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53" i="371" l="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8" i="431"/>
  <c r="M11" i="431"/>
  <c r="M19" i="431"/>
  <c r="N16" i="431"/>
  <c r="O13" i="431"/>
  <c r="P10" i="431"/>
  <c r="Q11" i="431"/>
  <c r="C14" i="431"/>
  <c r="D11" i="431"/>
  <c r="D19" i="431"/>
  <c r="E12" i="431"/>
  <c r="F9" i="431"/>
  <c r="F17" i="431"/>
  <c r="G18" i="431"/>
  <c r="H15" i="431"/>
  <c r="I16" i="431"/>
  <c r="J17" i="431"/>
  <c r="K18" i="431"/>
  <c r="L19" i="431"/>
  <c r="N9" i="431"/>
  <c r="O10" i="431"/>
  <c r="O18" i="431"/>
  <c r="P19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P18" i="431"/>
  <c r="Q19" i="431"/>
  <c r="C10" i="431"/>
  <c r="D15" i="431"/>
  <c r="E16" i="431"/>
  <c r="F13" i="431"/>
  <c r="G10" i="431"/>
  <c r="H11" i="431"/>
  <c r="I12" i="431"/>
  <c r="J13" i="431"/>
  <c r="K14" i="431"/>
  <c r="L15" i="431"/>
  <c r="M16" i="431"/>
  <c r="N17" i="431"/>
  <c r="P11" i="431"/>
  <c r="Q12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L14" i="431"/>
  <c r="M15" i="431"/>
  <c r="N12" i="431"/>
  <c r="O9" i="431"/>
  <c r="O17" i="431"/>
  <c r="P14" i="431"/>
  <c r="Q15" i="431"/>
  <c r="C18" i="431"/>
  <c r="G14" i="431"/>
  <c r="H19" i="431"/>
  <c r="J9" i="431"/>
  <c r="K10" i="431"/>
  <c r="L11" i="431"/>
  <c r="M12" i="431"/>
  <c r="N13" i="431"/>
  <c r="O14" i="431"/>
  <c r="P15" i="431"/>
  <c r="Q16" i="431"/>
  <c r="O8" i="431"/>
  <c r="J8" i="431"/>
  <c r="G8" i="431"/>
  <c r="P8" i="431"/>
  <c r="I8" i="431"/>
  <c r="E8" i="431"/>
  <c r="H8" i="431"/>
  <c r="L8" i="431"/>
  <c r="F8" i="431"/>
  <c r="M8" i="431"/>
  <c r="K8" i="431"/>
  <c r="D8" i="431"/>
  <c r="N8" i="431"/>
  <c r="Q8" i="431"/>
  <c r="C8" i="431"/>
  <c r="S16" i="431" l="1"/>
  <c r="R16" i="431"/>
  <c r="S15" i="431"/>
  <c r="R15" i="431"/>
  <c r="S18" i="431"/>
  <c r="R18" i="431"/>
  <c r="R14" i="431"/>
  <c r="S14" i="431"/>
  <c r="S10" i="431"/>
  <c r="R10" i="431"/>
  <c r="R12" i="431"/>
  <c r="S12" i="431"/>
  <c r="S19" i="431"/>
  <c r="R19" i="431"/>
  <c r="S17" i="431"/>
  <c r="R17" i="431"/>
  <c r="S13" i="431"/>
  <c r="R13" i="431"/>
  <c r="S9" i="431"/>
  <c r="R9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R3" i="345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<sst xmlns="http://schemas.openxmlformats.org/spreadsheetml/2006/main" count="56234" uniqueCount="7373">
  <si>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</si>
  <si>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</si>
  <si>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</si>
  <si>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</si>
  <si>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</si>
  <si>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</si>
  <si>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</si>
  <si>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</si>
  <si>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</si>
  <si>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</si>
  <si>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</si>
  <si>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</si>
  <si>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</si>
  <si>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</si>
  <si>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</si>
  <si>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</si>
  <si>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</si>
  <si>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</si>
  <si>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</si>
  <si>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</si>
  <si>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</si>
  <si>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</si>
  <si>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</si>
  <si>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</si>
  <si>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</si>
  <si>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</si>
  <si>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</si>
  <si>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</si>
  <si>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</si>
  <si>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</si>
  <si>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</si>
  <si>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</si>
  <si>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</si>
  <si>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</si>
  <si>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</si>
  <si>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</si>
  <si>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</si>
  <si>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</si>
  <si>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</si>
  <si>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</si>
  <si>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</si>
  <si>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</si>
  <si>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</si>
  <si>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</si>
  <si>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</si>
  <si>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</si>
  <si>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</si>
  <si>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</si>
  <si>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</si>
  <si>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</si>
  <si>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</si>
  <si>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</si>
  <si>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</si>
  <si>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</si>
  <si>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</si>
  <si>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</si>
  <si>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</si>
  <si>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</si>
  <si>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</si>
  <si>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</si>
  <si>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</si>
  <si>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</si>
  <si>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</si>
  <si>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</si>
  <si>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</si>
  <si>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</si>
  <si>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</si>
  <si>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</si>
  <si>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</si>
  <si>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</si>
  <si>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</si>
  <si>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</si>
  <si>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</si>
  <si>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</si>
  <si>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</si>
  <si>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</si>
  <si>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</si>
  <si>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</si>
  <si>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</si>
  <si>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</si>
  <si>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</si>
  <si>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</si>
  <si>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</si>
  <si>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</si>
  <si>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</si>
  <si>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</si>
  <si>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</si>
  <si>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</si>
  <si>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</si>
  <si>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</si>
  <si>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</si>
  <si>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</si>
  <si>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</si>
  <si>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</si>
  <si>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</si>
  <si>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</si>
  <si>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</si>
  <si>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</si>
  <si>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</si>
  <si>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</si>
  <si>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</si>
  <si>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</si>
  <si>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</si>
  <si>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</si>
  <si>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</si>
  <si>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</si>
  <si>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</si>
  <si>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</si>
  <si>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</si>
  <si>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</si>
  <si>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</si>
  <si>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</si>
  <si>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</si>
  <si>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</si>
  <si>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</si>
  <si>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</si>
  <si>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</si>
  <si>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</si>
  <si>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</si>
  <si>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</si>
  <si>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</si>
  <si>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</si>
  <si>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</si>
  <si>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</si>
  <si>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</si>
  <si>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</si>
  <si>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</si>
  <si>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</si>
  <si>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</si>
  <si>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</si>
  <si>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</si>
  <si>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</si>
  <si>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</si>
  <si>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</si>
  <si>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</si>
  <si>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</si>
  <si>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</si>
  <si>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</si>
  <si>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</si>
  <si>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</si>
  <si>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</si>
  <si>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</si>
  <si>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</si>
  <si>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</si>
  <si>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</si>
  <si>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</si>
  <si>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</si>
  <si>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</si>
  <si>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</si>
  <si>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</si>
  <si>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</si>
  <si>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</si>
  <si>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</si>
  <si>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</si>
  <si>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</si>
  <si>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</si>
  <si>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</si>
  <si>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</si>
  <si>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</si>
  <si>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</si>
  <si>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</si>
  <si>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</si>
  <si>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</si>
  <si>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</si>
  <si>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</si>
  <si>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</si>
  <si>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</si>
  <si>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</si>
  <si>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</si>
  <si>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</si>
  <si>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</si>
  <si>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</si>
  <si>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</si>
  <si>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</si>
  <si>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</si>
  <si>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</si>
  <si>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</si>
  <si>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</si>
  <si>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</si>
  <si>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</si>
  <si>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</si>
  <si>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</si>
  <si>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</si>
  <si>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</si>
  <si>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</si>
  <si>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</si>
  <si>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</si>
  <si>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</si>
  <si>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</si>
  <si>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</si>
  <si>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</si>
  <si>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</si>
  <si>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</si>
  <si>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</si>
  <si>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</si>
  <si>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</si>
  <si>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</si>
  <si>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</si>
  <si>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</si>
  <si>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</si>
  <si>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</si>
  <si>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</si>
  <si>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</si>
  <si>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</si>
  <si>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</si>
  <si>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</si>
  <si>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</si>
  <si>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</si>
  <si>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</si>
  <si>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</si>
  <si>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</si>
  <si>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</si>
  <si>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</si>
  <si>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</si>
  <si>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</si>
  <si>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</si>
  <si>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</si>
  <si>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</si>
  <si>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</si>
  <si>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</si>
  <si>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</si>
  <si>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</si>
  <si>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</si>
  <si>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</si>
  <si>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</si>
  <si>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</si>
  <si>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</si>
  <si>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</si>
  <si>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</si>
  <si>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</si>
  <si>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</si>
  <si>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</si>
  <si>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</si>
  <si>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</si>
  <si>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</si>
  <si>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</si>
  <si>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</si>
  <si>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</si>
  <si>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</si>
  <si>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</si>
  <si>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</si>
  <si>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</si>
  <si>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</si>
  <si>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</si>
  <si>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</si>
  <si>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</si>
  <si>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</si>
  <si>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</si>
  <si>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</si>
  <si>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</si>
  <si>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</si>
  <si>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</si>
  <si>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</si>
  <si>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</si>
  <si>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</si>
  <si>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</si>
  <si>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</si>
  <si>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</si>
  <si>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</si>
  <si>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</si>
  <si>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</si>
  <si>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</si>
  <si>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</si>
  <si>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</si>
  <si>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</si>
  <si>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</si>
  <si>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</si>
  <si>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</si>
  <si>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</si>
  <si>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</si>
  <si>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</si>
  <si>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</si>
  <si>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</si>
  <si>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</si>
  <si>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</si>
  <si>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</si>
  <si>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</si>
  <si>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</si>
  <si>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</si>
  <si>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</si>
  <si>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</si>
  <si>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</si>
  <si>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</si>
  <si>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</si>
  <si>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</si>
  <si>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</si>
  <si>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</si>
  <si>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</si>
  <si>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</si>
  <si>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</si>
  <si>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</si>
  <si>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</si>
  <si>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</si>
  <si>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</si>
  <si>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</si>
  <si>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</si>
  <si>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</si>
  <si>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</si>
  <si>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</si>
  <si>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</si>
  <si>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</si>
  <si>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</si>
  <si>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</si>
  <si>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</si>
  <si>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</si>
  <si>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</si>
  <si>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</si>
  <si>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</si>
  <si>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</si>
  <si>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</si>
  <si>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</si>
  <si>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</si>
  <si>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</si>
  <si>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</si>
  <si>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</si>
  <si>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</si>
  <si>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</si>
  <si>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</si>
  <si>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</si>
  <si>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</si>
  <si>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</si>
  <si>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</si>
  <si>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</si>
  <si>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</si>
  <si>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</si>
  <si>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</si>
  <si>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</si>
  <si>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</si>
  <si>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</si>
  <si>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</si>
  <si>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</si>
  <si>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</si>
  <si>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</si>
  <si>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</si>
  <si>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</si>
  <si>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</si>
  <si>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</si>
  <si>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</si>
  <si>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</si>
  <si>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</si>
  <si>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</si>
  <si>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</si>
  <si>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</si>
  <si>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</si>
  <si>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</si>
  <si>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</si>
  <si>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</si>
  <si>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</si>
  <si>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</si>
  <si>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</si>
  <si>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</si>
  <si>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</si>
  <si>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</si>
  <si>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</si>
  <si>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</si>
  <si>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</si>
  <si>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</si>
  <si>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</si>
  <si>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</si>
  <si>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</si>
  <si>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</si>
  <si>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</si>
  <si>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</si>
  <si>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</si>
  <si>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</si>
  <si>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</si>
  <si>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</si>
  <si>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</si>
  <si>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</si>
  <si>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</si>
  <si>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</si>
  <si>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</si>
  <si>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</si>
  <si>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</si>
  <si>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</si>
  <si>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</si>
  <si>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</si>
  <si>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</si>
  <si>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</si>
  <si>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</si>
  <si>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</si>
  <si>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</si>
  <si>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</si>
  <si>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</si>
  <si>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</si>
  <si>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</si>
  <si>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</si>
  <si>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</si>
  <si>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</si>
  <si>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</si>
  <si>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</si>
  <si>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</si>
  <si>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</si>
  <si>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</si>
  <si>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</si>
  <si>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</si>
  <si>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</si>
  <si>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</si>
  <si>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</si>
  <si>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</si>
  <si>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</si>
  <si>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</si>
  <si>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</si>
  <si>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</si>
  <si>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</si>
  <si>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</si>
  <si>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</si>
  <si>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</si>
  <si>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</si>
  <si>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</si>
  <si>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</si>
  <si>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</si>
  <si>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</si>
  <si>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</si>
  <si>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</si>
  <si>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</si>
  <si>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</si>
  <si>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</si>
  <si>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</si>
  <si>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</si>
  <si>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</si>
  <si>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</si>
  <si>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</si>
  <si>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</si>
  <si>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</si>
  <si>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</si>
  <si>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</si>
  <si>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</si>
  <si>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</si>
  <si>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</si>
  <si>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</si>
  <si>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</si>
  <si>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</si>
  <si>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</si>
  <si>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</si>
  <si>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</si>
  <si>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</si>
  <si>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</si>
  <si>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</si>
  <si>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</si>
  <si>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</si>
  <si>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</si>
  <si>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</si>
  <si>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</si>
  <si>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</si>
  <si>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</si>
  <si>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</si>
  <si>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</si>
  <si>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</si>
  <si>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</si>
  <si>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</si>
  <si>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</si>
  <si>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</si>
  <si>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</si>
  <si>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</si>
  <si>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</si>
  <si>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</si>
  <si>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</si>
  <si>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</si>
  <si>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</si>
  <si>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</si>
  <si>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</si>
  <si>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</si>
  <si>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</si>
  <si>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</si>
  <si>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</si>
  <si>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</si>
  <si>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</si>
  <si>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</si>
  <si>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</si>
  <si>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</si>
  <si>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</si>
  <si>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</si>
  <si>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</si>
  <si>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</si>
  <si>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</si>
  <si>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</si>
  <si>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</si>
  <si>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</si>
  <si>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</si>
  <si>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</si>
  <si>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</si>
  <si>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</si>
  <si>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</si>
  <si>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</si>
  <si>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</si>
  <si>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</si>
  <si>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</si>
  <si>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</si>
  <si>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</si>
  <si>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</si>
  <si>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</si>
  <si>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</si>
  <si>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</si>
  <si>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</si>
  <si>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</si>
  <si>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</si>
  <si>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</si>
  <si>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</si>
  <si>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</si>
  <si>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</si>
  <si>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</si>
  <si>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</si>
  <si>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</si>
  <si>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</si>
  <si>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</si>
  <si>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60228108     výkony + materiál - VZP na výkon</t>
  </si>
  <si>
    <t>60228190     výkony pojištěncům EHS</t>
  </si>
  <si>
    <t>60229     Zdr. výkony -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</si>
  <si>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</si>
  <si>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</si>
  <si>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</si>
  <si>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</si>
  <si>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</si>
  <si>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</si>
  <si>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</si>
  <si>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</si>
  <si>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</si>
  <si>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</si>
  <si>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</si>
  <si>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</si>
  <si>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</si>
  <si>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</si>
  <si>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</si>
  <si>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</si>
  <si>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</si>
  <si>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</si>
  <si>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</si>
  <si>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</si>
  <si>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</si>
  <si>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</si>
  <si>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</si>
  <si>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</si>
  <si>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</si>
  <si>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</si>
  <si>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</si>
  <si>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</si>
  <si>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</si>
  <si>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</si>
  <si>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</si>
  <si>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</si>
  <si>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</si>
  <si>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</si>
  <si>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</si>
  <si>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</si>
  <si>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</si>
  <si>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</si>
  <si>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</si>
  <si>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</si>
  <si>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</si>
  <si>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</si>
  <si>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</si>
  <si>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</si>
  <si>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</si>
  <si>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</si>
  <si>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</si>
  <si>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</si>
  <si>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</si>
  <si>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</si>
  <si>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</si>
  <si>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</si>
  <si>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</si>
  <si>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30</t>
  </si>
  <si>
    <t>GER: Oddělení geriatrie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</si>
  <si>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</si>
  <si>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</si>
  <si>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</si>
  <si>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</si>
  <si>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</si>
  <si>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</si>
  <si>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</si>
  <si>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</si>
  <si>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</si>
  <si>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</si>
  <si>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</si>
  <si>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3001</t>
  </si>
  <si>
    <t>2IK-GER: vedení klinického prac. geriatrie</t>
  </si>
  <si>
    <t>2IK-GER: vedení klinického prac. geriatrie Celkem</t>
  </si>
  <si>
    <t>SumaNS</t>
  </si>
  <si>
    <t>mezeraNS</t>
  </si>
  <si>
    <t>3011</t>
  </si>
  <si>
    <t>2IK-GER: lůžkové oddělení 46</t>
  </si>
  <si>
    <t>2IK-GER: lůžkové oddělení 46 Celkem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</si>
  <si>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</si>
  <si>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</si>
  <si>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</si>
  <si>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</si>
  <si>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</si>
  <si>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</si>
  <si>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</si>
  <si>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</si>
  <si>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0.9% W/V SODIUM CHLORIDE I.V.</t>
  </si>
  <si>
    <t>INJ 20X10ML</t>
  </si>
  <si>
    <t>ACC INJEKT</t>
  </si>
  <si>
    <t>INJ SOL 5X3ML/300MG</t>
  </si>
  <si>
    <t>ACCUPRO 10</t>
  </si>
  <si>
    <t>TBL OBD 30X10MG</t>
  </si>
  <si>
    <t>P</t>
  </si>
  <si>
    <t>ACCUZIDE</t>
  </si>
  <si>
    <t>POR TBL FLM 100</t>
  </si>
  <si>
    <t>ACECOR 400MG</t>
  </si>
  <si>
    <t>TBL OBD 30X400MG</t>
  </si>
  <si>
    <t>ACIDUM FOLICUM LECIVA</t>
  </si>
  <si>
    <t>DRG 30X10MG</t>
  </si>
  <si>
    <t>ACTOS 15 MG</t>
  </si>
  <si>
    <t>PORTBL NOB 28X15MG</t>
  </si>
  <si>
    <t>ACTRAPID PENFILL 100IU/ML</t>
  </si>
  <si>
    <t>INJ SOL 5X3ML</t>
  </si>
  <si>
    <t>ADRENALIN LECIVA</t>
  </si>
  <si>
    <t>INJ 5X1ML/1MG</t>
  </si>
  <si>
    <t>ADVANTAN 1MG/G</t>
  </si>
  <si>
    <t>CRM 1X15G</t>
  </si>
  <si>
    <t>AERIUS 2,5 MG</t>
  </si>
  <si>
    <t>POR TBL DIS 30X2.5MG</t>
  </si>
  <si>
    <t>AESCIN 30mg tbl.60 VULM</t>
  </si>
  <si>
    <t>AESCIN VULM tbl.20</t>
  </si>
  <si>
    <t>AESCIN-TEVA</t>
  </si>
  <si>
    <t>POR TBL FLM 30X20MG</t>
  </si>
  <si>
    <t>POR TBL ENT 90X20MG</t>
  </si>
  <si>
    <t>AFONILUM SR 125 MG</t>
  </si>
  <si>
    <t>CPS 50X125MG</t>
  </si>
  <si>
    <t>AFONILUM SR 250 MG</t>
  </si>
  <si>
    <t>CPS 50X250MG</t>
  </si>
  <si>
    <t>AGAPURIN</t>
  </si>
  <si>
    <t>INJ 5X5ML/100MG</t>
  </si>
  <si>
    <t>AGEN 10</t>
  </si>
  <si>
    <t>POR TBL NOB 30X10MG</t>
  </si>
  <si>
    <t>AGEN 5</t>
  </si>
  <si>
    <t>POR TBL NOB 30X5MG</t>
  </si>
  <si>
    <t>POR TBL NOB 90X5MG</t>
  </si>
  <si>
    <t>AKINETON</t>
  </si>
  <si>
    <t>POR TBL NOB 50X2MG</t>
  </si>
  <si>
    <t>ALENDRONATE-TEVA 70 MG</t>
  </si>
  <si>
    <t>POR TBL NOB 4X70MG</t>
  </si>
  <si>
    <t>POR TBL NOB 12X70MG</t>
  </si>
  <si>
    <t>ALGIFEN</t>
  </si>
  <si>
    <t>TBL 20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</si>
  <si>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</si>
  <si>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</si>
  <si>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</si>
  <si>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</si>
  <si>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</si>
  <si>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</si>
  <si>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</si>
  <si>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300MG TBL NOB 30</t>
  </si>
  <si>
    <t>ALPHA D3 1MCG</t>
  </si>
  <si>
    <t>POR CPS MOL 30X1RG</t>
  </si>
  <si>
    <t>AMARYL 2 MG</t>
  </si>
  <si>
    <t>POR TBL NOB 30X2MG</t>
  </si>
  <si>
    <t>AMBROBENE 7.5MG/ML</t>
  </si>
  <si>
    <t>SOL 1X100ML</t>
  </si>
  <si>
    <t>AMISULPRID GENERICS</t>
  </si>
  <si>
    <t>200MG TBL NOB 30</t>
  </si>
  <si>
    <t>AMITRIPTYLIN SLOVAKOFARMA</t>
  </si>
  <si>
    <t>25MG TBL FLM 50</t>
  </si>
  <si>
    <t>AMLATOR 10 MG/5 MG POTAHOVANÉ TABLETY</t>
  </si>
  <si>
    <t>POR TBL FLM 90</t>
  </si>
  <si>
    <t>ANACID</t>
  </si>
  <si>
    <t>SUS 12X5ML(SACKY)</t>
  </si>
  <si>
    <t>ANACID 5ML</t>
  </si>
  <si>
    <t>SUS 30X5ML</t>
  </si>
  <si>
    <t>ANALGIN</t>
  </si>
  <si>
    <t>INJ SOL 5X5ML</t>
  </si>
  <si>
    <t>ANDROFIN</t>
  </si>
  <si>
    <t>5MG TBL FLM 100</t>
  </si>
  <si>
    <t>ANOPYRIN</t>
  </si>
  <si>
    <t>100MG TBL NOB 60(6X10)</t>
  </si>
  <si>
    <t>ANOPYRIN 100MG</t>
  </si>
  <si>
    <t>TBL 20X100MG</t>
  </si>
  <si>
    <t>APAURIN</t>
  </si>
  <si>
    <t>INJ 10X2ML/10MG</t>
  </si>
  <si>
    <t>APIDRA 100 JEDNOTEK/ML</t>
  </si>
  <si>
    <t>SDR INJ SOL 5X3ML SOLOSTAR</t>
  </si>
  <si>
    <t>APO-PAROX</t>
  </si>
  <si>
    <t>APO-TIC</t>
  </si>
  <si>
    <t>POR TBL FLM 30X250MG</t>
  </si>
  <si>
    <t>AQUA PRO INJECTIONE BRAUN</t>
  </si>
  <si>
    <t>PAR LQF 20X100ML-PE</t>
  </si>
  <si>
    <t>ARDEANUTRISOL G 40</t>
  </si>
  <si>
    <t>400G/L INF SOL 20X80ML</t>
  </si>
  <si>
    <t>ASCORUTIN (BLISTR)</t>
  </si>
  <si>
    <t>TBL OBD 50</t>
  </si>
  <si>
    <t>ASPIRIN PROTECT</t>
  </si>
  <si>
    <t>100MG TBL ENT 50</t>
  </si>
  <si>
    <t>ASPIRIN PROTECT 100</t>
  </si>
  <si>
    <t>POR TBL ENT 28X100MG</t>
  </si>
  <si>
    <t>ATARALGIN</t>
  </si>
  <si>
    <t>POR TBL NOB 50</t>
  </si>
  <si>
    <t>POR TBL NOB 20</t>
  </si>
  <si>
    <t>ATARAX</t>
  </si>
  <si>
    <t>TBL OBD 25X25MG</t>
  </si>
  <si>
    <t>ATENOLOL AL 100</t>
  </si>
  <si>
    <t>POR TBLNOB100X100MG</t>
  </si>
  <si>
    <t>ATIMOS 12 MCG</t>
  </si>
  <si>
    <t>INH SOL PSS 100X12RG</t>
  </si>
  <si>
    <t>ATROPIN-POS 0,5% gtt.</t>
  </si>
  <si>
    <t>GTT. OPh .1 x 10 ml</t>
  </si>
  <si>
    <t>ATROVENT 0.025%</t>
  </si>
  <si>
    <t>INH SOL 1X20ML</t>
  </si>
  <si>
    <t>ATROVENT N</t>
  </si>
  <si>
    <t>INH SOL PSS200X20RG</t>
  </si>
  <si>
    <t>AULIN</t>
  </si>
  <si>
    <t>POR GRA SOL30SÁČKŮ</t>
  </si>
  <si>
    <t>GRA 15X100MG(SACKY)</t>
  </si>
  <si>
    <t>TBL 15X100MG</t>
  </si>
  <si>
    <t>POR TBL NOB 30X100MG</t>
  </si>
  <si>
    <t>AZARGA 10 MG/ML + 5 MG/ML</t>
  </si>
  <si>
    <t>OPH GTT SUS 1X5ML</t>
  </si>
  <si>
    <t>AZOPT</t>
  </si>
  <si>
    <t>BACLOFEN</t>
  </si>
  <si>
    <t>TBL 50X10MG</t>
  </si>
  <si>
    <t>TBL 50X25MG</t>
  </si>
  <si>
    <t>BACTROBAN NASAL</t>
  </si>
  <si>
    <t>NAS UNG 1X3GM/60MG</t>
  </si>
  <si>
    <t>BALNEUM HERMAL</t>
  </si>
  <si>
    <t>LIQ 1X500ML</t>
  </si>
  <si>
    <t>LIQ 200ML</t>
  </si>
  <si>
    <t>BELOSALIC</t>
  </si>
  <si>
    <t>DRM UNG 1X30GM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</si>
  <si>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</si>
  <si>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</si>
  <si>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</si>
  <si>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</si>
  <si>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</si>
  <si>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</si>
  <si>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</si>
  <si>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DRM UNG 1X100GM 10%</t>
  </si>
  <si>
    <t>BETADINE - zelená</t>
  </si>
  <si>
    <t>LIQ 1X120ML</t>
  </si>
  <si>
    <t>LIQ 1X1000ML</t>
  </si>
  <si>
    <t>BETAHISTIN ACTAVIS</t>
  </si>
  <si>
    <t>16MG TBL NOB 60</t>
  </si>
  <si>
    <t>BETAHISTIN ACTAVIS 24 MG</t>
  </si>
  <si>
    <t>POR TBL NOB 60X24MG</t>
  </si>
  <si>
    <t>BETALOC SR</t>
  </si>
  <si>
    <t>200MG TBL PRO 100</t>
  </si>
  <si>
    <t>BETALOC ZOK</t>
  </si>
  <si>
    <t>50MG TBL PRO 30</t>
  </si>
  <si>
    <t>25MG TBL PRO 100</t>
  </si>
  <si>
    <t>BETALOC ZOK 100 MG</t>
  </si>
  <si>
    <t>TBL RET 30X100MG</t>
  </si>
  <si>
    <t>POR TBL PRO 100X100MG</t>
  </si>
  <si>
    <t>BETALOC ZOK 200 MG</t>
  </si>
  <si>
    <t>POR TBL PRO 30X200MG</t>
  </si>
  <si>
    <t>BETALOC ZOK 25 MG</t>
  </si>
  <si>
    <t>TBL RET 28X25MG</t>
  </si>
  <si>
    <t>BETASERC 24</t>
  </si>
  <si>
    <t>POR TBL NOB 50X24MG</t>
  </si>
  <si>
    <t>BETOPTIC</t>
  </si>
  <si>
    <t>GTT OPH 1X5ML</t>
  </si>
  <si>
    <t>BETOPTIC S</t>
  </si>
  <si>
    <t>2,5MG/ML OPH GTT SUS 1X5ML</t>
  </si>
  <si>
    <t>BINABIC 50 MG</t>
  </si>
  <si>
    <t>POR TBL FLM 28X50MG</t>
  </si>
  <si>
    <t>BIOFENAC 100 MG POTAHOVANÉ TABLETY</t>
  </si>
  <si>
    <t>POR TBL FLM 20X100MG</t>
  </si>
  <si>
    <t>Biopron9  Premium tob.60</t>
  </si>
  <si>
    <t>Biopron9 tob.60</t>
  </si>
  <si>
    <t>Biopron9 tob.60+20</t>
  </si>
  <si>
    <t>BISEPTOL 480</t>
  </si>
  <si>
    <t>POR TBL NOB 28X480MG</t>
  </si>
  <si>
    <t>BISOPROLOL MYLAN</t>
  </si>
  <si>
    <t>10MG TBL FLM 30</t>
  </si>
  <si>
    <t>BISOPROLOL MYLAN 10 MG</t>
  </si>
  <si>
    <t>POR TBL FLM 100X10MG</t>
  </si>
  <si>
    <t>BISOPROLOL MYLAN 2,5 MG</t>
  </si>
  <si>
    <t>POR TBL FLM 30X2.5MG</t>
  </si>
  <si>
    <t>BISOPROLOL MYLAN 5 MG</t>
  </si>
  <si>
    <t>POR TBL FLM 30X5MG</t>
  </si>
  <si>
    <t>POR TBL FLM 100X5MG</t>
  </si>
  <si>
    <t>BISOPROLOL PMCS 2,5 MG</t>
  </si>
  <si>
    <t>POR TBL NOB 30X2.5MG</t>
  </si>
  <si>
    <t>BISOPROLOL-RATIOPHARM 5 MG</t>
  </si>
  <si>
    <t>B-komplex forte 100tbl. Zentiva</t>
  </si>
  <si>
    <t>B-komplex Zentiva 30drg</t>
  </si>
  <si>
    <t>BRILIQUE 90 MG</t>
  </si>
  <si>
    <t>POR TBL FLM 56X90MG</t>
  </si>
  <si>
    <t>BURONIL 25 MG</t>
  </si>
  <si>
    <t>POR TBL OBD 50X25MG</t>
  </si>
  <si>
    <t>CALCICHEW D3</t>
  </si>
  <si>
    <t>CTB 60</t>
  </si>
  <si>
    <t>CTB 20</t>
  </si>
  <si>
    <t>CALCICHEW D3 JAHODA 500 MG/400 IU ŽVÝKACÍ TABLETY</t>
  </si>
  <si>
    <t>POR TBL MND 60</t>
  </si>
  <si>
    <t>CALCICHEW D3 LEMON 400 IU</t>
  </si>
  <si>
    <t>CALCII CARBONICI 0,5 TBL. MEDICAMENTA</t>
  </si>
  <si>
    <t>POR TBL NOB 100X0.5GM</t>
  </si>
  <si>
    <t>CALCIUM 500 MG PHARMAVIT</t>
  </si>
  <si>
    <t>POR TBL EFF 20X500MG</t>
  </si>
  <si>
    <t>CALCIUM RESONIUM</t>
  </si>
  <si>
    <t>POR+RCT PLV SUS 300GM</t>
  </si>
  <si>
    <t>CALTRATE 600 MG/400 IU D3 POTAHOVANÁ TABLETA</t>
  </si>
  <si>
    <t>CALTRATE PLUS</t>
  </si>
  <si>
    <t>POR TBL FLM 30</t>
  </si>
  <si>
    <t>CANCOMBINO 32 MG/12,5 MG</t>
  </si>
  <si>
    <t>POR TBL NOB 28 I</t>
  </si>
  <si>
    <t>CANOCORD 16 MG</t>
  </si>
  <si>
    <t>POR TBL NOB 28X16MG</t>
  </si>
  <si>
    <t>CARAMLO 8MG/5MG TABLETY</t>
  </si>
  <si>
    <t>POR TBL NOB 28</t>
  </si>
  <si>
    <t>Carbosorb tbl.20-blistr</t>
  </si>
  <si>
    <t>CARDILAN</t>
  </si>
  <si>
    <t>TBL 100X175MG</t>
  </si>
  <si>
    <t>CARVESAN 25</t>
  </si>
  <si>
    <t>POR TBL NOB 30X25MG</t>
  </si>
  <si>
    <t>CARVESAN 6,25</t>
  </si>
  <si>
    <t>POR TBL NOB 30X6,25MG</t>
  </si>
  <si>
    <t>POR TBL NOB 100X6,25MG</t>
  </si>
  <si>
    <t>CARZAP 16 MG</t>
  </si>
  <si>
    <t>CARZAP 8 MG</t>
  </si>
  <si>
    <t>POR TBL NOB 28X8MG</t>
  </si>
  <si>
    <t>CAVINTON</t>
  </si>
  <si>
    <t>TBL 50X5MG</t>
  </si>
  <si>
    <t>CAVINTON FORTE</t>
  </si>
  <si>
    <t>CELASKON</t>
  </si>
  <si>
    <t>TBL 30X250MG</t>
  </si>
  <si>
    <t>CEZERA 5 MG</t>
  </si>
  <si>
    <t>CILKANOL</t>
  </si>
  <si>
    <t>CPS 30X300MG</t>
  </si>
  <si>
    <t>CILOXAN</t>
  </si>
  <si>
    <t>3MG/ML AUR/OPH GTT SOL 1X5ML</t>
  </si>
  <si>
    <t>CITALEC 10 ZENTIVA</t>
  </si>
  <si>
    <t>CITALEC 20 ZENTIVA</t>
  </si>
  <si>
    <t>20MG TBL FLM 30</t>
  </si>
  <si>
    <t>CLEXANE</t>
  </si>
  <si>
    <t>INJ SOL 10X0.2ML/2KU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</si>
  <si>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</si>
  <si>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</si>
  <si>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</si>
  <si>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</si>
  <si>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</si>
  <si>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</si>
  <si>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</si>
  <si>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</si>
  <si>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COMBAIR</t>
  </si>
  <si>
    <t>INH SOL PSS 180DÁVEK</t>
  </si>
  <si>
    <t>CONCOR COMBI 5 MG/10 MG</t>
  </si>
  <si>
    <t>POR TBL NOB 30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</si>
  <si>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</si>
  <si>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</si>
  <si>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</si>
  <si>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</si>
  <si>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</si>
  <si>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</si>
  <si>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</si>
  <si>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CORBILTA 100 MG/25 MG/200 MG</t>
  </si>
  <si>
    <t>CORBILTA 150 MG/37,5 MG/200 MG</t>
  </si>
  <si>
    <t>CORBILTA 200 MG/50 MG/200 MG</t>
  </si>
  <si>
    <t>CORDARONE</t>
  </si>
  <si>
    <t>POR TBL NOB60X200MG</t>
  </si>
  <si>
    <t>POR TBL NOB30X200MG</t>
  </si>
  <si>
    <t>INJ SOL 6X3ML/150MG</t>
  </si>
  <si>
    <t>CORSODYL</t>
  </si>
  <si>
    <t>1% STM GEL 1X50G</t>
  </si>
  <si>
    <t>CORVATON FORTE</t>
  </si>
  <si>
    <t>TBL 30X4MG</t>
  </si>
  <si>
    <t>COSOPT</t>
  </si>
  <si>
    <t>20MG/ML+5MG/ML OPH GTT SOL 1X5ML</t>
  </si>
  <si>
    <t>COSYREL 5MG/5MG</t>
  </si>
  <si>
    <t xml:space="preserve">TBL FLM 30 </t>
  </si>
  <si>
    <t>CYMBALTA 60 MG</t>
  </si>
  <si>
    <t>POR CPS ETD 28X60MG</t>
  </si>
  <si>
    <t>DASSELTA 5 MG</t>
  </si>
  <si>
    <t>POR TBL FLM 50X5MG</t>
  </si>
  <si>
    <t>DAXAS 500 MCG</t>
  </si>
  <si>
    <t>POR TBL FLM 30X500RG</t>
  </si>
  <si>
    <t>DEGAN</t>
  </si>
  <si>
    <t>TBL 40X10MG</t>
  </si>
  <si>
    <t>INJ 50X2ML/10MG</t>
  </si>
  <si>
    <t>DEPAKINE</t>
  </si>
  <si>
    <t>INJ PSO LQF 4X4ML/400MG</t>
  </si>
  <si>
    <t>DEPAKINE CHRONO 500MG(PULENE)</t>
  </si>
  <si>
    <t>TBL RET 30X500MG</t>
  </si>
  <si>
    <t>DEPREX LÉČIVA</t>
  </si>
  <si>
    <t>POR CPS DUR 30X20MG</t>
  </si>
  <si>
    <t>DETRALEX</t>
  </si>
  <si>
    <t>TBL OBD 30</t>
  </si>
  <si>
    <t>500MG TBL FLM 180(2X90)</t>
  </si>
  <si>
    <t>POR TBL FLM 60</t>
  </si>
  <si>
    <t>POR TBL FLM 120X500MG</t>
  </si>
  <si>
    <t>DEXAMED - výpadek nejspíš do 2/19</t>
  </si>
  <si>
    <t>INJ 10X2ML/8MG</t>
  </si>
  <si>
    <t>DHC CONTINUS 60 MG</t>
  </si>
  <si>
    <t>PORTBLRET60X60MG B</t>
  </si>
  <si>
    <t>DIAPREL MR</t>
  </si>
  <si>
    <t>POR TBL RET 120X30MG</t>
  </si>
  <si>
    <t>30MG TBL RET 60</t>
  </si>
  <si>
    <t>DIAZEPAM DESITIN RECTAL TUBE</t>
  </si>
  <si>
    <t>ENM 5X2.5ML/5MG</t>
  </si>
  <si>
    <t>DIAZEPAM SLOVAKOFARMA</t>
  </si>
  <si>
    <t>TBL 20X10MG</t>
  </si>
  <si>
    <t>TBL 20X5MG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</si>
  <si>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</si>
  <si>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</si>
  <si>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</si>
  <si>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</si>
  <si>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</si>
  <si>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</si>
  <si>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</si>
  <si>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</si>
  <si>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</si>
  <si>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</si>
  <si>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DIPROSALIC</t>
  </si>
  <si>
    <t>DRM SOL 1X30ML</t>
  </si>
  <si>
    <t>DIROTON 5MG</t>
  </si>
  <si>
    <t>TBL 28X5MG</t>
  </si>
  <si>
    <t>DITHIADEN</t>
  </si>
  <si>
    <t>TBL 20X2MG</t>
  </si>
  <si>
    <t>INJ 10X2ML</t>
  </si>
  <si>
    <t>DITROPAN</t>
  </si>
  <si>
    <t>TBL 30X5MG</t>
  </si>
  <si>
    <t>DOBICA</t>
  </si>
  <si>
    <t>250MG CPS DUR 50</t>
  </si>
  <si>
    <t>DOLGIT</t>
  </si>
  <si>
    <t>CRM 1X50GM/2.5GM</t>
  </si>
  <si>
    <t>CRM 1X100GM/5GM</t>
  </si>
  <si>
    <t>DOLGIT KRÉM</t>
  </si>
  <si>
    <t>DRM CRM 1X150GM</t>
  </si>
  <si>
    <t>DOLMINA INJ.</t>
  </si>
  <si>
    <t>INJ 5X3ML/75MG</t>
  </si>
  <si>
    <t>DONEPEZIL ACCORD</t>
  </si>
  <si>
    <t>5MG TBL FLM 28</t>
  </si>
  <si>
    <t>DONEPEZIL ACTAVIS 5 MG</t>
  </si>
  <si>
    <t>POR TBL FLM 28X5MG</t>
  </si>
  <si>
    <t>DONEPEZIL MYLAN 10 MG POTAHOVANÉ TABLETY</t>
  </si>
  <si>
    <t>POR TBL FLM 28X10MG</t>
  </si>
  <si>
    <t>DONEPEZIL MYLAN 10MG</t>
  </si>
  <si>
    <t>POR TBL DIS 28</t>
  </si>
  <si>
    <t>DONEPEZIL MYLAN 5 MG POTAHOVANÉ TABLETY</t>
  </si>
  <si>
    <t>DOPEGYT</t>
  </si>
  <si>
    <t>TBL 50X250MG</t>
  </si>
  <si>
    <t>DORETA 75 MG/650 MG</t>
  </si>
  <si>
    <t>DORMICUM 15 MG</t>
  </si>
  <si>
    <t>TBL OBD 10X15MG</t>
  </si>
  <si>
    <t>DORSIFLEX</t>
  </si>
  <si>
    <t>TBL 30X200MG</t>
  </si>
  <si>
    <t>DRETACEN 500 MG</t>
  </si>
  <si>
    <t>POR TBL FLM 100X500MG</t>
  </si>
  <si>
    <t>DUODART 0,5 MG/0,4 MG</t>
  </si>
  <si>
    <t>POR CPS DUR 90</t>
  </si>
  <si>
    <t>DUPHALAC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</si>
  <si>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</si>
  <si>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</si>
  <si>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</si>
  <si>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</si>
  <si>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</si>
  <si>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</si>
  <si>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</si>
  <si>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DUSPATALIN RETARD</t>
  </si>
  <si>
    <t>POR CPS RDR 30X200MG</t>
  </si>
  <si>
    <t>DUTALAN</t>
  </si>
  <si>
    <t>0,5MG CPS MOL 90</t>
  </si>
  <si>
    <t>DZ BRAUNOL 1 L</t>
  </si>
  <si>
    <t>DZ OCTENISEPT 1 l</t>
  </si>
  <si>
    <t>DZ TRIXO LIND 500ML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</si>
  <si>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</si>
  <si>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</si>
  <si>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</si>
  <si>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</si>
  <si>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</si>
  <si>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</si>
  <si>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</si>
  <si>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</si>
  <si>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</si>
  <si>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</si>
  <si>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ECOBEC 50 MCG-výpadek do6/19</t>
  </si>
  <si>
    <t>ELICEA 10 MG</t>
  </si>
  <si>
    <t>ELIQUIS</t>
  </si>
  <si>
    <t>2,5MG TBL FLM 60X1</t>
  </si>
  <si>
    <t>ELIQUIS 2,5 MG</t>
  </si>
  <si>
    <t>POR TBL FLM 20X2.5MG</t>
  </si>
  <si>
    <t>POR TBL FLM 168X2.5MG</t>
  </si>
  <si>
    <t>ELIQUIS 5 MG</t>
  </si>
  <si>
    <t>POR TBL FLM 60X5MG</t>
  </si>
  <si>
    <t>ENAP 10MG</t>
  </si>
  <si>
    <t>TBL 30X10MG</t>
  </si>
  <si>
    <t>ENAP-H</t>
  </si>
  <si>
    <t>TBL 30</t>
  </si>
  <si>
    <t>ENDIARON</t>
  </si>
  <si>
    <t>TBL OBD 20X250MG</t>
  </si>
  <si>
    <t>POR TBL FLM 10X250MG</t>
  </si>
  <si>
    <t>250MG TBL FLM 20</t>
  </si>
  <si>
    <t>ENELBIN 100 RETARD</t>
  </si>
  <si>
    <t>TBL RET 100X100MG</t>
  </si>
  <si>
    <t>ENELBIN RETARD</t>
  </si>
  <si>
    <t>TBL OBD 50X100MG</t>
  </si>
  <si>
    <t>ENSURE PLUS ADVANCE KÁVOVÁ PŘÍCHUŤ</t>
  </si>
  <si>
    <t>POR SOL 4X220ML</t>
  </si>
  <si>
    <t>ENTEROL</t>
  </si>
  <si>
    <t>POR CPS DUR10X250MG</t>
  </si>
  <si>
    <t>POR CPS DUR 30X250MG</t>
  </si>
  <si>
    <t>POR CPS DUR 50X250MG</t>
  </si>
  <si>
    <t>ENYGLID 1 MG</t>
  </si>
  <si>
    <t>POR TBL NOB 90X1MG</t>
  </si>
  <si>
    <t>ENYGLID 2 MG</t>
  </si>
  <si>
    <t>POR TBL NOB 90X2MG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</si>
  <si>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</si>
  <si>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</si>
  <si>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</si>
  <si>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</si>
  <si>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</si>
  <si>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</si>
  <si>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CPS 20X300MG</t>
  </si>
  <si>
    <t>ESOPREX 10 MG</t>
  </si>
  <si>
    <t>POR TBL FLM 30X10MG</t>
  </si>
  <si>
    <t>ESPUMISAN</t>
  </si>
  <si>
    <t>PORCPSMOL50X40MG-BL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</si>
  <si>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</si>
  <si>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</si>
  <si>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</si>
  <si>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</si>
  <si>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</si>
  <si>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</si>
  <si>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EUCREAS 50 MG/1000 MG</t>
  </si>
  <si>
    <t>EUPHYLLIN CR N 100</t>
  </si>
  <si>
    <t>100MG CPS PRO 50</t>
  </si>
  <si>
    <t>V</t>
  </si>
  <si>
    <t>EUPHYLLIN CR N 200</t>
  </si>
  <si>
    <t>200MG CPS PRO 50</t>
  </si>
  <si>
    <t>EUPHYLLIN CR N 300</t>
  </si>
  <si>
    <t>POR CPS PRO 50X300MG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</si>
  <si>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</si>
  <si>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</si>
  <si>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</si>
  <si>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</si>
  <si>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</si>
  <si>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</si>
  <si>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</si>
  <si>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</si>
  <si>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EXCIPIAL KRÉM</t>
  </si>
  <si>
    <t>DRM CRM 1X100GM</t>
  </si>
  <si>
    <t>EXCIPIAL MAST</t>
  </si>
  <si>
    <t>DRM UNG 1X100GM</t>
  </si>
  <si>
    <t>EXCIPIAL MAST S MANDLOV.OLEJEM</t>
  </si>
  <si>
    <t>EXCIPIAL U HYDROLOTIO</t>
  </si>
  <si>
    <t>DRM EML 1X200ML</t>
  </si>
  <si>
    <t>EXCIPIAL U LIPOLOTIO</t>
  </si>
  <si>
    <t>EXELON 1,5 MG</t>
  </si>
  <si>
    <t>POR CPS DUR 56X1.5MG</t>
  </si>
  <si>
    <t>EXELON 3 MG</t>
  </si>
  <si>
    <t>POR CPS DUR 56X3MG</t>
  </si>
  <si>
    <t>EZETROL 10 MG TABLETY</t>
  </si>
  <si>
    <t>POR TBL NOB 30X10MG B</t>
  </si>
  <si>
    <t xml:space="preserve">FAKTU 100MG/2,5MG </t>
  </si>
  <si>
    <t>SUP 20</t>
  </si>
  <si>
    <t>FAKTU 50MG/G+20MG/G</t>
  </si>
  <si>
    <t>RCT UNG 20G</t>
  </si>
  <si>
    <t>FAMOSAN</t>
  </si>
  <si>
    <t>TBL OBD 20X40MG</t>
  </si>
  <si>
    <t>FAMOSAN 20MG</t>
  </si>
  <si>
    <t>TBL OBD 20X20MG</t>
  </si>
  <si>
    <t>FENISTIL</t>
  </si>
  <si>
    <t>1MG/G GEL 1X30G</t>
  </si>
  <si>
    <t>FENOLAX</t>
  </si>
  <si>
    <t>5MG TBL ENT 30</t>
  </si>
  <si>
    <t>FERRO-FOLGAMMA-výpadek do poloviny 2019</t>
  </si>
  <si>
    <t>CPS 50</t>
  </si>
  <si>
    <t>FEVARIN</t>
  </si>
  <si>
    <t>100MG TBL FLM 30</t>
  </si>
  <si>
    <t>FLAVOBION</t>
  </si>
  <si>
    <t>70MG TBL FLM 50</t>
  </si>
  <si>
    <t>FOKUSIN</t>
  </si>
  <si>
    <t>POR CPS RDR30X0.4MG</t>
  </si>
  <si>
    <t>FORMANO</t>
  </si>
  <si>
    <t>INH PLV CPS 60X12RG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</si>
  <si>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</si>
  <si>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</si>
  <si>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</si>
  <si>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</si>
  <si>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</si>
  <si>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</si>
  <si>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</si>
  <si>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10X0.3ML</t>
  </si>
  <si>
    <t>INJ SOL 10X1ML</t>
  </si>
  <si>
    <t>INJ SOL 10X0.6ML</t>
  </si>
  <si>
    <t>INJ SOL 10X0.8ML</t>
  </si>
  <si>
    <t>INJ SOL 10X0.4ML</t>
  </si>
  <si>
    <t>FRAXIPARINE FORTE</t>
  </si>
  <si>
    <t>INJ SOL 2X0.8ML</t>
  </si>
  <si>
    <t>INJ 10X0.8ML/15.2KU</t>
  </si>
  <si>
    <t>FUCICORT LIPID 20 MG/G + 1 MG/G</t>
  </si>
  <si>
    <t>DRM CRM 15GM</t>
  </si>
  <si>
    <t xml:space="preserve">FULLHALE 25 MIKROGRAMŮ/125 MIKROGRAMŮ/DÁVKA SUS K </t>
  </si>
  <si>
    <t>INH SUS PSS 1 (120DÁV)</t>
  </si>
  <si>
    <t>FURON</t>
  </si>
  <si>
    <t>TBL 50X40MG</t>
  </si>
  <si>
    <t>FURORESE 125</t>
  </si>
  <si>
    <t>TBL 50X125MG</t>
  </si>
  <si>
    <t>TBL 30X125MG</t>
  </si>
  <si>
    <t>FURORESE 250</t>
  </si>
  <si>
    <t>POR TBL NOB 100X250MG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</si>
  <si>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</si>
  <si>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</si>
  <si>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</si>
  <si>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</si>
  <si>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</si>
  <si>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</si>
  <si>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</si>
  <si>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50X100ML</t>
  </si>
  <si>
    <t>INF SOL 10X1000ML</t>
  </si>
  <si>
    <t>GEFIN</t>
  </si>
  <si>
    <t>GERATAM 1200</t>
  </si>
  <si>
    <t>TBL OBD 60X1200MG</t>
  </si>
  <si>
    <t>GLEPARK 0,18 MG</t>
  </si>
  <si>
    <t>POR TBL NOB 100X0.18MG</t>
  </si>
  <si>
    <t>GLIMEPIRID SANDOZ 1 MG TABLETY</t>
  </si>
  <si>
    <t>POR TBL NOB 30X1MG</t>
  </si>
  <si>
    <t>GLUKÓZA 10 BRAUN</t>
  </si>
  <si>
    <t>INF SOL 10X500ML-PE</t>
  </si>
  <si>
    <t>GLUKÓZA 5 BRAUN</t>
  </si>
  <si>
    <t>INF SOL 20X100ML-PE</t>
  </si>
  <si>
    <t>INF SOL 10X250ML-PE</t>
  </si>
  <si>
    <t>INF SOL 10X1000ML-PE</t>
  </si>
  <si>
    <t>GODASAL 100</t>
  </si>
  <si>
    <t>POR TBL NOB 100</t>
  </si>
  <si>
    <t>GOPTEN</t>
  </si>
  <si>
    <t>2MG CPS DUR 28</t>
  </si>
  <si>
    <t>GOPTEN 4 MG</t>
  </si>
  <si>
    <t>CPS DUR 28X4MG</t>
  </si>
  <si>
    <t>GUAJACURAN</t>
  </si>
  <si>
    <t>DRG 30X200MG-BLISTR</t>
  </si>
  <si>
    <t>GUAJACURAN « 5 % INJ</t>
  </si>
  <si>
    <t>GUTRON 2.5MG</t>
  </si>
  <si>
    <t>TBL 20X2.5MG</t>
  </si>
  <si>
    <t>TBL 50X2.5MG</t>
  </si>
  <si>
    <t>GUTRON 5MG</t>
  </si>
  <si>
    <t>GUTTALAX</t>
  </si>
  <si>
    <t>POR GTT SOL 1X30ML</t>
  </si>
  <si>
    <t>GYNOFLOR</t>
  </si>
  <si>
    <t>VAG TBL 2X6</t>
  </si>
  <si>
    <t>HALOPERIDOL</t>
  </si>
  <si>
    <t>INJ 5X1ML/5MG</t>
  </si>
  <si>
    <t>TBL 50X1.5MG</t>
  </si>
  <si>
    <t>HELICID 20 ZENTIVA</t>
  </si>
  <si>
    <t>POR CPS ETD 90X20MG</t>
  </si>
  <si>
    <t>POR CPS ETD 28X20MG</t>
  </si>
  <si>
    <t>HemaGel PROCTO čípky 10ks</t>
  </si>
  <si>
    <t>HEMINEVRIN 192 MG</t>
  </si>
  <si>
    <t>POR CPS MOL 100X192MG (dříve název 300mg!)</t>
  </si>
  <si>
    <t>HEPARIN LECIVA</t>
  </si>
  <si>
    <t>INJ 1X10ML/50KU</t>
  </si>
  <si>
    <t>HERPESIN</t>
  </si>
  <si>
    <t>CRM 1X5GM 5%</t>
  </si>
  <si>
    <t>HERPESIN 200</t>
  </si>
  <si>
    <t>POR TBL NOB 25X200MG</t>
  </si>
  <si>
    <t>HIRUDOID</t>
  </si>
  <si>
    <t>DRM CRM 1X40GM</t>
  </si>
  <si>
    <t>HUMULIN N (NPH) CARTRIDGE</t>
  </si>
  <si>
    <t>100IU/ML INJ SUS ZVL 5X3ML</t>
  </si>
  <si>
    <t>HUMULIN R 100 M.J./ML</t>
  </si>
  <si>
    <t>INJ 1X10ML/1KU</t>
  </si>
  <si>
    <t>HUMULIN R CARTRIDGE</t>
  </si>
  <si>
    <t>100IU/ML INJ SOL ZVL 5X3ML</t>
  </si>
  <si>
    <t>HUMULIN R KWIKPEN</t>
  </si>
  <si>
    <t>100IU/ML INJ SOL PEP 2X(5X3ML)</t>
  </si>
  <si>
    <t>Hyal- Drop multi oční kapky</t>
  </si>
  <si>
    <t>HYDROCORTISON 10MG</t>
  </si>
  <si>
    <t>HYDROCORTISON VALEANT 100 MG</t>
  </si>
  <si>
    <t>INJ PLV SOL 10X100MG</t>
  </si>
  <si>
    <t>HYDROCORTISON VUAB 100 MG</t>
  </si>
  <si>
    <t>INJ PLV SOL 1X100MG</t>
  </si>
  <si>
    <t>HYDROCHLOROTHIAZID LECIVA</t>
  </si>
  <si>
    <t>TBL 20X25MG</t>
  </si>
  <si>
    <t>Hylo-Comod 10ml</t>
  </si>
  <si>
    <t>Hylo-Comod gtt. 2 x10 ml</t>
  </si>
  <si>
    <t>Hylo-Gel 10ml</t>
  </si>
  <si>
    <t>Hypromeloza -P 10ml</t>
  </si>
  <si>
    <t>CHLORID SODNÝ 0,9% BRAUN</t>
  </si>
  <si>
    <t>INJ SOL 100X10ML II</t>
  </si>
  <si>
    <t>INF SOL 10X250MLPELAH</t>
  </si>
  <si>
    <t>INF SOL 10X500MLPELAH</t>
  </si>
  <si>
    <t>INF SOL 20X100MLPELAH</t>
  </si>
  <si>
    <t>CHLORID SODNÝ 10% BRAUN</t>
  </si>
  <si>
    <t>INF CNC SOL 20X10ML</t>
  </si>
  <si>
    <t>CHLORPROTHIXEN LECIVA (BLISTR)</t>
  </si>
  <si>
    <t>TBL OBD 30X15MG</t>
  </si>
  <si>
    <t>IBALGIN 200</t>
  </si>
  <si>
    <t>POR TBL FLM 24X200MG</t>
  </si>
  <si>
    <t>IBALGIN 400</t>
  </si>
  <si>
    <t>400MG TBL FLM 48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</si>
  <si>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</si>
  <si>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</si>
  <si>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</si>
  <si>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</si>
  <si>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</si>
  <si>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>POR TBL FLM 36X400MG</t>
  </si>
  <si>
    <t>IFIRMASTA 150 MG</t>
  </si>
  <si>
    <t>POR TBL FLM 28X150MG</t>
  </si>
  <si>
    <t>IFIRMASTA 300 MG</t>
  </si>
  <si>
    <t>POR TBL FLM 28X300MG</t>
  </si>
  <si>
    <t>ICHTOXYL</t>
  </si>
  <si>
    <t>UNG 1X30GM</t>
  </si>
  <si>
    <t>IMACORT</t>
  </si>
  <si>
    <t>10MG/G+2,5MG/G+5MG/G CRM 20G</t>
  </si>
  <si>
    <t>IMASUP 50 MG</t>
  </si>
  <si>
    <t>POR TBL FLM 100X50MG</t>
  </si>
  <si>
    <t>IMAZOL KRÉMPASTA</t>
  </si>
  <si>
    <t>10MG/G DRM PST 1X30G</t>
  </si>
  <si>
    <t>IMODIUM</t>
  </si>
  <si>
    <t>2MG CPS DUR 20</t>
  </si>
  <si>
    <t>INDAP</t>
  </si>
  <si>
    <t>CPS 30X2.5MG</t>
  </si>
  <si>
    <t>INDAPAMID PMCS 2,5 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</si>
  <si>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</si>
  <si>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</si>
  <si>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</si>
  <si>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</si>
  <si>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</si>
  <si>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</si>
  <si>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</si>
  <si>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</si>
  <si>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INFECTOSCAB 5% KRÉM DRM</t>
  </si>
  <si>
    <t>1X30G</t>
  </si>
  <si>
    <t>INHIBACE 2.5 MG</t>
  </si>
  <si>
    <t>POR TBL FLM28X2.5MG</t>
  </si>
  <si>
    <t>INJ PROCAINII CHLORATI 0,2% ARD 10x200ml</t>
  </si>
  <si>
    <t>2MG/ML INJ SOL 10X200ML</t>
  </si>
  <si>
    <t>IR OG. COLL.HOMAT.HYDROBROM.1%10G</t>
  </si>
  <si>
    <t>COLL</t>
  </si>
  <si>
    <t>IR OG. OPHTHALMO-SEPTONEX</t>
  </si>
  <si>
    <t>GTT OPH 1X10ML</t>
  </si>
  <si>
    <t>IRBESARTAN/HYDROCHLOROTHIAZID MYLAN</t>
  </si>
  <si>
    <t>300MG/12,5MG TBL NOB 28</t>
  </si>
  <si>
    <t>ISOLYTE  FFX - VAK</t>
  </si>
  <si>
    <t>INF SOL 10X1000ML Freeflex</t>
  </si>
  <si>
    <t>ISOLYTE BP - PLAST. LÁHEV</t>
  </si>
  <si>
    <t xml:space="preserve">INF SOL 10X1000ML KP </t>
  </si>
  <si>
    <t>ISOPTIN</t>
  </si>
  <si>
    <t>80MG TBL FLM 50</t>
  </si>
  <si>
    <t>ISOPTIN SR 240 MG</t>
  </si>
  <si>
    <t>POR TBL PRO 30X240MG</t>
  </si>
  <si>
    <t>JANUMET 50 MG/1000 MG</t>
  </si>
  <si>
    <t>POR TBL FLM 56X50MG/1000MG</t>
  </si>
  <si>
    <t>JENTADUETO 2,5 MG/850 MG</t>
  </si>
  <si>
    <t>POR TBL FLM 60X1</t>
  </si>
  <si>
    <t>JUMEX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</si>
  <si>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</si>
  <si>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</si>
  <si>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</si>
  <si>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</si>
  <si>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</si>
  <si>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</si>
  <si>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</si>
  <si>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</si>
  <si>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</si>
  <si>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</si>
  <si>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KAPIDIN 10 MG</t>
  </si>
  <si>
    <t>KAPIDIN 20 MG</t>
  </si>
  <si>
    <t>KETOTIFEN AL</t>
  </si>
  <si>
    <t>CPS 50X1MG</t>
  </si>
  <si>
    <t>KINITO 50 MG, POTAHOVANÉ TABLETY</t>
  </si>
  <si>
    <t>POR TBL FLM 40X50MG</t>
  </si>
  <si>
    <t>KL ALUMIN.ACETOTAR.CREMOR 500g</t>
  </si>
  <si>
    <t>KL AMBIDERMAN, 300G</t>
  </si>
  <si>
    <t>KL BALS.VISNEVSKI 100G</t>
  </si>
  <si>
    <t>KL BENZINUM 900ml/ 600g</t>
  </si>
  <si>
    <t>KL CPS KOLITICKA  SMES, 50 CPS</t>
  </si>
  <si>
    <t>KL CPS KOLITICKA SMES, 100CPS</t>
  </si>
  <si>
    <t>KL CPS METRONIDAZOLUM 250mg 20cps</t>
  </si>
  <si>
    <t>KL CPS NATR.CHLOR. 0,5g</t>
  </si>
  <si>
    <t>50cps</t>
  </si>
  <si>
    <t>KL CPS NATR.CHLOR. 1,0g</t>
  </si>
  <si>
    <t>100cps</t>
  </si>
  <si>
    <t>KL DETSKA MAST FAGRON 500g</t>
  </si>
  <si>
    <t>KL CHLADIVE MAZANI 450 g FAGRON</t>
  </si>
  <si>
    <t>KL CHLADIVE MAZANI 800 g FAGRON</t>
  </si>
  <si>
    <t>KL KAL.PERMANGANAS 20G</t>
  </si>
  <si>
    <t>KL KAPSLE</t>
  </si>
  <si>
    <t>KL Medispend Lemon 1000 ml</t>
  </si>
  <si>
    <t>KL ONDREJ. MAST FAGRON 500 g</t>
  </si>
  <si>
    <t>KL ONDREJOVA MAST, 100G</t>
  </si>
  <si>
    <t>KL POLYSAN, OL.HELIANTHI AA AD 1000G</t>
  </si>
  <si>
    <t>KL POLYSAN, OL.HELIANTHI AA AD 500G</t>
  </si>
  <si>
    <t>KL PRIPRAVEK</t>
  </si>
  <si>
    <t>KL SOL.BORGLYCEROLI  3% 100 G</t>
  </si>
  <si>
    <t>KL SOL.HYD.PEROX.3% 100G</t>
  </si>
  <si>
    <t>KL SOL.HYPERMANGAN 4%</t>
  </si>
  <si>
    <t>KL SOL.ISOPROPANOLI CUM BENZINO, 200ML</t>
  </si>
  <si>
    <t>KL SOL.JARISCH 500 g FAGRON</t>
  </si>
  <si>
    <t>KL SOL.METHYLROS.CHL. 1% 50g</t>
  </si>
  <si>
    <t>KL SOL.METHYLROS.CHL.1% 100G</t>
  </si>
  <si>
    <t>KL SOL.METHYLROS.CHL.1% 10G</t>
  </si>
  <si>
    <t>KL SUPP.BISACODYLI 0,01G  50KS</t>
  </si>
  <si>
    <t>KL TBL MAGN.LACT 0,5G+B6 0,02G, 100TBL</t>
  </si>
  <si>
    <t>KL UNG.AC.SAL. 1G,SULFUR 1G,LEN. AD 50G</t>
  </si>
  <si>
    <t>americká mast 50g</t>
  </si>
  <si>
    <t>KL UNG.AC.SALICYLICI 20%, 100G</t>
  </si>
  <si>
    <t>KL UNG.ELOCOM 15G,LENIENS AD 100G</t>
  </si>
  <si>
    <t>KL UNG.ELOCOM 45G,LENIENS AD 500G</t>
  </si>
  <si>
    <t>KL UNG.ICHT.2G,CaCO3 10G,ZnO 6G,VAS.LEN. AA AD</t>
  </si>
  <si>
    <t>100G, 2% ichtamolu</t>
  </si>
  <si>
    <t>KL UNG.LENIENS FAGRON 500g</t>
  </si>
  <si>
    <t>KL UNG.LENIENS, 100G</t>
  </si>
  <si>
    <t>KL UNG.LENIENS, 300G</t>
  </si>
  <si>
    <t>KL UNG.SEPT0,2gDEX 0,025gPROPYLENGL2,5gAMB.AD 100G</t>
  </si>
  <si>
    <t>100G</t>
  </si>
  <si>
    <t>KL UNGUENTUM</t>
  </si>
  <si>
    <t>Klysma salinické 10x135ml</t>
  </si>
  <si>
    <t>KREON 25 000</t>
  </si>
  <si>
    <t>POR CPS ETD 50</t>
  </si>
  <si>
    <t>Lactobacillus acidophil.cps.75 bez laktózy</t>
  </si>
  <si>
    <t>LAGOSA</t>
  </si>
  <si>
    <t>DRG 100X150MG</t>
  </si>
  <si>
    <t>DRG 50X150MG</t>
  </si>
  <si>
    <t>LANTUS 100 IU/ML</t>
  </si>
  <si>
    <t>INJ SOL 5X3ML - CA</t>
  </si>
  <si>
    <t>LANTUS 100 JEDNOTEK/ML SOLOSTAR</t>
  </si>
  <si>
    <t xml:space="preserve">SDR INJ SOL 5X3ML </t>
  </si>
  <si>
    <t>LANZUL</t>
  </si>
  <si>
    <t>CPS 28X30MG</t>
  </si>
  <si>
    <t>CPS 56X30MG</t>
  </si>
  <si>
    <t>Leros Meduňka n.s.</t>
  </si>
  <si>
    <t>20x1g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</si>
  <si>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</si>
  <si>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</si>
  <si>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</si>
  <si>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</si>
  <si>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</si>
  <si>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</si>
  <si>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</si>
  <si>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</si>
  <si>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</si>
  <si>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</si>
  <si>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</si>
  <si>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</si>
  <si>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28X1.5MG</t>
  </si>
  <si>
    <t>POR TBL NOB 30X1.5MG</t>
  </si>
  <si>
    <t>LEXAURIN 3</t>
  </si>
  <si>
    <t>3MG TBL NOB 30</t>
  </si>
  <si>
    <t>LIOTON 100000 GEL</t>
  </si>
  <si>
    <t>GEL 1X50GM</t>
  </si>
  <si>
    <t>Lioton 100000 gel 1x30g</t>
  </si>
  <si>
    <t>LIPANTHYL 267 M</t>
  </si>
  <si>
    <t>267MG CPS DUR 30</t>
  </si>
  <si>
    <t>LIPANTHYL S 215MG</t>
  </si>
  <si>
    <t>TBL FLM 30</t>
  </si>
  <si>
    <t>LISKANTIN</t>
  </si>
  <si>
    <t>LITALIR</t>
  </si>
  <si>
    <t>CPS 100X500MG</t>
  </si>
  <si>
    <t>LIXIANA</t>
  </si>
  <si>
    <t>60MG TBL FLM 30</t>
  </si>
  <si>
    <t>LOCOID 0,1% LOTION</t>
  </si>
  <si>
    <t>1MG/ML DRM SOL 30ML</t>
  </si>
  <si>
    <t>LOKREN 20 MG</t>
  </si>
  <si>
    <t>POR TBL FLM 28X20MG</t>
  </si>
  <si>
    <t>LOPERON CPS</t>
  </si>
  <si>
    <t>POR CPS DUR 10X2MG</t>
  </si>
  <si>
    <t>POR CPS DUR 20X2MG</t>
  </si>
  <si>
    <t>LORADUR</t>
  </si>
  <si>
    <t>LOZAP 100 ZENTIVA</t>
  </si>
  <si>
    <t>POR TBL FLM 30X100MG</t>
  </si>
  <si>
    <t>LOZAP 12.5 ZENTIVA</t>
  </si>
  <si>
    <t>PORTBLFLM 30X12.5MG</t>
  </si>
  <si>
    <t>LOZAP 50 ZENTIVA</t>
  </si>
  <si>
    <t>POR TBL FLM 30X50MG</t>
  </si>
  <si>
    <t>POR TBLFLM 90X50MG</t>
  </si>
  <si>
    <t>LOZAP H</t>
  </si>
  <si>
    <t>MABRON</t>
  </si>
  <si>
    <t>INJ SOL 5X2ML</t>
  </si>
  <si>
    <t>MADOPAR 250</t>
  </si>
  <si>
    <t>POR TBLNOB100X250MG</t>
  </si>
  <si>
    <t>MADOPAR HBS</t>
  </si>
  <si>
    <t>POR CPS DUR30X125MG</t>
  </si>
  <si>
    <t>MAGNE B6</t>
  </si>
  <si>
    <t>DRG 50</t>
  </si>
  <si>
    <t>MAGNESII LACTICI 0,5 TBL. MEDICAMENTA</t>
  </si>
  <si>
    <t>TBL NOB 50X0,5GM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</si>
  <si>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</si>
  <si>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</si>
  <si>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</si>
  <si>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</si>
  <si>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</si>
  <si>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</si>
  <si>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</si>
  <si>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</si>
  <si>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MÁTOVÝ ČAJ LEROS</t>
  </si>
  <si>
    <t>SPC 20X2.0GM(SÁČKY)</t>
  </si>
  <si>
    <t>MAXITROL</t>
  </si>
  <si>
    <t>OPH UNG 3,5G</t>
  </si>
  <si>
    <t>MEDRACET 37,5 MG/325 MG</t>
  </si>
  <si>
    <t>MEDROL</t>
  </si>
  <si>
    <t>4MG TBL NOB 30 II</t>
  </si>
  <si>
    <t>MEDROL 4MG</t>
  </si>
  <si>
    <t>TBL NOB 30 II</t>
  </si>
  <si>
    <t>MEGACE 160 MG</t>
  </si>
  <si>
    <t>POR TBL NOB 30X160MG</t>
  </si>
  <si>
    <t>MESOCAIN</t>
  </si>
  <si>
    <t>INJ 10X10ML 1%</t>
  </si>
  <si>
    <t>GEL 1X20GM</t>
  </si>
  <si>
    <t>METHOTREXAT EBEWE 2,5 MG TABLETY</t>
  </si>
  <si>
    <t>POR TBL NOB 50X2.5MG</t>
  </si>
  <si>
    <t>MICTONORM UNO 45 MG</t>
  </si>
  <si>
    <t>POR CPS RDR 28X45MG</t>
  </si>
  <si>
    <t>MIFLONID BREEZHALER</t>
  </si>
  <si>
    <t>400MCG INH PLV CPS DUR 60</t>
  </si>
  <si>
    <t>200MCG INH PLV CPS DUR 60</t>
  </si>
  <si>
    <t>MILGAMMA</t>
  </si>
  <si>
    <t>POR TBL OBD 20</t>
  </si>
  <si>
    <t>MINIDIAB</t>
  </si>
  <si>
    <t>MIRTAZAPIN MYLAN 30 MG</t>
  </si>
  <si>
    <t>POR TBL DIS 30X30MG</t>
  </si>
  <si>
    <t>MIRZATEN ORO TAB 15 MG-výpadek</t>
  </si>
  <si>
    <t>POR TBL DIS 30X15MG</t>
  </si>
  <si>
    <t>MIRZATEN ORO TAB 30 MG</t>
  </si>
  <si>
    <t>MODURETIC</t>
  </si>
  <si>
    <t>MONOPOST 50 MIKROGRAMŮ/ML</t>
  </si>
  <si>
    <t>OPH GTT SOL 30X0.2ML/10RG</t>
  </si>
  <si>
    <t>MONOPRIL 20 MG</t>
  </si>
  <si>
    <t>POR TBL NOB 28X20MG</t>
  </si>
  <si>
    <t>MONOSAN 20MG</t>
  </si>
  <si>
    <t>TBL 30X20MG</t>
  </si>
  <si>
    <t>TBL 50X20MG</t>
  </si>
  <si>
    <t>MONOTAB 20</t>
  </si>
  <si>
    <t>POR TBL NOB 20X20MG</t>
  </si>
  <si>
    <t>MONOTAB SR</t>
  </si>
  <si>
    <t>POR TBL PRO50X100MG</t>
  </si>
  <si>
    <t>POR TBL PRO20X100MG</t>
  </si>
  <si>
    <t>MOTILIUM</t>
  </si>
  <si>
    <t>MOXOSTAD 0,2 MG</t>
  </si>
  <si>
    <t>POR TBL FLM 30X0.2MG</t>
  </si>
  <si>
    <t>MOXOSTAD 0,3 MG</t>
  </si>
  <si>
    <t>POR TBL FLM 100X0.3MG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</si>
  <si>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</si>
  <si>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</si>
  <si>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</si>
  <si>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</si>
  <si>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</si>
  <si>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</si>
  <si>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MYDOCALM 150MG</t>
  </si>
  <si>
    <t>TBL OBD 30X150MG</t>
  </si>
  <si>
    <t>NAKOM</t>
  </si>
  <si>
    <t>TBL 100X275MG</t>
  </si>
  <si>
    <t>NAKOM MITE</t>
  </si>
  <si>
    <t>TBL 100X125MG</t>
  </si>
  <si>
    <t>NASIVIN 0,05%</t>
  </si>
  <si>
    <t>NAS GTT SOL 10ML</t>
  </si>
  <si>
    <t>NATRIUM CHLORATUM BIOTIKA 10%</t>
  </si>
  <si>
    <t>NATRIUM CHLORATUM BIOTIKA ISOT.</t>
  </si>
  <si>
    <t>INJ 10X10ML</t>
  </si>
  <si>
    <t>NEBIVOLOL SANDOZ 5 MG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</si>
  <si>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</si>
  <si>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</si>
  <si>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</si>
  <si>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</si>
  <si>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</si>
  <si>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</si>
  <si>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</si>
  <si>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</si>
  <si>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</si>
  <si>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</si>
  <si>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</si>
  <si>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</si>
  <si>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</si>
  <si>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</si>
  <si>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NITROGLYCERIN-SLOVAKOFARMA</t>
  </si>
  <si>
    <t>0,5MG TBL SLG 20</t>
  </si>
  <si>
    <t>NITROMINT</t>
  </si>
  <si>
    <t>0,4MG/DÁV SPR SLG 10G II</t>
  </si>
  <si>
    <t>NITROMINT 2.6MG</t>
  </si>
  <si>
    <t>TBL RET 60X2.6MG</t>
  </si>
  <si>
    <t>NORADRENALIN LECIVA</t>
  </si>
  <si>
    <t>NOVALGIN</t>
  </si>
  <si>
    <t>INJ 10X2ML/1000MG</t>
  </si>
  <si>
    <t>INJ 5X5ML/2500MG</t>
  </si>
  <si>
    <t>NOVALGIN-výpadek</t>
  </si>
  <si>
    <t>TBL OBD 20X500MG</t>
  </si>
  <si>
    <t>NOVETRON 8 MG DISPERGOVATELNÉ TABLETY</t>
  </si>
  <si>
    <t>POR TBL DIS 10X8MG</t>
  </si>
  <si>
    <t>NOVONORM 1 MG</t>
  </si>
  <si>
    <t>PORTBLNOB 90X1MG</t>
  </si>
  <si>
    <t>NOVONORM 2 MG</t>
  </si>
  <si>
    <t>PORTBLNOB 90X2MG</t>
  </si>
  <si>
    <t>NOVORAPID 100 U/ML</t>
  </si>
  <si>
    <t>INJ SOL 1X10ML</t>
  </si>
  <si>
    <t>NOVORAPID FLEXPEN 100 U/ML</t>
  </si>
  <si>
    <t>NOVORAPID PENFILL 100 U/ML</t>
  </si>
  <si>
    <t>OCUflash gtt. 2x10ml</t>
  </si>
  <si>
    <t>OFTIDOR 2% OČNÍ KAPKY, ROZTOK</t>
  </si>
  <si>
    <t>OPH GTT SOL 1X5MLX100MG</t>
  </si>
  <si>
    <t>ONDANSETRON ACCORD</t>
  </si>
  <si>
    <t>2MG/ML INJ+INF SOL 5X4ML</t>
  </si>
  <si>
    <t>ONDANSETRON SANDOZ 8 MG POT TBL</t>
  </si>
  <si>
    <t>POR TBL FLM 10X8MG</t>
  </si>
  <si>
    <t>OPHTHALMO-SEPTONEX</t>
  </si>
  <si>
    <t>UNG OPH 1X5GM</t>
  </si>
  <si>
    <t>OPH GTT SOL 1X10ML PLAST</t>
  </si>
  <si>
    <t>OPRYMEA 0,18 MG</t>
  </si>
  <si>
    <t>POR TBL NOB 30X0.18MG</t>
  </si>
  <si>
    <t>OPRYMEA 0,7 MG</t>
  </si>
  <si>
    <t>POR TBL NOB 30X0.7MG</t>
  </si>
  <si>
    <t>Optifibre 1x125g</t>
  </si>
  <si>
    <t>Optifibre 1x250g</t>
  </si>
  <si>
    <t>OTIPAX</t>
  </si>
  <si>
    <t>AUR GTT SOL 1X16GM</t>
  </si>
  <si>
    <t>OTOBACID N</t>
  </si>
  <si>
    <t>AUR GTT SOL 1X5ML</t>
  </si>
  <si>
    <t>OXANTIL</t>
  </si>
  <si>
    <t>INJ 5X2ML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</si>
  <si>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</si>
  <si>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</si>
  <si>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</si>
  <si>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</si>
  <si>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</si>
  <si>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</si>
  <si>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OXYPHYLLIN</t>
  </si>
  <si>
    <t>TBL 50X100MG</t>
  </si>
  <si>
    <t>PANCREOLAN FORTE</t>
  </si>
  <si>
    <t>TBL ENT 30X220MG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</si>
  <si>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</si>
  <si>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</si>
  <si>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</si>
  <si>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</si>
  <si>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</si>
  <si>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</si>
  <si>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SUP</t>
  </si>
  <si>
    <t>SUP 5X500MG</t>
  </si>
  <si>
    <t>PARALEN 500 TBL 12</t>
  </si>
  <si>
    <t>POR TBL NOB 12X500MG</t>
  </si>
  <si>
    <t>PARALEN PLUS</t>
  </si>
  <si>
    <t>TBL OBD 24</t>
  </si>
  <si>
    <t>PENTOMER RETARD 400MG</t>
  </si>
  <si>
    <t>PIMAFUCORT</t>
  </si>
  <si>
    <t>10MG/G+10MG/G+3,5MG/G CRM 15G</t>
  </si>
  <si>
    <t>10MG/G+10MG/G+3,5MG/G UNG 15G</t>
  </si>
  <si>
    <t>PK-MERZ</t>
  </si>
  <si>
    <t>TBL OBD 90X100MG</t>
  </si>
  <si>
    <t>PLAQUENIL</t>
  </si>
  <si>
    <t>TBL OBD 60X200MG</t>
  </si>
  <si>
    <t>PLASMALYTE ROZTOK</t>
  </si>
  <si>
    <t>INF SOL 20X500ML</t>
  </si>
  <si>
    <t>PLASMALYTE ROZTOK S GLUKOZOU 5%</t>
  </si>
  <si>
    <t>INF SOL 20x500 ml</t>
  </si>
  <si>
    <t>PLENDIL</t>
  </si>
  <si>
    <t>TBL FC 30X5MG</t>
  </si>
  <si>
    <t>PRADAXA 110 MG</t>
  </si>
  <si>
    <t>POR CPS DUR 60X1X110MG</t>
  </si>
  <si>
    <t>Pradaxa 30 x 110mg</t>
  </si>
  <si>
    <t>PRADAXA 75 MG</t>
  </si>
  <si>
    <t>POR CPS DUR 30X1X75MG</t>
  </si>
  <si>
    <t>PRAMIPEXOL MYLAN 0,7MG</t>
  </si>
  <si>
    <t>TBL NOB 100</t>
  </si>
  <si>
    <t>PREDNISON 20 LECIVA</t>
  </si>
  <si>
    <t>TBL 20X20MG(BLISTR)</t>
  </si>
  <si>
    <t>PREDNISON 5 LECIVA</t>
  </si>
  <si>
    <t>PREGABALIN SANDOZ</t>
  </si>
  <si>
    <t>75MG CPS DUR 84</t>
  </si>
  <si>
    <t>150MG CPS DUR 84</t>
  </si>
  <si>
    <t xml:space="preserve">PREGABALIN TEVA 150MG </t>
  </si>
  <si>
    <t>CPS DUR 14</t>
  </si>
  <si>
    <t xml:space="preserve">PREGABALIN TEVA 75MG </t>
  </si>
  <si>
    <t>PRESID 2.5 MG</t>
  </si>
  <si>
    <t>TBL RET 30X2.5MG</t>
  </si>
  <si>
    <t>PRESTANCE 5 MG/5 MG</t>
  </si>
  <si>
    <t>PRESTARIUM NEO</t>
  </si>
  <si>
    <t>POR TBL FLM 90X5MG</t>
  </si>
  <si>
    <t>PRESTARIUM NEO COMBI 10 MG/2,5 MG</t>
  </si>
  <si>
    <t>PRESTARIUM NEO COMBI 5mg/1,25mg</t>
  </si>
  <si>
    <t>PROCORALAN 7,5 MG</t>
  </si>
  <si>
    <t>POR TBL FLM 56X7,5MG</t>
  </si>
  <si>
    <t>PROSTAMOL UNO</t>
  </si>
  <si>
    <t>POR CPS MOL 60X320MG</t>
  </si>
  <si>
    <t>CPS 30X320MG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</si>
  <si>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</si>
  <si>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</si>
  <si>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</si>
  <si>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</si>
  <si>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</si>
  <si>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</si>
  <si>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</si>
  <si>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</si>
  <si>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PYRIDOXIN LECIVA</t>
  </si>
  <si>
    <t>INJ 5X1ML 50MG</t>
  </si>
  <si>
    <t>PYRIDOXIN LÉČIVA TBL</t>
  </si>
  <si>
    <t xml:space="preserve">POR TBL NOB 20X20MG </t>
  </si>
  <si>
    <t>QUETIAPIN MYLAN 300 MG TABLETY S PRODLOUŽENÝM UVOL</t>
  </si>
  <si>
    <t>POR TBL PRO 60X300MG</t>
  </si>
  <si>
    <t>QUETIAPINE POLPHARMA 100 MG POTAHOVANÉ TABLETY</t>
  </si>
  <si>
    <t>POR TBL FLM 60X100MG</t>
  </si>
  <si>
    <t>QUETIAPINE POLPHARMA 200 MG POTAHOVANÉ TABLETY</t>
  </si>
  <si>
    <t>POR TBL FLM 60X200MG</t>
  </si>
  <si>
    <t>QUETIAPINE POLPHARMA 25 MG POTAHOVANÉ TABLETY</t>
  </si>
  <si>
    <t>POR TBL FLM 30X25MG</t>
  </si>
  <si>
    <t>RECOXA 15</t>
  </si>
  <si>
    <t>POR TBL NOB20X15MG</t>
  </si>
  <si>
    <t>Recugel oční gel 10g</t>
  </si>
  <si>
    <t>RELVAR ELLIPTA 92 MIKROGRAMŮ/22 MIKROGRAMŮ</t>
  </si>
  <si>
    <t>INH PLV DOS 1X30 DÁVEK</t>
  </si>
  <si>
    <t>RENNIE</t>
  </si>
  <si>
    <t>CTB 48</t>
  </si>
  <si>
    <t>REQUIP-MODUTAB 8 MG</t>
  </si>
  <si>
    <t>POR TBL PRO 28X8MG</t>
  </si>
  <si>
    <t>RETARPEN 2,4 MEGA IU</t>
  </si>
  <si>
    <t>INJ PLV SUS 1+1</t>
  </si>
  <si>
    <t>RINGERFUNDIN B.BRAUN</t>
  </si>
  <si>
    <t>INF SOL 10X500ML PE</t>
  </si>
  <si>
    <t>INF SOL10X1000ML PE</t>
  </si>
  <si>
    <t>RINGERUV ROZTOK BRAUN</t>
  </si>
  <si>
    <t>INF 10X500ML(LDPE)</t>
  </si>
  <si>
    <t>RISENDROS 35 MG</t>
  </si>
  <si>
    <t>POR TBL FLM 12X35MG</t>
  </si>
  <si>
    <t>RIVOTRIL 0.5 MG</t>
  </si>
  <si>
    <t>TBL 50X0.5MG</t>
  </si>
  <si>
    <t>ROCALTROL 0.25 MCG</t>
  </si>
  <si>
    <t>POR CPSMOL30X0.25RG</t>
  </si>
  <si>
    <t>ROSUMOP 10 MG</t>
  </si>
  <si>
    <t>ROSUMOP 40 MG</t>
  </si>
  <si>
    <t>POR TBL FLM 30X40MG</t>
  </si>
  <si>
    <t>ROWATINEX</t>
  </si>
  <si>
    <t>GTT 1X10ML</t>
  </si>
  <si>
    <t>RYTMONORM 150MG</t>
  </si>
  <si>
    <t>TBL FLM 50</t>
  </si>
  <si>
    <t>RYTMONORM 300MG</t>
  </si>
  <si>
    <t>SALOFALK 500</t>
  </si>
  <si>
    <t>TBLOBD ENT100X500MG</t>
  </si>
  <si>
    <t>SANORIN</t>
  </si>
  <si>
    <t>1PM NAS SPR SOL 1X10ML</t>
  </si>
  <si>
    <t>SANORIN EMULSIO</t>
  </si>
  <si>
    <t>GTT NAS 10ML 0.1%</t>
  </si>
  <si>
    <t>SECTRAL 400</t>
  </si>
  <si>
    <t>SEEBRI BREEZHALER 44 MCG</t>
  </si>
  <si>
    <t>INH PLV CPS DUR 30X1X44RG+INH</t>
  </si>
  <si>
    <t>SENNA LIST LEROS</t>
  </si>
  <si>
    <t>POR SPC 20X1GM(SÁČKY)</t>
  </si>
  <si>
    <t>SERETIDE 25/50 INHALER</t>
  </si>
  <si>
    <t>INH SUS PSS 120X25/50MCG+POČ</t>
  </si>
  <si>
    <t>SEROPRAM 40MG/ML</t>
  </si>
  <si>
    <t>GTT 1X15ML 40MG/ML</t>
  </si>
  <si>
    <t>SERTRALIN APOTEX 100 MG POTAHOVANÉ TABLETY</t>
  </si>
  <si>
    <t>SEVELAMER CARBONATE MYLAN</t>
  </si>
  <si>
    <t>800MG TBL FLM 180 I</t>
  </si>
  <si>
    <t>SIMBRINZA 10 MG/ML + 2 MG/ML</t>
  </si>
  <si>
    <t>SIOFOR 1000</t>
  </si>
  <si>
    <t>POR TBL FLM 60X1000MG</t>
  </si>
  <si>
    <t>SIOFOR 500</t>
  </si>
  <si>
    <t>TBL OBD 60X500MG</t>
  </si>
  <si>
    <t>500MG TBL FLM 120 II</t>
  </si>
  <si>
    <t>SIOFOR 850</t>
  </si>
  <si>
    <t xml:space="preserve">POR TBL FLM 120X850MG </t>
  </si>
  <si>
    <t>SIOFOR 850MG</t>
  </si>
  <si>
    <t>TBL FLM 60x850MG</t>
  </si>
  <si>
    <t>SIRDALUD 2 MG</t>
  </si>
  <si>
    <t>SIRDALUD 4 MG</t>
  </si>
  <si>
    <t>POR TBL NOB 30X4MG</t>
  </si>
  <si>
    <t>SMECTA</t>
  </si>
  <si>
    <t>PLV POR 1X30SACKU</t>
  </si>
  <si>
    <t>PLV POR 1X10SACKU</t>
  </si>
  <si>
    <t>SOLCOSERYL DENTAL ADHESIVE-výpadek</t>
  </si>
  <si>
    <t>STM PST 1X5GM</t>
  </si>
  <si>
    <t>SOLIAN 200 MG</t>
  </si>
  <si>
    <t>SOLU-MEDROL</t>
  </si>
  <si>
    <t>INJ SIC 1X40MG+1ML</t>
  </si>
  <si>
    <t>INJ SIC 1X250MG+4ML</t>
  </si>
  <si>
    <t>SORBIFER DURULES</t>
  </si>
  <si>
    <t>TBL FLM 60X320MG/60MG</t>
  </si>
  <si>
    <t>POR TBL FLM 100X100MG</t>
  </si>
  <si>
    <t>SORBIMON 20MG</t>
  </si>
  <si>
    <t>TBL 20X20MG</t>
  </si>
  <si>
    <t>SORTIS 80 MG</t>
  </si>
  <si>
    <t>POR TBL FLM 30X80MG</t>
  </si>
  <si>
    <t>SOTAHEXAL 80</t>
  </si>
  <si>
    <t>POR TBL NOB 100X80MG</t>
  </si>
  <si>
    <t>SPASMED 15</t>
  </si>
  <si>
    <t>POR TBL FLM 30X15MG</t>
  </si>
  <si>
    <t>SPECIES UROLOGICAE PLANTA LEROS</t>
  </si>
  <si>
    <t>SPC 20X1.5GM(SÁČKY)</t>
  </si>
  <si>
    <t>SPIOLTO RESPIMAT 2,5 MIKROGRAMŮ/2,5 MIKROGRAMŮ</t>
  </si>
  <si>
    <t>INH SOL 1X60DÁV+1INH</t>
  </si>
  <si>
    <t>SPIRIVA RESPIMAT 2,5 MIKROGRAMU</t>
  </si>
  <si>
    <t>INH SOL 1X60DÁV</t>
  </si>
  <si>
    <t>STACYL 100 MG ENTEROSOLVENTNÍ TABLETY</t>
  </si>
  <si>
    <t>POR TBL ENT 100X100MG I</t>
  </si>
  <si>
    <t>POR TBL ENT 60X100MG I</t>
  </si>
  <si>
    <t>STALEVO 150MG/37.5MG/200MG</t>
  </si>
  <si>
    <t>STOPTUSSIN</t>
  </si>
  <si>
    <t>POR GTT SOL 1X25ML</t>
  </si>
  <si>
    <t>SUPPOSITORIA GLYCERINI LECIVA</t>
  </si>
  <si>
    <t>SUP 10X2.35GM</t>
  </si>
  <si>
    <t>SUPPOSITORIA GLYCERINI LÉČIVA</t>
  </si>
  <si>
    <t>SUP 10X2,06G</t>
  </si>
  <si>
    <t>SYMBICORT TURBUHALER 100 MIKROGRAMŮ/6 MIKROGRAMŮ/I</t>
  </si>
  <si>
    <t>INH PLV 1X120DÁV</t>
  </si>
  <si>
    <t>SYMBICORT TURBUHALER 200 MIKROGRAMŮ/ 6 MIKROGRAMŮ/</t>
  </si>
  <si>
    <t>SYMBICORT TURBUHALER 400 MIKROGRAMŮ/12 MIKROGRAMŮ/</t>
  </si>
  <si>
    <t>INH PLV 1X60DÁV</t>
  </si>
  <si>
    <t>SYNTOPHYLLIN</t>
  </si>
  <si>
    <t>INJ 5X10ML/240MG</t>
  </si>
  <si>
    <t>SYNTOSTIGMIN</t>
  </si>
  <si>
    <t>TBL 20X15MG(BLISTR)</t>
  </si>
  <si>
    <t xml:space="preserve">TAFLOTAN 15 MCG/ML </t>
  </si>
  <si>
    <t>OPH GTT SOL 30X0.3ML</t>
  </si>
  <si>
    <t>TANTUM VERDE</t>
  </si>
  <si>
    <t>1,5MG/ML GGR 120ML</t>
  </si>
  <si>
    <t>TANTUM VERDE SPRAY</t>
  </si>
  <si>
    <t>ORM SPR 30ML 0.15%</t>
  </si>
  <si>
    <t>TARDYFERON</t>
  </si>
  <si>
    <t>TBL RET 30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</si>
  <si>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</si>
  <si>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</si>
  <si>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</si>
  <si>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</si>
  <si>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TARKA 180/2 MG TBL.</t>
  </si>
  <si>
    <t>POR TBL RET 28</t>
  </si>
  <si>
    <t>TBL.MAGNESII LACTICI 0.5 GLO</t>
  </si>
  <si>
    <t>TBL 100X500MG</t>
  </si>
  <si>
    <t>TEARS NATURALE II</t>
  </si>
  <si>
    <t>1MG/ML+3MG/ML OPH GTT SOL 1X15ML</t>
  </si>
  <si>
    <t>TEBOKAN 120 MG</t>
  </si>
  <si>
    <t>POR TBL FLM 30X120MG</t>
  </si>
  <si>
    <t>TEGRETOL CR 200</t>
  </si>
  <si>
    <t>TBL RET 50X200MG</t>
  </si>
  <si>
    <t>TELMISARTAN SANDOZ 80 MG</t>
  </si>
  <si>
    <t>POR TBL NOB 30X80MG</t>
  </si>
  <si>
    <t>TELMISARTAN/HYDROCHLOROTHIAZID SANDOZ 80 MG/12,5 M</t>
  </si>
  <si>
    <t>TENAXUM</t>
  </si>
  <si>
    <t>TBL 30X1MG</t>
  </si>
  <si>
    <t>TENORETIC</t>
  </si>
  <si>
    <t>TBL OBD 28</t>
  </si>
  <si>
    <t>Test na okultní krvácení v lidské stolici</t>
  </si>
  <si>
    <t>TEVETEN</t>
  </si>
  <si>
    <t>600MG TBL FLM 28</t>
  </si>
  <si>
    <t>Thealoz Duo oph.gtt. 5ml</t>
  </si>
  <si>
    <t>THIAMIN LECIVA</t>
  </si>
  <si>
    <t>TBL 20X50MG(BLISTR)</t>
  </si>
  <si>
    <t>INJ 10X2ML/100MG</t>
  </si>
  <si>
    <t>THYROZOL 10</t>
  </si>
  <si>
    <t>TBL OBD 50X10MG</t>
  </si>
  <si>
    <t>TIAPRIDAL</t>
  </si>
  <si>
    <t>POR TBLNOB 50X100MG</t>
  </si>
  <si>
    <t>INJ SOL 12X2ML/100MG</t>
  </si>
  <si>
    <t>TIMO-COMOD 0,5%</t>
  </si>
  <si>
    <t>OPH GTT SOL 1X10ML</t>
  </si>
  <si>
    <t>TIMOLOL-POS 0,5%</t>
  </si>
  <si>
    <t>OPH GTT SOL 3X5ML</t>
  </si>
  <si>
    <t>TIMONIL RETARD</t>
  </si>
  <si>
    <t>TBL 50X300MG</t>
  </si>
  <si>
    <t>TOBRADEX</t>
  </si>
  <si>
    <t>3MG/ML+1MG/ML OPH GTT SUS 1X5ML</t>
  </si>
  <si>
    <t>TONARSSA 4 MG/5 MG</t>
  </si>
  <si>
    <t>TORECAN</t>
  </si>
  <si>
    <t>INJ 5X1ML/6.5MG</t>
  </si>
  <si>
    <t>SUP 6X6.5MG</t>
  </si>
  <si>
    <t>TOUJEO 300 JEDNOTEK/ML</t>
  </si>
  <si>
    <t>SDR INJ SOL 3X1.5ML</t>
  </si>
  <si>
    <t>TOVIAZ 4 MG</t>
  </si>
  <si>
    <t>POR TBL PRO 28X4MG</t>
  </si>
  <si>
    <t>TRAJENTA 5 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</si>
  <si>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</si>
  <si>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</si>
  <si>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</si>
  <si>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</si>
  <si>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</si>
  <si>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</si>
  <si>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POR TBL RET50X100MG</t>
  </si>
  <si>
    <t>TRALGIT SR 150</t>
  </si>
  <si>
    <t>150MG TBL PRO 30</t>
  </si>
  <si>
    <t>TRANSMETIL 500 MG TABLETY</t>
  </si>
  <si>
    <t>POR TBL ENT 10X500MG</t>
  </si>
  <si>
    <t>TRANSTEC 52.5 MCG/H</t>
  </si>
  <si>
    <t>DRM EMP TDR 5X30MG</t>
  </si>
  <si>
    <t>TRANSTEC 70 MCG/H</t>
  </si>
  <si>
    <t>DRM EMP TDR 5X40MG</t>
  </si>
  <si>
    <t>TRAVATAN</t>
  </si>
  <si>
    <t>OPH GTT SOL 1X2.5ML</t>
  </si>
  <si>
    <t>TRENTAL 400</t>
  </si>
  <si>
    <t>POR TBL RET 100X400MG</t>
  </si>
  <si>
    <t>TRIAMCINOLON E LECIVA</t>
  </si>
  <si>
    <t>UNG 1X20GM</t>
  </si>
  <si>
    <t>TRIAMCINOLON LECIVA</t>
  </si>
  <si>
    <t>CRM 1X10GM 0.1%</t>
  </si>
  <si>
    <t>UNG 1X10GM 0.1%</t>
  </si>
  <si>
    <t>TRIAMCINOLON TEVA</t>
  </si>
  <si>
    <t>DRM EML 1X30GM</t>
  </si>
  <si>
    <t>TRIASYN 5/5 MG</t>
  </si>
  <si>
    <t>POR TBL RET 30</t>
  </si>
  <si>
    <t>TRIPLIXAM 10 MG/2,5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</si>
  <si>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</si>
  <si>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</si>
  <si>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</si>
  <si>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</si>
  <si>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</si>
  <si>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</si>
  <si>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</si>
  <si>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</si>
  <si>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</si>
  <si>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</si>
  <si>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TROZEL 2,5 MG POTAHOVANÉ TABLETY</t>
  </si>
  <si>
    <t>TRUND 250 MG POTAHOVANÉ TABLETY</t>
  </si>
  <si>
    <t>POR TBL FLM 50X250MG</t>
  </si>
  <si>
    <t>TRUSOPT</t>
  </si>
  <si>
    <t>20MG/ML OPH GTT SOL 5ML</t>
  </si>
  <si>
    <t>TULIP</t>
  </si>
  <si>
    <t>40MG TBL FLM 30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</si>
  <si>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</si>
  <si>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</si>
  <si>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</si>
  <si>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</si>
  <si>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</si>
  <si>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</si>
  <si>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TWYNSTA 80 MG/10 MG</t>
  </si>
  <si>
    <t>UBRETID</t>
  </si>
  <si>
    <t>ULTIBRO BREEZHALER 85 MCG/43 MCG</t>
  </si>
  <si>
    <t>INH PLV CPS DUR 30X1+INH</t>
  </si>
  <si>
    <t>URALYT U</t>
  </si>
  <si>
    <t>POR GRA 1X280GM</t>
  </si>
  <si>
    <t>URIZIA 6 MG/0,4 MG TABLETY S ŘÍZENÝM UVOLŇOVÁNÍM</t>
  </si>
  <si>
    <t>POR TBL FRT 30X6MG/0.4MG</t>
  </si>
  <si>
    <t>UROXAL</t>
  </si>
  <si>
    <t>5MG TBL NOB 60</t>
  </si>
  <si>
    <t>URSOSAN</t>
  </si>
  <si>
    <t>POR CPSDUR100X250MG</t>
  </si>
  <si>
    <t>VALSACOMBI 160 MG/12,5 MG</t>
  </si>
  <si>
    <t>POR TBL FLM 28</t>
  </si>
  <si>
    <t>VALSACOR 160 MG</t>
  </si>
  <si>
    <t>POR TBL FLM 28X160MG</t>
  </si>
  <si>
    <t>VALSACOR 80 MG</t>
  </si>
  <si>
    <t>POR TBL FLM 28X80MG</t>
  </si>
  <si>
    <t>VASOCARDIN 100</t>
  </si>
  <si>
    <t>POR TBL NOB 50X100MG</t>
  </si>
  <si>
    <t>VASOCARDIN 50</t>
  </si>
  <si>
    <t>POR TBL NOB 50X50MG</t>
  </si>
  <si>
    <t>VENLAFAXIN MYLAN 150 MG</t>
  </si>
  <si>
    <t>POR CPS PRO 30X150MG</t>
  </si>
  <si>
    <t>VENTOLIN INHALER N</t>
  </si>
  <si>
    <t>INHSUSPSS200X100RG</t>
  </si>
  <si>
    <t>VENTOLIN ROZTOK K INHALACI</t>
  </si>
  <si>
    <t>INH SOL1X20ML/120MG</t>
  </si>
  <si>
    <t>VERAL 1% GEL</t>
  </si>
  <si>
    <t>DRM GEL 1X100GM II</t>
  </si>
  <si>
    <t>DRM GEL 1X50GM II</t>
  </si>
  <si>
    <t>VEROSPIRON</t>
  </si>
  <si>
    <t>TBL 100X25MG</t>
  </si>
  <si>
    <t>VEROSPIRON 100MG</t>
  </si>
  <si>
    <t>CPS 30X100MG</t>
  </si>
  <si>
    <t>VERTIBETIS 16MG</t>
  </si>
  <si>
    <t>TBL NOB 60</t>
  </si>
  <si>
    <t>VERTIMED</t>
  </si>
  <si>
    <t>8MG TBL NOB 100</t>
  </si>
  <si>
    <t>VESICARE 10 MG</t>
  </si>
  <si>
    <t>VESICARE 5 MG</t>
  </si>
  <si>
    <t>VESSEL DUE F</t>
  </si>
  <si>
    <t>250SU CPS MOL 50</t>
  </si>
  <si>
    <t>600SU INJ SOL 10X2ML</t>
  </si>
  <si>
    <t>VIDISIC</t>
  </si>
  <si>
    <t>GEL OPH 3X10GM</t>
  </si>
  <si>
    <t>GEL OPH 1X10GM</t>
  </si>
  <si>
    <t>VIGANTOL</t>
  </si>
  <si>
    <t>POR GTT SOL 1x10ML</t>
  </si>
  <si>
    <t>Vincentka nosní sprej  25ml (30ml)</t>
  </si>
  <si>
    <t>VIPDOMET 12,5 MG/1000 MG</t>
  </si>
  <si>
    <t>POR TBL FLM 56</t>
  </si>
  <si>
    <t>VIREGYT-K</t>
  </si>
  <si>
    <t>CPS 50X100MG</t>
  </si>
  <si>
    <t>VIRGAN</t>
  </si>
  <si>
    <t>1,5MG/G OPH GEL 1X5G II</t>
  </si>
  <si>
    <t>VISTAGAN LIQUIFILM 0,5%</t>
  </si>
  <si>
    <t>5MG/ML OPH GTT SOL 1X5ML</t>
  </si>
  <si>
    <t>VITAMIN B12 LECIVA 1000RG</t>
  </si>
  <si>
    <t>INJ 5X1ML/1000RG</t>
  </si>
  <si>
    <t>VITAMIN B12 LECIVA 300RG</t>
  </si>
  <si>
    <t>INJ 5X1ML/300RG</t>
  </si>
  <si>
    <t>VitA-POS oční mast 5g</t>
  </si>
  <si>
    <t>Vitar Soda tbl.150</t>
  </si>
  <si>
    <t>neleč.</t>
  </si>
  <si>
    <t>VOLTAREN EMULGEL 10MG/G</t>
  </si>
  <si>
    <t>GEL 100G</t>
  </si>
  <si>
    <t>WARFARIN</t>
  </si>
  <si>
    <t>TBL 100X3MG</t>
  </si>
  <si>
    <t>TBL 100X5MG</t>
  </si>
  <si>
    <t>WARFARIN PMCS 2 MG</t>
  </si>
  <si>
    <t>POR TBL NOB 100X2MG</t>
  </si>
  <si>
    <t>XADOS 20 MG TABLETY</t>
  </si>
  <si>
    <t>XALACOM</t>
  </si>
  <si>
    <t>OPH GTT SOL 3X2.5ML</t>
  </si>
  <si>
    <t>XALATAN</t>
  </si>
  <si>
    <t>GTT OPH 1X2.5ML</t>
  </si>
  <si>
    <t>XALOPTIC COMBI 0,05MG/ML+5,0 MG/ML</t>
  </si>
  <si>
    <t>XANAX</t>
  </si>
  <si>
    <t>XARELTO 10 MG</t>
  </si>
  <si>
    <t>XARELTO 15 MG</t>
  </si>
  <si>
    <t>POR TBL FLM 28X15MG</t>
  </si>
  <si>
    <t>YASNAL 5 MG</t>
  </si>
  <si>
    <t>ZARZIO 30 MU/0,5 ML</t>
  </si>
  <si>
    <t>INJ+INF SOL 5X0.5ML</t>
  </si>
  <si>
    <t>ZARZIO 48 MU/0,5 ML</t>
  </si>
  <si>
    <t>ZODAC</t>
  </si>
  <si>
    <t>TBL OBD 60X10MG</t>
  </si>
  <si>
    <t>TBL OBD 10X10MG</t>
  </si>
  <si>
    <t>ZOFRAN ZYDIS</t>
  </si>
  <si>
    <t>4MG TBL BUC 10</t>
  </si>
  <si>
    <t>ZOLOFT 50MG</t>
  </si>
  <si>
    <t>TBL OBD 28X50MG</t>
  </si>
  <si>
    <t>ZOLPIDEM MYLAN</t>
  </si>
  <si>
    <t>POR TBL FLM 50X10MG</t>
  </si>
  <si>
    <t>POR TBL FLM 20X10MG</t>
  </si>
  <si>
    <t>ZOVIRAX 200 MG</t>
  </si>
  <si>
    <t>POR TBL NOB25X200MG</t>
  </si>
  <si>
    <t>ZOVIRAX 800 MG</t>
  </si>
  <si>
    <t>POR TBL NOB35X800MG</t>
  </si>
  <si>
    <t>ZOXON 2</t>
  </si>
  <si>
    <t>TBL 30X2MG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</si>
  <si>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</si>
  <si>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</si>
  <si>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</si>
  <si>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</si>
  <si>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</si>
  <si>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</si>
  <si>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NUTRIFLEX PERI</t>
  </si>
  <si>
    <t>INF SOL 5X2000ML</t>
  </si>
  <si>
    <t>INF SOL 5X1000ML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</si>
  <si>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</si>
  <si>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</si>
  <si>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</si>
  <si>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</si>
  <si>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</si>
  <si>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</si>
  <si>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</si>
  <si>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</si>
  <si>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</si>
  <si>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</si>
  <si>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</si>
  <si>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</si>
  <si>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</si>
  <si>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NOVASOURCE DIABET PLUS VANILKOVÝ</t>
  </si>
  <si>
    <t>POR SOL 1X500ML</t>
  </si>
  <si>
    <t>NUTILIS CLEAR</t>
  </si>
  <si>
    <t>POR PLV 1X175G</t>
  </si>
  <si>
    <t>NUTILIS POWDER</t>
  </si>
  <si>
    <t>POR PLV 1X300GM</t>
  </si>
  <si>
    <t>NUTRIDRINK BALÍČEK 5+1</t>
  </si>
  <si>
    <t>POR SOL 6X200ML</t>
  </si>
  <si>
    <t>NUTRIDRINK COMPACT NEUTRAL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</si>
  <si>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</si>
  <si>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</si>
  <si>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</si>
  <si>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</si>
  <si>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</si>
  <si>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</si>
  <si>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</si>
  <si>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</si>
  <si>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</si>
  <si>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</si>
  <si>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</si>
  <si>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</si>
  <si>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</si>
  <si>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</si>
  <si>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</si>
  <si>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</si>
  <si>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</si>
  <si>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</si>
  <si>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</si>
  <si>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MULTI FIBRE S PŘÍCHUTÍ ČOKOLÁDOVOU</t>
  </si>
  <si>
    <t>NUTRIDRINK MULTI FIBRE S PŘÍCHUTÍ JAHODOVOU</t>
  </si>
  <si>
    <t>NUTRIDRINK MULTI FIBRE S PŘÍCHUTÍ VANILKOVOU</t>
  </si>
  <si>
    <t>NUTRIDRINK PROTEIN S PŘÍCHUTÍ ČOKOLÁDOVOU</t>
  </si>
  <si>
    <t>NUTRIDRINK PROTEIN S PŘÍCHUTÍ LESNÍHO OVOCE</t>
  </si>
  <si>
    <t>NUTRIDRINK PROTEIN S PŘÍCHUTÍ VANILKOVOU</t>
  </si>
  <si>
    <t>NUTRIDRINK S PŘÍCHUTÍ ČOKOLÁDOVOU</t>
  </si>
  <si>
    <t>NUTRIDRINK S PŘÍCHUTÍ VANILKOVOU</t>
  </si>
  <si>
    <t>NUTRIDRINK YOGHURT S PŘÍCHUTÍ MALINA</t>
  </si>
  <si>
    <t>NutrilaC Natural 1 000 ml-Objednávat po 8ks!!</t>
  </si>
  <si>
    <t>NUTRISON</t>
  </si>
  <si>
    <t>POR SOL 8X1000ML</t>
  </si>
  <si>
    <t>NUTRISON MULTI FIBRE</t>
  </si>
  <si>
    <t>POR SOL 1X1000ML-VA</t>
  </si>
  <si>
    <t>PROSURE ČOKOLÁDOVÁ PŘÍCHUŤ</t>
  </si>
  <si>
    <t>PROSURE KÁVOVÁ PŘÍCHUŤ</t>
  </si>
  <si>
    <t>PROSURE VANILKOVÁ PŘÍCHUŤ</t>
  </si>
  <si>
    <t>PROTIFAR</t>
  </si>
  <si>
    <t>POR PLV SOL 1X225GM</t>
  </si>
  <si>
    <t>RENUTRYL BOOSTER JAHODOVÁ PŘÍCHUŤ</t>
  </si>
  <si>
    <t>POR SOL 4X300ML</t>
  </si>
  <si>
    <t>RENUTRYL BOOSTER VANILKOVÁ PŘÍCHUŤ</t>
  </si>
  <si>
    <t>RESOURCE DESSERT COMPLETE BROSKEV</t>
  </si>
  <si>
    <t>POR SOL 4X125G</t>
  </si>
  <si>
    <t>RESOURCE DESSERT COMPLETE KAKAO</t>
  </si>
  <si>
    <t>RESOURCE DESSERT COMPLETE KARAMEL</t>
  </si>
  <si>
    <t>RESOURCE DESSERT COMPLETE VANILKA</t>
  </si>
  <si>
    <t>Resource Instant Protein 1x800g</t>
  </si>
  <si>
    <t>léky - antibiotika (LEK)</t>
  </si>
  <si>
    <t>ACEFA 1 G</t>
  </si>
  <si>
    <t>IMS+IVN INJ+INF PLV SOL 1X1GM</t>
  </si>
  <si>
    <t>Amikacin B.Braun 5mg/ml EP 100ml</t>
  </si>
  <si>
    <t>10X100ml</t>
  </si>
  <si>
    <t>AMIKACIN MEDOPHARM 500 MG/2 ML</t>
  </si>
  <si>
    <t>INJ+INF SOL 10X2ML/500MG</t>
  </si>
  <si>
    <t>AMOKSIKLAV</t>
  </si>
  <si>
    <t>TBL OBD 21X375MG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</si>
  <si>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</si>
  <si>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</si>
  <si>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</si>
  <si>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</si>
  <si>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</si>
  <si>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</si>
  <si>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</si>
  <si>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FORTE 312,5 MG/5ML SUSPENZE</t>
  </si>
  <si>
    <t>POR PLV SUS 100ML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</si>
  <si>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</si>
  <si>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</si>
  <si>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</si>
  <si>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</si>
  <si>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</si>
  <si>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</si>
  <si>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</si>
  <si>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</si>
  <si>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</si>
  <si>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</si>
  <si>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AZITROMYCIN SANDOZ 250 MG</t>
  </si>
  <si>
    <t>POR TBL FLM 6X250MG</t>
  </si>
  <si>
    <t>AZITROMYCIN SANDOZ 500 MG</t>
  </si>
  <si>
    <t>POR TBL FLM 3X500MG</t>
  </si>
  <si>
    <t>BELOGENT KRÉM</t>
  </si>
  <si>
    <t>BELOGENT MAST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</si>
  <si>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</si>
  <si>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</si>
  <si>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</si>
  <si>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</si>
  <si>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</si>
  <si>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</si>
  <si>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500MG TBL FLM 10</t>
  </si>
  <si>
    <t>CIPLOX 500</t>
  </si>
  <si>
    <t>TBL OBD 10X500MG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</si>
  <si>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</si>
  <si>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</si>
  <si>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</si>
  <si>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</si>
  <si>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</si>
  <si>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</si>
  <si>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</si>
  <si>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</si>
  <si>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</si>
  <si>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</si>
  <si>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</si>
  <si>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</si>
  <si>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</si>
  <si>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DEOXYMYKOIN</t>
  </si>
  <si>
    <t>TBL 10X100MG</t>
  </si>
  <si>
    <t>DIFICLIR 200 MG</t>
  </si>
  <si>
    <t>POR TBL FLM 2X10X200MG</t>
  </si>
  <si>
    <t>DOXYHEXAL TABS</t>
  </si>
  <si>
    <t>POR TBL NOB 20X100MG</t>
  </si>
  <si>
    <t>ENTIZOL</t>
  </si>
  <si>
    <t>TBL 20X250MG</t>
  </si>
  <si>
    <t>FRAMYKOIN</t>
  </si>
  <si>
    <t>PLV ADS 1X5GM</t>
  </si>
  <si>
    <t>UNG 1X10GM</t>
  </si>
  <si>
    <t>PLV ADS 1X20GM</t>
  </si>
  <si>
    <t>FUCIDIN</t>
  </si>
  <si>
    <t>CRM 1X15GM 2%</t>
  </si>
  <si>
    <t>UNG 1X15GM 2%</t>
  </si>
  <si>
    <t>FUROLIN TABLETY</t>
  </si>
  <si>
    <t xml:space="preserve">Gentamicin B.Braun 1mg/ml </t>
  </si>
  <si>
    <t>inf.sol.20 x 80 ml</t>
  </si>
  <si>
    <t>GENTAMICIN B.BRAUN INF SOL 240MG</t>
  </si>
  <si>
    <t>3MG/ML 20X80ML</t>
  </si>
  <si>
    <t>GENTAMICIN LEK 80 MG/2 ML</t>
  </si>
  <si>
    <t>INJ SOL 10X2ML/80MG</t>
  </si>
  <si>
    <t>KLACID 250</t>
  </si>
  <si>
    <t>TBL FLM 14X250MG</t>
  </si>
  <si>
    <t>250MG TBL FLM 10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</si>
  <si>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</si>
  <si>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</si>
  <si>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</si>
  <si>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</si>
  <si>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</si>
  <si>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</si>
  <si>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MACMIROR COMPLEX</t>
  </si>
  <si>
    <t>SUP VAG 12</t>
  </si>
  <si>
    <t>VAG UNG 1X30GM+APL</t>
  </si>
  <si>
    <t>MACMIROR COMPLEX 500</t>
  </si>
  <si>
    <t>SUP VAG 8</t>
  </si>
  <si>
    <t>MAXIPIME 1GM</t>
  </si>
  <si>
    <t>INJ SIC 1X1GM</t>
  </si>
  <si>
    <t>MEROPENEM KABI 1 G</t>
  </si>
  <si>
    <t>INJ+INF PLV SOL 10X1000MG</t>
  </si>
  <si>
    <t>METRONIDAZOL 500MG BRAUN</t>
  </si>
  <si>
    <t>INJ 10X100ML(LDPE)</t>
  </si>
  <si>
    <t>METRONIDAZOLE 0.5% POLFA</t>
  </si>
  <si>
    <t>INJ 1X100ML 5MG/1ML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</si>
  <si>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</si>
  <si>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</si>
  <si>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</si>
  <si>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</si>
  <si>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</si>
  <si>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</si>
  <si>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</t>
  </si>
  <si>
    <t>PAMYCON NA PŘÍPRAVU KAPEK</t>
  </si>
  <si>
    <t>DRM PLV SOL 1X1LAH</t>
  </si>
  <si>
    <t>PIPERACILLIN/TAZOBACTAM KABI 4 G/0,5 G</t>
  </si>
  <si>
    <t>INF PLV SOL 10X4.5GM</t>
  </si>
  <si>
    <t>PIPERACILLIN/TAZOBACTAM MYLAN</t>
  </si>
  <si>
    <t xml:space="preserve">INF PLV SOL 1x4G/500MG </t>
  </si>
  <si>
    <t>PROSTAPHLIN 1000MG</t>
  </si>
  <si>
    <t>INJ SIC 1X1000MG</t>
  </si>
  <si>
    <t>SEFOTAK 1 G</t>
  </si>
  <si>
    <t>INJ PLV SOL 1X1GM</t>
  </si>
  <si>
    <t>TIENAM 500 MG/500 MG I.V.</t>
  </si>
  <si>
    <t>INF PLV SOL 1X10LAH/20ML</t>
  </si>
  <si>
    <t>TOBREX</t>
  </si>
  <si>
    <t>GTT OPH 5ML 3MG/1ML</t>
  </si>
  <si>
    <t>3MG/G OPH UNG 3,5G</t>
  </si>
  <si>
    <t>TOBREX LA</t>
  </si>
  <si>
    <t>3MG/ML OPH GTT SOL 1X5ML</t>
  </si>
  <si>
    <t>TRIPRIM 200MG</t>
  </si>
  <si>
    <t>TBL 10X200MG</t>
  </si>
  <si>
    <t>TYGACIL 50 MG</t>
  </si>
  <si>
    <t>INF PLV SOL 10X50MG/5ML</t>
  </si>
  <si>
    <t>UNASYN</t>
  </si>
  <si>
    <t>POR TBL FLM12X375MG</t>
  </si>
  <si>
    <t>INJ PLV SOL 1X1.5GM</t>
  </si>
  <si>
    <t>VANCOMYCIN MYLAN 1000 MG</t>
  </si>
  <si>
    <t>INF PLV SOL 1X1GM</t>
  </si>
  <si>
    <t>VANCOMYCIN MYLAN 500 MG</t>
  </si>
  <si>
    <t>XORIMAX 250 MG POTAH.TABLETY</t>
  </si>
  <si>
    <t>PORTBLFLM10X250MG</t>
  </si>
  <si>
    <t>XORIMAX 500 MG POTAH.TABLETY</t>
  </si>
  <si>
    <t>PORTBLFLM10X500MG</t>
  </si>
  <si>
    <t>ZYVOXID</t>
  </si>
  <si>
    <t>INF SOL 10X300ML</t>
  </si>
  <si>
    <t>léky - antimykotika (LEK)</t>
  </si>
  <si>
    <t>BATRAFEN</t>
  </si>
  <si>
    <t>CRM 1X20GM</t>
  </si>
  <si>
    <t>BATRAFEN ROZTOK</t>
  </si>
  <si>
    <t>10MG/ML DRM SOL 20ML</t>
  </si>
  <si>
    <t>CANESTEN KRÉM</t>
  </si>
  <si>
    <t>CRM 1X20GM/200MG</t>
  </si>
  <si>
    <t>CLOTRIMAZOL AL 1%</t>
  </si>
  <si>
    <t>CRM 1X50GM 1%</t>
  </si>
  <si>
    <t>DIFLUCAN 100 MG</t>
  </si>
  <si>
    <t>POR CPS DUR 28X100MG</t>
  </si>
  <si>
    <t>FLUCONAZOL KABI 2 MG/ML</t>
  </si>
  <si>
    <t>INF SOL 10X100ML/200MG</t>
  </si>
  <si>
    <t>INF SOL 10X200ML/400MG</t>
  </si>
  <si>
    <t>MYFUNGAR</t>
  </si>
  <si>
    <t>PIMAFUCIN</t>
  </si>
  <si>
    <t>CRM 1X30GM 2%</t>
  </si>
  <si>
    <t>VORIKONAZOL SANDOZ 200 MG</t>
  </si>
  <si>
    <t>TBL FLM 14X200MG</t>
  </si>
  <si>
    <t>ACC LONG INSTANT</t>
  </si>
  <si>
    <t>600MG POR PLV SCC 10</t>
  </si>
  <si>
    <t>POR TBL NOB 90X10MG</t>
  </si>
  <si>
    <t>ALDARA 5% CREAM</t>
  </si>
  <si>
    <t>CRM 12X250MG/12.5MG</t>
  </si>
  <si>
    <t>ALFUZOSIN MYLAN 10 MG</t>
  </si>
  <si>
    <t>POR TBL PRO 90X10MG</t>
  </si>
  <si>
    <t>AMARYL 3 MG</t>
  </si>
  <si>
    <t>POR TBL NOB 30X3MG</t>
  </si>
  <si>
    <t>AMESOS 20 MG/10 MG TABLETY</t>
  </si>
  <si>
    <t>AMESOS 20 MG/5 MG TABLETY</t>
  </si>
  <si>
    <t>POR TBL NOB 90</t>
  </si>
  <si>
    <t>AMPRILAN H 2.5 MG/12.5 MG</t>
  </si>
  <si>
    <t>POR TBL NOB 30 BLI</t>
  </si>
  <si>
    <t>ANSILAN</t>
  </si>
  <si>
    <t>CPS 25X10MG</t>
  </si>
  <si>
    <t>POR TBL FLM 100X20MG</t>
  </si>
  <si>
    <t>ASACOL 400</t>
  </si>
  <si>
    <t>POR TBL ENT 100X400MG</t>
  </si>
  <si>
    <t>POR TBL ENT  98x100MG</t>
  </si>
  <si>
    <t>ATENOLOL AL 25</t>
  </si>
  <si>
    <t>BELODERM</t>
  </si>
  <si>
    <t>DRM CRM1X30GM 0.05%</t>
  </si>
  <si>
    <t>DRM SOL 1X50ML</t>
  </si>
  <si>
    <t>LIQ 1X30ML</t>
  </si>
  <si>
    <t>50MG TBL PRO 100</t>
  </si>
  <si>
    <t>BETMIGA 50 MG</t>
  </si>
  <si>
    <t>POR TBL PRO 30X50MG</t>
  </si>
  <si>
    <t>BIOMIN H</t>
  </si>
  <si>
    <t>1110MG/15MG/1,8MG POR PLV 30X3G</t>
  </si>
  <si>
    <t>Biopron Forte Box tbl.10x10</t>
  </si>
  <si>
    <t>BRIMICA GENUAIR 340 MCG/12 MCG</t>
  </si>
  <si>
    <t>CADUET 10MG/10MG</t>
  </si>
  <si>
    <t>CALCIUM GLUCONICUM 10% B.BRAUN</t>
  </si>
  <si>
    <t>INJ SOL 20X10ML</t>
  </si>
  <si>
    <t>CANCOMBINO 16 MG/12,5 MG</t>
  </si>
  <si>
    <t>CIRCADIN 2MG</t>
  </si>
  <si>
    <t>POR TBL PRO 21X2MG</t>
  </si>
  <si>
    <t>200MCG/6MCG/DÁV INH SOL PSS 1X180DÁV</t>
  </si>
  <si>
    <t>CONCOR COR 5 MG</t>
  </si>
  <si>
    <t>TBL OBD 28X5MG</t>
  </si>
  <si>
    <t>POR TBL ENT 100X40MG I</t>
  </si>
  <si>
    <t>DEPAKINE CHRONO 500MG SECABLE</t>
  </si>
  <si>
    <t>TBL RET 100X500MG</t>
  </si>
  <si>
    <t>DHC CONTINUS 90 MG</t>
  </si>
  <si>
    <t>PORTBLRET60X90MG B</t>
  </si>
  <si>
    <t>DIACORDIN RETARD</t>
  </si>
  <si>
    <t>TBL OBD 30X90MG</t>
  </si>
  <si>
    <t>DIPIDOLOR</t>
  </si>
  <si>
    <t>INJ 5X2ML 7.5MG/ML</t>
  </si>
  <si>
    <t>DIPROPHOS</t>
  </si>
  <si>
    <t>INJ SUS 5X1ML/7MG</t>
  </si>
  <si>
    <t>DIROTON 10MG</t>
  </si>
  <si>
    <t>TBL 28X10MG</t>
  </si>
  <si>
    <t>DOLGIT GEL</t>
  </si>
  <si>
    <t>DOLMINA 100 SR</t>
  </si>
  <si>
    <t>POR TBL PRO 20X100MG</t>
  </si>
  <si>
    <t>667MG/ML POR SOL 1X200ML HDP</t>
  </si>
  <si>
    <t>DUROGESIC 75MCG/H</t>
  </si>
  <si>
    <t>EMP 5X7.5MG(30CM2)</t>
  </si>
  <si>
    <t>ECOBEC 250 MCG-výpadek do6/19</t>
  </si>
  <si>
    <t>AER DOS 1X200DAVEK</t>
  </si>
  <si>
    <t>ELICEA</t>
  </si>
  <si>
    <t>10MG TBL FLM 56</t>
  </si>
  <si>
    <t>TBL FLM 98X10MG</t>
  </si>
  <si>
    <t>TBL FLM 28X5MG</t>
  </si>
  <si>
    <t>ENAP 20MG</t>
  </si>
  <si>
    <t>EPLERENON SANDOZ 25 MG</t>
  </si>
  <si>
    <t>EPLERENON SANDOZ 50 MG</t>
  </si>
  <si>
    <t>EUTHYROX 112 MIKROGRAMŮ</t>
  </si>
  <si>
    <t>POR TBL NOB 100X112RG II</t>
  </si>
  <si>
    <t>EUTHYROX 125</t>
  </si>
  <si>
    <t>TBL 100X125RG</t>
  </si>
  <si>
    <t>EXACYL</t>
  </si>
  <si>
    <t>INJ 5X5ML/500MG</t>
  </si>
  <si>
    <t>POR TBLFLM20X500MG</t>
  </si>
  <si>
    <t>EXELON 9,5 MG/24H</t>
  </si>
  <si>
    <t>DRM EMP TDR 30X18MG</t>
  </si>
  <si>
    <t>EXODERIL</t>
  </si>
  <si>
    <t>DRM CRM 1X30GM</t>
  </si>
  <si>
    <t>POR CPS MOL 100</t>
  </si>
  <si>
    <t>FEVARIN 50</t>
  </si>
  <si>
    <t>TBL FLM 30X50MG</t>
  </si>
  <si>
    <t>FEXIGRA TABLETY 120 MG</t>
  </si>
  <si>
    <t>POR CPS RDR 90X0.4MG</t>
  </si>
  <si>
    <t>FOSAVANCE</t>
  </si>
  <si>
    <t>POR TBL NOB 12</t>
  </si>
  <si>
    <t>FOTIL FORTE</t>
  </si>
  <si>
    <t>GENTADEX 5 MG/ML + 1 MG/ML</t>
  </si>
  <si>
    <t>OPH GTT SOL 1X5ML</t>
  </si>
  <si>
    <t>GERATAM 3 G</t>
  </si>
  <si>
    <t>INJ SOL 4X15ML/3GM</t>
  </si>
  <si>
    <t>GLEPARK 0,7 MG</t>
  </si>
  <si>
    <t>POR TBL NOB 100X0.70MG</t>
  </si>
  <si>
    <t>GLUCOPHAGE XR</t>
  </si>
  <si>
    <t>POR TBL PRO30X500MG</t>
  </si>
  <si>
    <t>GLUKÓZA 5% VIAFLO</t>
  </si>
  <si>
    <t>GLURENORM</t>
  </si>
  <si>
    <t>TBL 30X30MG</t>
  </si>
  <si>
    <t>POR GTT SOL 1X15ML</t>
  </si>
  <si>
    <t>GTT 1X10ML/20MG</t>
  </si>
  <si>
    <t>DRM GEL 1X40GM</t>
  </si>
  <si>
    <t>HUMULIN N 100 M.J./ML</t>
  </si>
  <si>
    <t>INF SOL 10X1000MLPLAH</t>
  </si>
  <si>
    <t>400MG TBL FLM 36</t>
  </si>
  <si>
    <t>POR TBL FLM 48X400MG</t>
  </si>
  <si>
    <t>POR TBL NOB 100X2.5MG</t>
  </si>
  <si>
    <t>INFALIN DUO 3 MG/ML + 0,25 MG/ML UŠNÍ KAPKY, ROZTO</t>
  </si>
  <si>
    <t>AUR GTT SOL 1X10ML</t>
  </si>
  <si>
    <t>ISICOM 250MG</t>
  </si>
  <si>
    <t>ISOPTIN 40 MG</t>
  </si>
  <si>
    <t>POR TBL FLM 50X40MG</t>
  </si>
  <si>
    <t>JANUVIA 100 MG</t>
  </si>
  <si>
    <t>POR TBL FLM 28X100MG</t>
  </si>
  <si>
    <t>JENTADUETO 2,5 MG/1000 MG</t>
  </si>
  <si>
    <t>KL ALUMIN.ACETOTAR.CREMOR 100g</t>
  </si>
  <si>
    <t>KL BENZINUM 500 ml/330g HVLP</t>
  </si>
  <si>
    <t>KL KAL.PERMANGANAS 10G</t>
  </si>
  <si>
    <t>KL ONDREJ. MAST 1000 g HVLP</t>
  </si>
  <si>
    <t>KL SOL.BORGLYCEROLI 3% 250 G</t>
  </si>
  <si>
    <t>KL SOL.BORGLYCEROLI 3% 50G</t>
  </si>
  <si>
    <t>KL SUPP.BISACODYLI 0,01G 100KS</t>
  </si>
  <si>
    <t>KL UNG.ELOCOM 45G,LENIENS AD 300G</t>
  </si>
  <si>
    <t>KL UNG.LENIENS, 250G</t>
  </si>
  <si>
    <t>KOMBI-KALZ 1000/880</t>
  </si>
  <si>
    <t>1000MG/880IU POR GRA SOL SCC 30</t>
  </si>
  <si>
    <t>LAMICTAL 100 MG</t>
  </si>
  <si>
    <t>POR TBL NOB 98X100MG</t>
  </si>
  <si>
    <t>POR TBL NOB 42X100MG</t>
  </si>
  <si>
    <t>LEPONEX 25 MG</t>
  </si>
  <si>
    <t>LERIVON</t>
  </si>
  <si>
    <t>10MG TBL FLM 30 II</t>
  </si>
  <si>
    <t>LEVELANZ</t>
  </si>
  <si>
    <t>250MG TBL FLM 56 II</t>
  </si>
  <si>
    <t>LIPANOR</t>
  </si>
  <si>
    <t>POR CPS DUR 60X100MG</t>
  </si>
  <si>
    <t>LIPANTHYL SUPRA</t>
  </si>
  <si>
    <t>160MG TBL FLM 90</t>
  </si>
  <si>
    <t>LOCOID 0,1%</t>
  </si>
  <si>
    <t>CRM 1X30GM 0.1%</t>
  </si>
  <si>
    <t>LOCOID CRELO 0,1%</t>
  </si>
  <si>
    <t>LOT 1X30GM</t>
  </si>
  <si>
    <t>POR TBL FLM 98X20MG</t>
  </si>
  <si>
    <t>LORADUR MITE</t>
  </si>
  <si>
    <t>LUNALDIN 100 MIKROGRAMŮ SUBLINGVÁLNÍ TABLETY</t>
  </si>
  <si>
    <t>ORM TBL SLG 30X100RG</t>
  </si>
  <si>
    <t>MEDORAM PLUS H 5/25 MG</t>
  </si>
  <si>
    <t>METALCAPTASE</t>
  </si>
  <si>
    <t>TBL OBD 50X150MG</t>
  </si>
  <si>
    <t>METFORMIN-TEVA XR 500 MG</t>
  </si>
  <si>
    <t>POR TBL PRO 60X500MG</t>
  </si>
  <si>
    <t>METYPRED 4 MG</t>
  </si>
  <si>
    <t>MICTONORM</t>
  </si>
  <si>
    <t>15MG TBL FLM 30</t>
  </si>
  <si>
    <t>MICTONORM UNO 30 MG</t>
  </si>
  <si>
    <t>POR CPS RDR 28X30MG</t>
  </si>
  <si>
    <t>MIDAZOLAM ACCORD 5 MG/ML</t>
  </si>
  <si>
    <t>INJ+INF SOL 10X3MLX5MG/ML</t>
  </si>
  <si>
    <t>MILGAMMA N</t>
  </si>
  <si>
    <t>POR CPS MOL 50</t>
  </si>
  <si>
    <t>MINIRIN MELT 60 MCG</t>
  </si>
  <si>
    <t>POR LYO 30X60RG</t>
  </si>
  <si>
    <t>MIRTAZAPIN ORION 30 MG</t>
  </si>
  <si>
    <t>MONO MACK DEPOT</t>
  </si>
  <si>
    <t>POR TBL PRO 28X100MG</t>
  </si>
  <si>
    <t>POR TBL FLM 100X0.2MG</t>
  </si>
  <si>
    <t>NALGESIN S</t>
  </si>
  <si>
    <t>TBL OBD 10X275MG</t>
  </si>
  <si>
    <t>POR TBL FLM 20X275MG II</t>
  </si>
  <si>
    <t>NAS SPR SOL 10ML-SK</t>
  </si>
  <si>
    <t>NASIVIN SENSITIVE 0,05%</t>
  </si>
  <si>
    <t>NAS SPR SOL 1X10ML/5MG</t>
  </si>
  <si>
    <t>NITRESAN 10 MG</t>
  </si>
  <si>
    <t>POR TBL NOB 100X20MG</t>
  </si>
  <si>
    <t>NO-SPA</t>
  </si>
  <si>
    <t>POR TBL NOB 24X40MG</t>
  </si>
  <si>
    <t>NOVOMIX 30 PENFILL 100 U/ML</t>
  </si>
  <si>
    <t>INJ SUS 5X3ML</t>
  </si>
  <si>
    <t>NOVONORM 0.5 MG</t>
  </si>
  <si>
    <t>PORTBLNOB 90X0.5MG</t>
  </si>
  <si>
    <t>OFTAQUIX 5MG/ML OČNÍ KAPKY</t>
  </si>
  <si>
    <t>OPH GTT SOL 5X5MG</t>
  </si>
  <si>
    <t>OROFAR</t>
  </si>
  <si>
    <t>2MG/ML+1,5MG/ML ORM SPR SOL 1X30ML</t>
  </si>
  <si>
    <t>OXYCONTIN 40 MG</t>
  </si>
  <si>
    <t>POR TBL PRO 60X40MG</t>
  </si>
  <si>
    <t>Panthenol cps.60 x 40 mg ( dr.Muller)</t>
  </si>
  <si>
    <t>PRADAXA 150 MG</t>
  </si>
  <si>
    <t>POR CPS DUR 60X1X150 MG</t>
  </si>
  <si>
    <t>PRESID 10 MG</t>
  </si>
  <si>
    <t>TBL RET 30X10MG</t>
  </si>
  <si>
    <t>PRESTANCE 5 MG/10 MG</t>
  </si>
  <si>
    <t>PRESTARIUM NEO FORTE</t>
  </si>
  <si>
    <t>PROSULPIN 200 MG</t>
  </si>
  <si>
    <t>POR TBL NOB 60X200MG</t>
  </si>
  <si>
    <t>RANITAL</t>
  </si>
  <si>
    <t>TBL 30X150MG</t>
  </si>
  <si>
    <t>RIVOTRIL 2 MG</t>
  </si>
  <si>
    <t>ROSUMOP 20 MG</t>
  </si>
  <si>
    <t>RP Tbl.CALCII CITRAS TETRAHYDR. 0,5.</t>
  </si>
  <si>
    <t>100 tbl</t>
  </si>
  <si>
    <t>RP UNG.AC.S.1G,SULF.1G,LEN. AD 50G</t>
  </si>
  <si>
    <t>50g, americka mast</t>
  </si>
  <si>
    <t>RP UNG.LENIENS, 500G</t>
  </si>
  <si>
    <t>RYTMONORM 150 MG</t>
  </si>
  <si>
    <t>TBL FLM 100X150MG</t>
  </si>
  <si>
    <t>LIQ 10ML 0.05%</t>
  </si>
  <si>
    <t>LIQ 10ML 0.1%</t>
  </si>
  <si>
    <t>SECATOXIN /R/ FORTE</t>
  </si>
  <si>
    <t>GTT 25ML 25MG/10ML</t>
  </si>
  <si>
    <t>SERTRALIN APOTEX 50 MG POTAHOVANÉ TABLETY</t>
  </si>
  <si>
    <t>SIMVASTATIN MYLAN 20 MG</t>
  </si>
  <si>
    <t>SOLCOSERYL</t>
  </si>
  <si>
    <t>GEL OPH 1X5GM</t>
  </si>
  <si>
    <t>SOLIFENACIN MYLAN 10 MG</t>
  </si>
  <si>
    <t>TBL FLM 100X10MG</t>
  </si>
  <si>
    <t>SOLIFENACIN MYLAN 5 MG</t>
  </si>
  <si>
    <t>TBL FLM 100X5MG</t>
  </si>
  <si>
    <t>POR TBL FLM 100X15MG</t>
  </si>
  <si>
    <t>TANTUM VERDE SPRAY FORTE</t>
  </si>
  <si>
    <t>ORM SPR 15ML 0.30%</t>
  </si>
  <si>
    <t>TARGIN 40/20 MG TABLETY S PRODLOUŽENÝM UVOLŇOVÁNÍM</t>
  </si>
  <si>
    <t>POR TBL PRO 60X40/20MG</t>
  </si>
  <si>
    <t>POR TBL RET 98</t>
  </si>
  <si>
    <t>Tbl. Hořčík GLO tbl.100</t>
  </si>
  <si>
    <t>TEBOKAN 40 MG</t>
  </si>
  <si>
    <t>POR TBL FLM100X40MG</t>
  </si>
  <si>
    <t>TEGRETOL CR 400</t>
  </si>
  <si>
    <t>TBL RET 30X400MG</t>
  </si>
  <si>
    <t>TELMISARTAN/HYDROCHLOROTHIAZID SANDOZ</t>
  </si>
  <si>
    <t>80MG/25MG TBL FLM 30</t>
  </si>
  <si>
    <t>THIOGAMMA TURBO SET 600 MG</t>
  </si>
  <si>
    <t>INJ SOL 10X50ML</t>
  </si>
  <si>
    <t>TRALGIT 100 INJ</t>
  </si>
  <si>
    <t>INJ SOL 5X2ML/100MG</t>
  </si>
  <si>
    <t>TRALGIT GTT.</t>
  </si>
  <si>
    <t>POR GTT SOL 1X10ML</t>
  </si>
  <si>
    <t>POR GTT SOL 1X96ML</t>
  </si>
  <si>
    <t>TRALGIT OROTAB</t>
  </si>
  <si>
    <t>50MG POR TBL DIS 30 II</t>
  </si>
  <si>
    <t>TRAMAL</t>
  </si>
  <si>
    <t>GTT 1X96ML</t>
  </si>
  <si>
    <t>TRANSTEC 35 MCG/H</t>
  </si>
  <si>
    <t>DRM EMP TDR 5X20MG</t>
  </si>
  <si>
    <t>TRIPLIXAM 10 MG/2,5 MG/5 MG</t>
  </si>
  <si>
    <t>TRIPLIXAM 5 MG/1,25 MG/10 MG</t>
  </si>
  <si>
    <t>TRITACE 10 MG</t>
  </si>
  <si>
    <t>POR TBL NOB 100X10MG</t>
  </si>
  <si>
    <t>TRITACE 5 MG</t>
  </si>
  <si>
    <t>POR TBL NOB 100X5MG</t>
  </si>
  <si>
    <t>TRITTICO PROLONG 300 MG TABLETY S PRODLOUŽENÝM UVO</t>
  </si>
  <si>
    <t>POR TBL PRO 30X300MG</t>
  </si>
  <si>
    <t>TRUND 1000 MG POTAHOVANÉ TABLETY</t>
  </si>
  <si>
    <t>POR TBL FLM 100X1000MG</t>
  </si>
  <si>
    <t>TRUND 500 MG POTAHOVANÉ TABLETY</t>
  </si>
  <si>
    <t>TWYNSTA 80 MG/5 MG</t>
  </si>
  <si>
    <t>ULTRACOD</t>
  </si>
  <si>
    <t>POR CPS PRO 90X150MG</t>
  </si>
  <si>
    <t>VENLAFAXIN MYLAN 75 MG</t>
  </si>
  <si>
    <t>POR CPS PRO 30X75MG</t>
  </si>
  <si>
    <t>POR CPS PRO 90X75MG</t>
  </si>
  <si>
    <t>Vincentka přírod.0.7l-nevrat.láhev</t>
  </si>
  <si>
    <t>VIZIBIM</t>
  </si>
  <si>
    <t>0,3MG/ML OPH GTT SOL 1X3ML</t>
  </si>
  <si>
    <t>GEL 50G</t>
  </si>
  <si>
    <t>POR TBL NOB 50X20MG</t>
  </si>
  <si>
    <t>XARELTO 20 MG</t>
  </si>
  <si>
    <t>ZOLEDRONIC ACID MYLAN 4 MG/5 ML</t>
  </si>
  <si>
    <t>INF CNC SOL 1X5ML/4MG</t>
  </si>
  <si>
    <t>FRESUBIN PROTEIN POWDER</t>
  </si>
  <si>
    <t>1x300G</t>
  </si>
  <si>
    <t>ABAKTAL</t>
  </si>
  <si>
    <t>INJ 10X5ML/400MG</t>
  </si>
  <si>
    <t>FUCIDIN H</t>
  </si>
  <si>
    <t>DRM CRM 1X15GM</t>
  </si>
  <si>
    <t>OSPEN 400MG</t>
  </si>
  <si>
    <t>SIR 1X150ML</t>
  </si>
  <si>
    <t>XORIMAX 500 MG POTAHOVANÉ TABLETY</t>
  </si>
  <si>
    <t>POR TBL FLM 16X500MG</t>
  </si>
  <si>
    <t>CRM 1X15GM</t>
  </si>
  <si>
    <t>SOL 1X10ML/100MG</t>
  </si>
  <si>
    <t>DRM SOL 1X20ML</t>
  </si>
  <si>
    <t>IMAZOL PLUS</t>
  </si>
  <si>
    <t>MYCOMAX 100</t>
  </si>
  <si>
    <t>CPS 28X100MG</t>
  </si>
  <si>
    <t>PROKANAZOL</t>
  </si>
  <si>
    <t>POR CPS DUR28X100MG</t>
  </si>
  <si>
    <t>ATROPIN BIOTIKA 1MG</t>
  </si>
  <si>
    <t>INJ 10X1ML/1MG</t>
  </si>
  <si>
    <t>3011 - 2IK-GER: lůžkové oddělení 46</t>
  </si>
  <si>
    <t>3012 - 2IK-GER: lůžkové oddělení 48</t>
  </si>
  <si>
    <t>3021 - 2IK-GER: ambulance</t>
  </si>
  <si>
    <t>A02BA02 - RANITIDIN</t>
  </si>
  <si>
    <t>A02BC02 - PANTOPRAZOL</t>
  </si>
  <si>
    <t>A02BC03 - LANSOPRAZOL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</si>
  <si>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</si>
  <si>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</si>
  <si>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</si>
  <si>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</si>
  <si>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</si>
  <si>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</si>
  <si>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</si>
  <si>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</si>
  <si>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</si>
  <si>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</si>
  <si>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</si>
  <si>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</si>
  <si>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</si>
  <si>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</si>
  <si>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</si>
  <si>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</si>
  <si>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</si>
  <si>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</si>
  <si>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</si>
  <si>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</si>
  <si>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</si>
  <si>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</si>
  <si>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</si>
  <si>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</si>
  <si>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</si>
  <si>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</si>
  <si>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</si>
  <si>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</si>
  <si>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C09BA05 - RAMIPRIL A DIURETIKA</t>
  </si>
  <si>
    <t>C09BA06 - CHINAPRIL A DIURETIKA</t>
  </si>
  <si>
    <t>C09BB04 - PERINDOPRIL A AMLODIPIN</t>
  </si>
  <si>
    <t>C09CA01 - LOSARTAN</t>
  </si>
  <si>
    <t>C09CA07 - TELMISARTAN</t>
  </si>
  <si>
    <t>C09DA01 - LOSARTAN A DIURETIKA</t>
  </si>
  <si>
    <t>C09DA04 - IRBESARTAN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</si>
  <si>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</si>
  <si>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</si>
  <si>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</si>
  <si>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</si>
  <si>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</si>
  <si>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</si>
  <si>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</si>
  <si>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</si>
  <si>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G04BD08 - SOLIFENACIN</t>
  </si>
  <si>
    <t>G04CA02 - TAMSULOSIN</t>
  </si>
  <si>
    <t>G04CB01 - FINASTERID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</si>
  <si>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</si>
  <si>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</si>
  <si>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</si>
  <si>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</si>
  <si>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</si>
  <si>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</si>
  <si>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</si>
  <si>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</si>
  <si>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</si>
  <si>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</si>
  <si>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</si>
  <si>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</si>
  <si>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</si>
  <si>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</si>
  <si>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</si>
  <si>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L02BB03 - BIKALUTAMID</t>
  </si>
  <si>
    <t>L02BG04 - LETROZOL</t>
  </si>
  <si>
    <t>L03AA02 - FILGRASTIM</t>
  </si>
  <si>
    <t>M01AC06 - MELOXIKAM</t>
  </si>
  <si>
    <t>M01AX17 - NIMESULID</t>
  </si>
  <si>
    <t>M04AA01 - ALOPURINOL</t>
  </si>
  <si>
    <t>M05BA08 - KYSELINA ZOLEDRONOVÁ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</si>
  <si>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</si>
  <si>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</si>
  <si>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</si>
  <si>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</si>
  <si>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</si>
  <si>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</si>
  <si>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</si>
  <si>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</si>
  <si>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</si>
  <si>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N04BB01 - AMANTADIN</t>
  </si>
  <si>
    <t>N04BC04 - ROPINIROL</t>
  </si>
  <si>
    <t>N04BC05 - PRAMIPEXOL</t>
  </si>
  <si>
    <t>N05AH04 - KVETIAPIN</t>
  </si>
  <si>
    <t>N05AL01 - SULPIRID</t>
  </si>
  <si>
    <t>N05AL05 - AMISULPRID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</si>
  <si>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</si>
  <si>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</si>
  <si>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</si>
  <si>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</si>
  <si>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</si>
  <si>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</si>
  <si>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</si>
  <si>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</si>
  <si>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</si>
  <si>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</si>
  <si>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</si>
  <si>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</si>
  <si>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R03AC02 - SALBUTAMOL</t>
  </si>
  <si>
    <t>R06AE07 - CETIRIZIN</t>
  </si>
  <si>
    <t>R06AX17 - KETOTIFEN</t>
  </si>
  <si>
    <t>R06AX27 - DESLORATADIN</t>
  </si>
  <si>
    <t>V03AE02 - SEVELAMER</t>
  </si>
  <si>
    <t>M05BA07 - KYSELINA RISEDRONOVÁ</t>
  </si>
  <si>
    <t>R03BB06 - GLYKOPYRRONIUM-BROMID</t>
  </si>
  <si>
    <t>B01AF02 - APIXABAN</t>
  </si>
  <si>
    <t>N06AX21 - DULOXETIN</t>
  </si>
  <si>
    <t>R03AK06 - SALMETEROL A FLUTIKASON</t>
  </si>
  <si>
    <t>R03AK07 - FORMOTEROL A BUDESONID</t>
  </si>
  <si>
    <t>C09BX01 - PERINDOPRIL, AMLODIPIN A INDAPAMID</t>
  </si>
  <si>
    <t>A03FA07 - ITOPRIDUM</t>
  </si>
  <si>
    <t>R03AL04 - INDAKATEROL A GLYCOPYRRONIUM-BROMID</t>
  </si>
  <si>
    <t>N02AJ13 - TRAMADOL A PARACETAMOL</t>
  </si>
  <si>
    <t>N02AJ06 - KODEIN A PARACETAMOL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</si>
  <si>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</si>
  <si>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</si>
  <si>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</si>
  <si>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</si>
  <si>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</si>
  <si>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</si>
  <si>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</si>
  <si>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</si>
  <si>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</si>
  <si>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</si>
  <si>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A10AD05 - INSULIN ASPART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</si>
  <si>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</si>
  <si>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</si>
  <si>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</si>
  <si>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</si>
  <si>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</si>
  <si>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</si>
  <si>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</si>
  <si>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</si>
  <si>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</si>
  <si>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</si>
  <si>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</si>
  <si>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A02BC03</t>
  </si>
  <si>
    <t>17121</t>
  </si>
  <si>
    <t>30MG CPS DUR 28</t>
  </si>
  <si>
    <t>17122</t>
  </si>
  <si>
    <t>30MG CPS DUR 56</t>
  </si>
  <si>
    <t>A03FA07</t>
  </si>
  <si>
    <t>166759</t>
  </si>
  <si>
    <t>KINITO</t>
  </si>
  <si>
    <t>50MG TBL FLM 40(4X10)</t>
  </si>
  <si>
    <t>166760</t>
  </si>
  <si>
    <t>50MG TBL FLM 100(10X10)</t>
  </si>
  <si>
    <t>A04AA01</t>
  </si>
  <si>
    <t>11635</t>
  </si>
  <si>
    <t>ONDANSETRON SANDOZ</t>
  </si>
  <si>
    <t>8MG TBL FLM 10</t>
  </si>
  <si>
    <t>185206</t>
  </si>
  <si>
    <t>8MG POR TBL DIS 10</t>
  </si>
  <si>
    <t>A06AD11</t>
  </si>
  <si>
    <t>215715</t>
  </si>
  <si>
    <t>667MG/ML POR SOL 1X500ML II</t>
  </si>
  <si>
    <t>A10AB01</t>
  </si>
  <si>
    <t>219875</t>
  </si>
  <si>
    <t>219877</t>
  </si>
  <si>
    <t>100IU/ML INJ SOL PEP 10(2X5)X3ML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</si>
  <si>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</si>
  <si>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</si>
  <si>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</si>
  <si>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</si>
  <si>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</si>
  <si>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</si>
  <si>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</si>
  <si>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</si>
  <si>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</si>
  <si>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</si>
  <si>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26794</t>
  </si>
  <si>
    <t>NOVORAPID FLEXPEN</t>
  </si>
  <si>
    <t>A10AC01</t>
  </si>
  <si>
    <t>214345</t>
  </si>
  <si>
    <t>100IU/ML INJ SUS 5X3ML</t>
  </si>
  <si>
    <t>A10AE05</t>
  </si>
  <si>
    <t>28148</t>
  </si>
  <si>
    <t>LEVEMIR PENFILL</t>
  </si>
  <si>
    <t>A10BA02</t>
  </si>
  <si>
    <t>191922</t>
  </si>
  <si>
    <t>SIOFOR</t>
  </si>
  <si>
    <t>1000MG TBL FLM 60</t>
  </si>
  <si>
    <t>208206</t>
  </si>
  <si>
    <t>850MG TBL FLM 120 II</t>
  </si>
  <si>
    <t>A10BB12</t>
  </si>
  <si>
    <t>163077</t>
  </si>
  <si>
    <t>AMARYL</t>
  </si>
  <si>
    <t>2MG TBL NOB 30</t>
  </si>
  <si>
    <t>B01AA03</t>
  </si>
  <si>
    <t>192340</t>
  </si>
  <si>
    <t>WARFARIN PMCS</t>
  </si>
  <si>
    <t>2MG TBL NOB 100 I</t>
  </si>
  <si>
    <t>94113</t>
  </si>
  <si>
    <t>WARFARIN ORION</t>
  </si>
  <si>
    <t>3MG TBL NOB 100</t>
  </si>
  <si>
    <t>94114</t>
  </si>
  <si>
    <t>5MG TBL NOB 100</t>
  </si>
  <si>
    <t>B01AB06</t>
  </si>
  <si>
    <t>213477</t>
  </si>
  <si>
    <t>9500IU/ML INJ SOL 10X5ML</t>
  </si>
  <si>
    <t>213480</t>
  </si>
  <si>
    <t>19000IU/ML INJ SOL ISP 10X0,6ML</t>
  </si>
  <si>
    <t>213481</t>
  </si>
  <si>
    <t>19000IU/ML INJ SOL ISP 2X0,8ML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</si>
  <si>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</si>
  <si>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</si>
  <si>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</si>
  <si>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</si>
  <si>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</si>
  <si>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</si>
  <si>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</si>
  <si>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</si>
  <si>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</si>
  <si>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</si>
  <si>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</si>
  <si>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</si>
  <si>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</si>
  <si>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</si>
  <si>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</si>
  <si>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</si>
  <si>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</si>
  <si>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</si>
  <si>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B01AC05</t>
  </si>
  <si>
    <t>125520</t>
  </si>
  <si>
    <t>250MG TBL FLM 30</t>
  </si>
  <si>
    <t>B01AF02</t>
  </si>
  <si>
    <t>168326</t>
  </si>
  <si>
    <t>2,5MG TBL FLM 20</t>
  </si>
  <si>
    <t>168327</t>
  </si>
  <si>
    <t>2,5MG TBL FLM 60</t>
  </si>
  <si>
    <t>168328</t>
  </si>
  <si>
    <t>193741</t>
  </si>
  <si>
    <t>2,5MG TBL FLM 168</t>
  </si>
  <si>
    <t>193745</t>
  </si>
  <si>
    <t>5MG TBL FLM 60</t>
  </si>
  <si>
    <t>C01BC03</t>
  </si>
  <si>
    <t>215904</t>
  </si>
  <si>
    <t>RYTMONORM</t>
  </si>
  <si>
    <t>150MG TBL FLM 50</t>
  </si>
  <si>
    <t>215907</t>
  </si>
  <si>
    <t>300MG TBL FLM 50</t>
  </si>
  <si>
    <t>C01BD01</t>
  </si>
  <si>
    <t>107938</t>
  </si>
  <si>
    <t>150MG/3ML INJ SOL 6X3ML</t>
  </si>
  <si>
    <t>13767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</si>
  <si>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</si>
  <si>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</si>
  <si>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</si>
  <si>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</si>
  <si>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</si>
  <si>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</si>
  <si>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</si>
  <si>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</si>
  <si>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</si>
  <si>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</si>
  <si>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</si>
  <si>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</si>
  <si>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16926</t>
  </si>
  <si>
    <t>0,3MG TBL FLM 100</t>
  </si>
  <si>
    <t>16932</t>
  </si>
  <si>
    <t>0,4MG TBL FLM 30</t>
  </si>
  <si>
    <t>C02CA04</t>
  </si>
  <si>
    <t>107794</t>
  </si>
  <si>
    <t>ZOXON</t>
  </si>
  <si>
    <t>4MG TBL NOB 90</t>
  </si>
  <si>
    <t>45214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</si>
  <si>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</si>
  <si>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</si>
  <si>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</si>
  <si>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</si>
  <si>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</si>
  <si>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</si>
  <si>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</si>
  <si>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</si>
  <si>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56808</t>
  </si>
  <si>
    <t>125MG TBL NOB 50</t>
  </si>
  <si>
    <t>56812</t>
  </si>
  <si>
    <t>250MG TBL NOB 100</t>
  </si>
  <si>
    <t>98219</t>
  </si>
  <si>
    <t>C05BA01</t>
  </si>
  <si>
    <t>100308</t>
  </si>
  <si>
    <t>300MG/100G CRM 40G</t>
  </si>
  <si>
    <t>C07AB02</t>
  </si>
  <si>
    <t>214627</t>
  </si>
  <si>
    <t>100MG TBL NOB 50</t>
  </si>
  <si>
    <t>214628</t>
  </si>
  <si>
    <t>50MG TBL NOB 50</t>
  </si>
  <si>
    <t>31536</t>
  </si>
  <si>
    <t>32225</t>
  </si>
  <si>
    <t>25MG TBL PRO 28</t>
  </si>
  <si>
    <t>45499</t>
  </si>
  <si>
    <t>100MG TBL PRO 30</t>
  </si>
  <si>
    <t>46980</t>
  </si>
  <si>
    <t>49941</t>
  </si>
  <si>
    <t>100MG TBL PRO 100</t>
  </si>
  <si>
    <t>58037</t>
  </si>
  <si>
    <t>58041</t>
  </si>
  <si>
    <t>200MG TBL PRO 30</t>
  </si>
  <si>
    <t>C07AB03</t>
  </si>
  <si>
    <t>2720</t>
  </si>
  <si>
    <t>C07AB05</t>
  </si>
  <si>
    <t>49909</t>
  </si>
  <si>
    <t>LOKREN</t>
  </si>
  <si>
    <t>20MG TBL FLM 28</t>
  </si>
  <si>
    <t>C07AB07</t>
  </si>
  <si>
    <t>158673</t>
  </si>
  <si>
    <t>2,5MG TBL FLM 30</t>
  </si>
  <si>
    <t>158692</t>
  </si>
  <si>
    <t>5MG TBL FLM 30</t>
  </si>
  <si>
    <t>158697</t>
  </si>
  <si>
    <t>158711</t>
  </si>
  <si>
    <t>158716</t>
  </si>
  <si>
    <t>10MG TBL FLM 100</t>
  </si>
  <si>
    <t>199671</t>
  </si>
  <si>
    <t>BISOPROLOL PMCS</t>
  </si>
  <si>
    <t>2,5MG TBL NOB 30</t>
  </si>
  <si>
    <t>32963</t>
  </si>
  <si>
    <t>BISOPROLOL-RATIOPHARM</t>
  </si>
  <si>
    <t>5MG TBL NOB 30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</si>
  <si>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</si>
  <si>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</si>
  <si>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</si>
  <si>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</si>
  <si>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</si>
  <si>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</si>
  <si>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</si>
  <si>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102600</t>
  </si>
  <si>
    <t>6,25MG TBL NOB 100</t>
  </si>
  <si>
    <t>102608</t>
  </si>
  <si>
    <t>25MG TBL NOB 30</t>
  </si>
  <si>
    <t>C08CA01</t>
  </si>
  <si>
    <t>15378</t>
  </si>
  <si>
    <t>AGEN</t>
  </si>
  <si>
    <t>5MG TBL NOB 90</t>
  </si>
  <si>
    <t>2945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</si>
  <si>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</si>
  <si>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</si>
  <si>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</si>
  <si>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</si>
  <si>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</si>
  <si>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</si>
  <si>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</si>
  <si>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</si>
  <si>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</si>
  <si>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169654</t>
  </si>
  <si>
    <t>20MG TBL FLM 30 II</t>
  </si>
  <si>
    <t>C08DA01</t>
  </si>
  <si>
    <t>215964</t>
  </si>
  <si>
    <t>ISOPTIN SR</t>
  </si>
  <si>
    <t>240MG TBL PRO 30</t>
  </si>
  <si>
    <t>215970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</si>
  <si>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</si>
  <si>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</si>
  <si>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</si>
  <si>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</si>
  <si>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</si>
  <si>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</si>
  <si>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</si>
  <si>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</si>
  <si>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</si>
  <si>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</si>
  <si>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</si>
  <si>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</si>
  <si>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</si>
  <si>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</si>
  <si>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</si>
  <si>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C09AA10</t>
  </si>
  <si>
    <t>215914</t>
  </si>
  <si>
    <t>215920</t>
  </si>
  <si>
    <t>4MG CPS DUR 28</t>
  </si>
  <si>
    <t>C09BA06</t>
  </si>
  <si>
    <t>76710</t>
  </si>
  <si>
    <t>ACCUZIDE 10</t>
  </si>
  <si>
    <t>10MG/12,5MG TBL FLM 100</t>
  </si>
  <si>
    <t>C09BB04</t>
  </si>
  <si>
    <t>124087</t>
  </si>
  <si>
    <t>PRESTANCE</t>
  </si>
  <si>
    <t>5MG/5MG TBL NOB 30</t>
  </si>
  <si>
    <t>187788</t>
  </si>
  <si>
    <t>TONARSSA</t>
  </si>
  <si>
    <t>4MG/5MG TBL NOB 30</t>
  </si>
  <si>
    <t>C09BX01</t>
  </si>
  <si>
    <t>190958</t>
  </si>
  <si>
    <t>TRIPLIXAM</t>
  </si>
  <si>
    <t>5MG/1,25MG/5MG TBL FLM 30</t>
  </si>
  <si>
    <t>190973</t>
  </si>
  <si>
    <t>10MG/2,5MG/10MG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</si>
  <si>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</si>
  <si>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</si>
  <si>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</si>
  <si>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</si>
  <si>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</si>
  <si>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</si>
  <si>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</si>
  <si>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</si>
  <si>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114068</t>
  </si>
  <si>
    <t>100MG TBL FLM 30 PVC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</si>
  <si>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</si>
  <si>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</si>
  <si>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</si>
  <si>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</si>
  <si>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</si>
  <si>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</si>
  <si>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</si>
  <si>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C09DA04</t>
  </si>
  <si>
    <t>179771</t>
  </si>
  <si>
    <t>C09DA07</t>
  </si>
  <si>
    <t>189657</t>
  </si>
  <si>
    <t>80MG/12,5MG TBL FLM 30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</si>
  <si>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</si>
  <si>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</si>
  <si>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</si>
  <si>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</si>
  <si>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</si>
  <si>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</si>
  <si>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</si>
  <si>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</si>
  <si>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148306</t>
  </si>
  <si>
    <t>148309</t>
  </si>
  <si>
    <t>40MG TBL FLM 90</t>
  </si>
  <si>
    <t>50309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</si>
  <si>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</si>
  <si>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</si>
  <si>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</si>
  <si>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</si>
  <si>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</si>
  <si>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</si>
  <si>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</si>
  <si>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</si>
  <si>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</si>
  <si>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</si>
  <si>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145558</t>
  </si>
  <si>
    <t>145583</t>
  </si>
  <si>
    <t>C10AB05</t>
  </si>
  <si>
    <t>207092</t>
  </si>
  <si>
    <t>LIPANTHYL S</t>
  </si>
  <si>
    <t>215MG TBL FLM 30</t>
  </si>
  <si>
    <t>207098</t>
  </si>
  <si>
    <t>C10AX09</t>
  </si>
  <si>
    <t>47995</t>
  </si>
  <si>
    <t>EZETROL</t>
  </si>
  <si>
    <t>10MG TBL NOB 30 II</t>
  </si>
  <si>
    <t>C10BX03</t>
  </si>
  <si>
    <t>159815</t>
  </si>
  <si>
    <t>AMLATOR</t>
  </si>
  <si>
    <t>10MG/5MG TBL FLM 90</t>
  </si>
  <si>
    <t>G04CA02</t>
  </si>
  <si>
    <t>14439</t>
  </si>
  <si>
    <t>0,4MG CPS RDR 30</t>
  </si>
  <si>
    <t>G04CB01</t>
  </si>
  <si>
    <t>164764</t>
  </si>
  <si>
    <t>218523</t>
  </si>
  <si>
    <t>H02AB04</t>
  </si>
  <si>
    <t>40368</t>
  </si>
  <si>
    <t>4MG TBL NOB 30 I</t>
  </si>
  <si>
    <t>94882</t>
  </si>
  <si>
    <t>62,5MG/ML INJ PSO LQF 250MG+4ML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</si>
  <si>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</si>
  <si>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</si>
  <si>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</si>
  <si>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</si>
  <si>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</si>
  <si>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</si>
  <si>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</si>
  <si>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</si>
  <si>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</si>
  <si>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</si>
  <si>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147454</t>
  </si>
  <si>
    <t>EUTHYROX</t>
  </si>
  <si>
    <t>88MCG TBL NOB 100 II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</si>
  <si>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</si>
  <si>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</si>
  <si>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</si>
  <si>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</si>
  <si>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</si>
  <si>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</si>
  <si>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</si>
  <si>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</si>
  <si>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</si>
  <si>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</si>
  <si>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</si>
  <si>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</si>
  <si>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</si>
  <si>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</si>
  <si>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</si>
  <si>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</si>
  <si>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</si>
  <si>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</si>
  <si>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</si>
  <si>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</si>
  <si>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</si>
  <si>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</si>
  <si>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</si>
  <si>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</si>
  <si>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</si>
  <si>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</si>
  <si>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</si>
  <si>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</si>
  <si>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</si>
  <si>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85525</t>
  </si>
  <si>
    <t>AMOKSIKLAV 625 MG</t>
  </si>
  <si>
    <t>500MG/125MG TBL FLM 21</t>
  </si>
  <si>
    <t>96416</t>
  </si>
  <si>
    <t>AMOKSIKLAV FORTE 312,5 MG/5ML</t>
  </si>
  <si>
    <t>250MG/62,5MG/5ML POR PLV SUS 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</si>
  <si>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</si>
  <si>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</si>
  <si>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</si>
  <si>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</si>
  <si>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</si>
  <si>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</si>
  <si>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</si>
  <si>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18523</t>
  </si>
  <si>
    <t>XORIMAX</t>
  </si>
  <si>
    <t>18547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</si>
  <si>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</si>
  <si>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</si>
  <si>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</si>
  <si>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</si>
  <si>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</si>
  <si>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</si>
  <si>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</si>
  <si>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</si>
  <si>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</si>
  <si>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</si>
  <si>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</si>
  <si>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</si>
  <si>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</si>
  <si>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</si>
  <si>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</si>
  <si>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</si>
  <si>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</si>
  <si>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</si>
  <si>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</si>
  <si>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</si>
  <si>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</si>
  <si>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</si>
  <si>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</si>
  <si>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</si>
  <si>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</si>
  <si>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</si>
  <si>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</si>
  <si>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</si>
  <si>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</si>
  <si>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</si>
  <si>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</si>
  <si>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</si>
  <si>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</si>
  <si>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</si>
  <si>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</si>
  <si>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</si>
  <si>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</si>
  <si>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</si>
  <si>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</si>
  <si>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</si>
  <si>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</si>
  <si>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</si>
  <si>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</si>
  <si>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</si>
  <si>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</si>
  <si>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</si>
  <si>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</si>
  <si>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</si>
  <si>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</si>
  <si>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</si>
  <si>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</si>
  <si>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</si>
  <si>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</si>
  <si>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</si>
  <si>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</si>
  <si>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</si>
  <si>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</si>
  <si>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</si>
  <si>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</si>
  <si>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L02BB03</t>
  </si>
  <si>
    <t>128123</t>
  </si>
  <si>
    <t>BINABIC</t>
  </si>
  <si>
    <t>50MG TBL FLM 28</t>
  </si>
  <si>
    <t>L02BG04</t>
  </si>
  <si>
    <t>138854</t>
  </si>
  <si>
    <t>TROZEL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</si>
  <si>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</si>
  <si>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</si>
  <si>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</si>
  <si>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</si>
  <si>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</si>
  <si>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</si>
  <si>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M01AC06</t>
  </si>
  <si>
    <t>13281</t>
  </si>
  <si>
    <t>RECOXA</t>
  </si>
  <si>
    <t>15MG TBL NOB 20</t>
  </si>
  <si>
    <t>M01AX17</t>
  </si>
  <si>
    <t>12891</t>
  </si>
  <si>
    <t>100MG TBL NOB 15</t>
  </si>
  <si>
    <t>12892</t>
  </si>
  <si>
    <t>M04AA01</t>
  </si>
  <si>
    <t>127260</t>
  </si>
  <si>
    <t>127263</t>
  </si>
  <si>
    <t>127272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</si>
  <si>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</si>
  <si>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</si>
  <si>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</si>
  <si>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</si>
  <si>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</si>
  <si>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</si>
  <si>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</si>
  <si>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</si>
  <si>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</si>
  <si>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</si>
  <si>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</si>
  <si>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</si>
  <si>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</si>
  <si>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</si>
  <si>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</si>
  <si>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</si>
  <si>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</si>
  <si>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</si>
  <si>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N02AE01</t>
  </si>
  <si>
    <t>42758</t>
  </si>
  <si>
    <t>TRANSTEC</t>
  </si>
  <si>
    <t>52,5MCG/H TDR EMP 5</t>
  </si>
  <si>
    <t>42761</t>
  </si>
  <si>
    <t>70MCG/H TDR EMP 5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</si>
  <si>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</si>
  <si>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</si>
  <si>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</si>
  <si>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</si>
  <si>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</si>
  <si>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</si>
  <si>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</si>
  <si>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</si>
  <si>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</si>
  <si>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</si>
  <si>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</si>
  <si>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</si>
  <si>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</si>
  <si>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</si>
  <si>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</si>
  <si>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</si>
  <si>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</si>
  <si>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</si>
  <si>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151050</t>
  </si>
  <si>
    <t>400MG/4ML INJ PSO LQF 4X(1+1X4ML)</t>
  </si>
  <si>
    <t>92587</t>
  </si>
  <si>
    <t>DEPAKINE CHRONO 500 MG SÉCABLE</t>
  </si>
  <si>
    <t>500MG TBL RET 30</t>
  </si>
  <si>
    <t>N03AX14</t>
  </si>
  <si>
    <t>174681</t>
  </si>
  <si>
    <t>TRUND</t>
  </si>
  <si>
    <t>250MG TBL FLM 50</t>
  </si>
  <si>
    <t>175091</t>
  </si>
  <si>
    <t>DRETACEN</t>
  </si>
  <si>
    <t>500MG TBL FLM 100</t>
  </si>
  <si>
    <t>N03AX16</t>
  </si>
  <si>
    <t>210546</t>
  </si>
  <si>
    <t>210570</t>
  </si>
  <si>
    <t>211462</t>
  </si>
  <si>
    <t>PREGABALIN TEVA</t>
  </si>
  <si>
    <t>75MG CPS DUR 14</t>
  </si>
  <si>
    <t>211472</t>
  </si>
  <si>
    <t>150MG CPS DUR 14</t>
  </si>
  <si>
    <t>N04BA02</t>
  </si>
  <si>
    <t>3591</t>
  </si>
  <si>
    <t>250MG/25MG TBL NOB 100</t>
  </si>
  <si>
    <t>88498</t>
  </si>
  <si>
    <t>100MG/25MG TBL NOB 100</t>
  </si>
  <si>
    <t>N04BA03</t>
  </si>
  <si>
    <t>27657</t>
  </si>
  <si>
    <t>STALEVO</t>
  </si>
  <si>
    <t>150MG/37,5MG/200MG TBL FLM 100</t>
  </si>
  <si>
    <t>N04BB01</t>
  </si>
  <si>
    <t>2871</t>
  </si>
  <si>
    <t>100MG CPS DUR 50</t>
  </si>
  <si>
    <t>30073</t>
  </si>
  <si>
    <t>100MG TBL FLM 90</t>
  </si>
  <si>
    <t>N04BC04</t>
  </si>
  <si>
    <t>103060</t>
  </si>
  <si>
    <t>REQUIP MODUTAB</t>
  </si>
  <si>
    <t>8MG TBL PRO 28 I</t>
  </si>
  <si>
    <t>N04BC05</t>
  </si>
  <si>
    <t>134074</t>
  </si>
  <si>
    <t>GLEPARK</t>
  </si>
  <si>
    <t>0,18MG TBL NOB 100</t>
  </si>
  <si>
    <t>153056</t>
  </si>
  <si>
    <t>PRAMIPEXOL MYLAN</t>
  </si>
  <si>
    <t>0,7MG TBL NOB 100</t>
  </si>
  <si>
    <t>N05AH04</t>
  </si>
  <si>
    <t>142865</t>
  </si>
  <si>
    <t>QUETIAPINE POLPHARMA</t>
  </si>
  <si>
    <t>25MG TBL FLM 3X10</t>
  </si>
  <si>
    <t>142866</t>
  </si>
  <si>
    <t>100MG TBL FLM 6X10</t>
  </si>
  <si>
    <t>142870</t>
  </si>
  <si>
    <t>200MG TBL FLM 6X10</t>
  </si>
  <si>
    <t>N05AL01</t>
  </si>
  <si>
    <t>54432</t>
  </si>
  <si>
    <t>PROSULPIN</t>
  </si>
  <si>
    <t>50MG TBL NOB 30</t>
  </si>
  <si>
    <t>N05AL05</t>
  </si>
  <si>
    <t>197898</t>
  </si>
  <si>
    <t>58172</t>
  </si>
  <si>
    <t>SOLIAN</t>
  </si>
  <si>
    <t>N05BA12</t>
  </si>
  <si>
    <t>6618</t>
  </si>
  <si>
    <t>NEUROL</t>
  </si>
  <si>
    <t>0,5MG TBL NOB 30</t>
  </si>
  <si>
    <t>90957</t>
  </si>
  <si>
    <t>0,25MG TBL NOB 30</t>
  </si>
  <si>
    <t>91788</t>
  </si>
  <si>
    <t>N05CD08</t>
  </si>
  <si>
    <t>15010</t>
  </si>
  <si>
    <t>DORMICUM</t>
  </si>
  <si>
    <t>15MG TBL FLM 10X1</t>
  </si>
  <si>
    <t>N05CF02</t>
  </si>
  <si>
    <t>146893</t>
  </si>
  <si>
    <t>10MG TBL FLM 20</t>
  </si>
  <si>
    <t>146894</t>
  </si>
  <si>
    <t>146899</t>
  </si>
  <si>
    <t>10MG TBL FLM 50</t>
  </si>
  <si>
    <t>N06AB04</t>
  </si>
  <si>
    <t>17425</t>
  </si>
  <si>
    <t>17431</t>
  </si>
  <si>
    <t>45560</t>
  </si>
  <si>
    <t>SEROPRAM</t>
  </si>
  <si>
    <t>40MG/ML POR GTT SOL 15ML</t>
  </si>
  <si>
    <t>N06AB05</t>
  </si>
  <si>
    <t>107847</t>
  </si>
  <si>
    <t>N06AB06</t>
  </si>
  <si>
    <t>195942</t>
  </si>
  <si>
    <t>SERTRALIN APOTEX</t>
  </si>
  <si>
    <t>53950</t>
  </si>
  <si>
    <t>ZOLOFT</t>
  </si>
  <si>
    <t>N06AB08</t>
  </si>
  <si>
    <t>215481</t>
  </si>
  <si>
    <t>N06AB10</t>
  </si>
  <si>
    <t>134502</t>
  </si>
  <si>
    <t>10MG TBL FLM 28</t>
  </si>
  <si>
    <t>135928</t>
  </si>
  <si>
    <t>ESOPREX</t>
  </si>
  <si>
    <t>N06AX11</t>
  </si>
  <si>
    <t>127778</t>
  </si>
  <si>
    <t>MIRZATEN ORO TAB</t>
  </si>
  <si>
    <t>30MG POR TBL DIS 30</t>
  </si>
  <si>
    <t>146071</t>
  </si>
  <si>
    <t>MIRTAZAPIN MYLAN</t>
  </si>
  <si>
    <t>N06AX16</t>
  </si>
  <si>
    <t>115562</t>
  </si>
  <si>
    <t>VENLAFAXIN MYLAN</t>
  </si>
  <si>
    <t>150MG CPS PRO 30</t>
  </si>
  <si>
    <t>N06AX21</t>
  </si>
  <si>
    <t>28389</t>
  </si>
  <si>
    <t>CYMBALTA</t>
  </si>
  <si>
    <t>60MG CPS ETD 28</t>
  </si>
  <si>
    <t>N06BX18</t>
  </si>
  <si>
    <t>10252</t>
  </si>
  <si>
    <t>4063</t>
  </si>
  <si>
    <t>5MG TBL NOB 50</t>
  </si>
  <si>
    <t>N06DA02</t>
  </si>
  <si>
    <t>142150</t>
  </si>
  <si>
    <t>DONEPEZIL MYLAN</t>
  </si>
  <si>
    <t>147477</t>
  </si>
  <si>
    <t>148748</t>
  </si>
  <si>
    <t>10MG POR TBL DIS 28</t>
  </si>
  <si>
    <t>151581</t>
  </si>
  <si>
    <t>DONEPEZIL ACTAVIS</t>
  </si>
  <si>
    <t>41445</t>
  </si>
  <si>
    <t>YASNAL</t>
  </si>
  <si>
    <t>R03AC02</t>
  </si>
  <si>
    <t>31934</t>
  </si>
  <si>
    <t>100MCG/DÁV INH SUS PSS 200DÁV</t>
  </si>
  <si>
    <t>58380</t>
  </si>
  <si>
    <t>VENTOLIN</t>
  </si>
  <si>
    <t>5MG/ML INH SOL 1X20ML</t>
  </si>
  <si>
    <t>R03AK06</t>
  </si>
  <si>
    <t>203820</t>
  </si>
  <si>
    <t>FULLHALE</t>
  </si>
  <si>
    <t>25MCG/125MCG/DÁV INH SUS PSS 1X120DÁV</t>
  </si>
  <si>
    <t>R03AK07</t>
  </si>
  <si>
    <t>180081</t>
  </si>
  <si>
    <t>SYMBICORT TURBUHALER 400 MIKROGRAMŮ/12 MIKROGRAMŮ/INHALACE</t>
  </si>
  <si>
    <t>320MCG/9MCG INH PLV 1X60DÁV</t>
  </si>
  <si>
    <t>180087</t>
  </si>
  <si>
    <t>SYMBICORT TURBUHALER 200 MIKROGRAMŮ/ 6 MIKROGRAMŮ/ INHALACE</t>
  </si>
  <si>
    <t>160MCG/4,5MCG INH PLV 1X120DÁV</t>
  </si>
  <si>
    <t>180098</t>
  </si>
  <si>
    <t>SYMBICORT TURBUHALER 100 MIKROGRAMŮ/6 MIKROGRAMŮ/INHALACE</t>
  </si>
  <si>
    <t>80MCG/4,5MCG INH PLV 1X120DÁV</t>
  </si>
  <si>
    <t>R03AL04</t>
  </si>
  <si>
    <t>194361</t>
  </si>
  <si>
    <t>ULTIBRO BREEZHALER</t>
  </si>
  <si>
    <t>85MCG/43MCG INH PLV CPS DUR 30X1+INH</t>
  </si>
  <si>
    <t>R03BB06</t>
  </si>
  <si>
    <t>193552</t>
  </si>
  <si>
    <t>SEEBRI BREEZHALER</t>
  </si>
  <si>
    <t>44MCG INH PLV CPS DUR 30X1+1INH</t>
  </si>
  <si>
    <t>R06AE07</t>
  </si>
  <si>
    <t>5496</t>
  </si>
  <si>
    <t>10MG TBL FLM 60</t>
  </si>
  <si>
    <t>66029</t>
  </si>
  <si>
    <t>10MG TBL FLM 10</t>
  </si>
  <si>
    <t>66030</t>
  </si>
  <si>
    <t>99600</t>
  </si>
  <si>
    <t>10MG TBL FLM 90</t>
  </si>
  <si>
    <t>R06AX17</t>
  </si>
  <si>
    <t>66003</t>
  </si>
  <si>
    <t>1MG CPS DUR 50</t>
  </si>
  <si>
    <t>R06AX27</t>
  </si>
  <si>
    <t>168836</t>
  </si>
  <si>
    <t>DASSELTA</t>
  </si>
  <si>
    <t>168837</t>
  </si>
  <si>
    <t>5MG TBL FLM 50</t>
  </si>
  <si>
    <t>V03AE02</t>
  </si>
  <si>
    <t>127280</t>
  </si>
  <si>
    <t>V06XX</t>
  </si>
  <si>
    <t>217109</t>
  </si>
  <si>
    <t>217110</t>
  </si>
  <si>
    <t>217111</t>
  </si>
  <si>
    <t>217112</t>
  </si>
  <si>
    <t>POR PLV 1X300G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</si>
  <si>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</si>
  <si>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</si>
  <si>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</si>
  <si>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</si>
  <si>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</si>
  <si>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</si>
  <si>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</si>
  <si>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</si>
  <si>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33530</t>
  </si>
  <si>
    <t>POR SOL 1X1000ML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</si>
  <si>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</si>
  <si>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</si>
  <si>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</si>
  <si>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</si>
  <si>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</si>
  <si>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</si>
  <si>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</si>
  <si>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</si>
  <si>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</si>
  <si>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</si>
  <si>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</si>
  <si>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</si>
  <si>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</si>
  <si>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33851</t>
  </si>
  <si>
    <t>33852</t>
  </si>
  <si>
    <t>33855</t>
  </si>
  <si>
    <t>NUTRIDRINK BALÍČEK 5 + 1</t>
  </si>
  <si>
    <t>33856</t>
  </si>
  <si>
    <t>33858</t>
  </si>
  <si>
    <t>33859</t>
  </si>
  <si>
    <t>33860</t>
  </si>
  <si>
    <t>33863</t>
  </si>
  <si>
    <t>33864</t>
  </si>
  <si>
    <t>33865</t>
  </si>
  <si>
    <t>33866</t>
  </si>
  <si>
    <t>33897</t>
  </si>
  <si>
    <t>NUTRIDRINK COMPACT PROTEIN S PŘÍCHUTÍ BROSKEV A MANGO</t>
  </si>
  <si>
    <t>33898</t>
  </si>
  <si>
    <t>33914</t>
  </si>
  <si>
    <t>33915</t>
  </si>
  <si>
    <t>33916</t>
  </si>
  <si>
    <t>33934</t>
  </si>
  <si>
    <t>A02BA02</t>
  </si>
  <si>
    <t>91280</t>
  </si>
  <si>
    <t>150MG TBL FLM 30</t>
  </si>
  <si>
    <t>214526</t>
  </si>
  <si>
    <t>40MG TBL ENT 100 I</t>
  </si>
  <si>
    <t>215713</t>
  </si>
  <si>
    <t>667MG/ML POR SOL 1X200ML II</t>
  </si>
  <si>
    <t>214350</t>
  </si>
  <si>
    <t>A10AD05</t>
  </si>
  <si>
    <t>26762</t>
  </si>
  <si>
    <t>NOVOMIX 30 PENFILL</t>
  </si>
  <si>
    <t>100U/ML INJ SUS 5X3ML</t>
  </si>
  <si>
    <t>117258</t>
  </si>
  <si>
    <t>METFORMIN TEVA XR</t>
  </si>
  <si>
    <t>500MG TBL PRO 60 I</t>
  </si>
  <si>
    <t>23746</t>
  </si>
  <si>
    <t>500MG TBL PRO 30</t>
  </si>
  <si>
    <t>163085</t>
  </si>
  <si>
    <t>215906</t>
  </si>
  <si>
    <t>150MG TBL FLM 100</t>
  </si>
  <si>
    <t>16916</t>
  </si>
  <si>
    <t>0,2MG TBL FLM 100</t>
  </si>
  <si>
    <t>56810</t>
  </si>
  <si>
    <t>250MG TBL NOB 20</t>
  </si>
  <si>
    <t>56811</t>
  </si>
  <si>
    <t>250MG TBL NOB 50</t>
  </si>
  <si>
    <t>100304</t>
  </si>
  <si>
    <t>300MG/100G GEL 40G</t>
  </si>
  <si>
    <t>58038</t>
  </si>
  <si>
    <t>58042</t>
  </si>
  <si>
    <t>58659</t>
  </si>
  <si>
    <t>49910</t>
  </si>
  <si>
    <t>20MG TBL FLM 98</t>
  </si>
  <si>
    <t>3822</t>
  </si>
  <si>
    <t>CONCOR COR</t>
  </si>
  <si>
    <t>15379</t>
  </si>
  <si>
    <t>10MG TBL NOB 90</t>
  </si>
  <si>
    <t>111898</t>
  </si>
  <si>
    <t>111904</t>
  </si>
  <si>
    <t>20MG TBL NOB 100</t>
  </si>
  <si>
    <t>215966</t>
  </si>
  <si>
    <t>40MG TBL FLM 50</t>
  </si>
  <si>
    <t>101227</t>
  </si>
  <si>
    <t>101233</t>
  </si>
  <si>
    <t>10MG TBL FLM 90(3X30)</t>
  </si>
  <si>
    <t>15866</t>
  </si>
  <si>
    <t>10MG TBL NOB 100</t>
  </si>
  <si>
    <t>56983</t>
  </si>
  <si>
    <t>C09BA05</t>
  </si>
  <si>
    <t>115594</t>
  </si>
  <si>
    <t>MEDORAM PLUS H</t>
  </si>
  <si>
    <t>5MG/25MG TBL NOB 100</t>
  </si>
  <si>
    <t>51377</t>
  </si>
  <si>
    <t>AMPRILAN H</t>
  </si>
  <si>
    <t>2,5MG/12,5MG TBL NOB 30</t>
  </si>
  <si>
    <t>124091</t>
  </si>
  <si>
    <t>5MG/5MG TBL NOB 90(3X30)</t>
  </si>
  <si>
    <t>124105</t>
  </si>
  <si>
    <t>5MG/10MG TBL NOB 90(3X30)</t>
  </si>
  <si>
    <t>190963</t>
  </si>
  <si>
    <t>5MG/1,25MG/10MG TBL FLM 30</t>
  </si>
  <si>
    <t>190968</t>
  </si>
  <si>
    <t>10MG/2,5MG/5MG TBL FLM 30</t>
  </si>
  <si>
    <t>190975</t>
  </si>
  <si>
    <t>10MG/2,5MG/10MG TBL FLM 90(3X30)</t>
  </si>
  <si>
    <t>158198</t>
  </si>
  <si>
    <t>80MG TBL NOB 100</t>
  </si>
  <si>
    <t>15317</t>
  </si>
  <si>
    <t>50MG/12,5MG TBL FLM 90</t>
  </si>
  <si>
    <t>189668</t>
  </si>
  <si>
    <t>167852</t>
  </si>
  <si>
    <t>80MG/5MG TBL NOB 28</t>
  </si>
  <si>
    <t>C10AA01</t>
  </si>
  <si>
    <t>144127</t>
  </si>
  <si>
    <t>SIMVASTATIN MYLAN</t>
  </si>
  <si>
    <t>20MG TBL FLM 100 I</t>
  </si>
  <si>
    <t>145567</t>
  </si>
  <si>
    <t>145574</t>
  </si>
  <si>
    <t>20MG TBL FLM 100</t>
  </si>
  <si>
    <t>207097</t>
  </si>
  <si>
    <t>30560</t>
  </si>
  <si>
    <t>CADUET</t>
  </si>
  <si>
    <t>10MG/10MG TBL FLM 30</t>
  </si>
  <si>
    <t>G04BD08</t>
  </si>
  <si>
    <t>211928</t>
  </si>
  <si>
    <t>SOLIFENACIN MYLAN</t>
  </si>
  <si>
    <t>211946</t>
  </si>
  <si>
    <t>49195</t>
  </si>
  <si>
    <t>0,4MG CPS RDR 90</t>
  </si>
  <si>
    <t>158809</t>
  </si>
  <si>
    <t>METYPRED</t>
  </si>
  <si>
    <t>4MG TBL NOB 30</t>
  </si>
  <si>
    <t>147458</t>
  </si>
  <si>
    <t>112MCG TBL NOB 100 II</t>
  </si>
  <si>
    <t>46694</t>
  </si>
  <si>
    <t>125MCG TBL NOB 100 II</t>
  </si>
  <si>
    <t>169033</t>
  </si>
  <si>
    <t>500MG TBL FLM 16</t>
  </si>
  <si>
    <t>J01MA03</t>
  </si>
  <si>
    <t>94155</t>
  </si>
  <si>
    <t>400MG/5ML INF SOL 10X5ML</t>
  </si>
  <si>
    <t>66036</t>
  </si>
  <si>
    <t>MYCOMAX</t>
  </si>
  <si>
    <t>M05BA08</t>
  </si>
  <si>
    <t>193478</t>
  </si>
  <si>
    <t>ZOLEDRONIC ACID MYLAN</t>
  </si>
  <si>
    <t>4MG/5ML INF CNC SOL 1X5ML</t>
  </si>
  <si>
    <t>11110</t>
  </si>
  <si>
    <t>40MG TBL PRO 60</t>
  </si>
  <si>
    <t>155383</t>
  </si>
  <si>
    <t>LUNALDIN</t>
  </si>
  <si>
    <t>100MCG SLG TBL NOB 30</t>
  </si>
  <si>
    <t>47285</t>
  </si>
  <si>
    <t>75MCG/H TDR EMP 5X12,6MG</t>
  </si>
  <si>
    <t>42755</t>
  </si>
  <si>
    <t>35MCG/H TDR EMP 5</t>
  </si>
  <si>
    <t>N02AJ06</t>
  </si>
  <si>
    <t>109799</t>
  </si>
  <si>
    <t>500MG/30MG TBL NOB 30</t>
  </si>
  <si>
    <t>44997</t>
  </si>
  <si>
    <t>500MG TBL RET 100</t>
  </si>
  <si>
    <t>N03AX09</t>
  </si>
  <si>
    <t>151056</t>
  </si>
  <si>
    <t>LAMICTAL</t>
  </si>
  <si>
    <t>100MG TBL NOB 42</t>
  </si>
  <si>
    <t>151057</t>
  </si>
  <si>
    <t>100MG TBL NOB 98</t>
  </si>
  <si>
    <t>174700</t>
  </si>
  <si>
    <t>174730</t>
  </si>
  <si>
    <t>1000MG TBL FLM 100</t>
  </si>
  <si>
    <t>215810</t>
  </si>
  <si>
    <t>45244</t>
  </si>
  <si>
    <t>ISICOM</t>
  </si>
  <si>
    <t>134078</t>
  </si>
  <si>
    <t>11149</t>
  </si>
  <si>
    <t>127738</t>
  </si>
  <si>
    <t>MIDAZOLAM ACCORD</t>
  </si>
  <si>
    <t>5MG/ML INJ/INF SOL 10X3ML</t>
  </si>
  <si>
    <t>107848</t>
  </si>
  <si>
    <t>195939</t>
  </si>
  <si>
    <t>50MG TBL FLM 30</t>
  </si>
  <si>
    <t>195941</t>
  </si>
  <si>
    <t>50MG TBL FLM 100</t>
  </si>
  <si>
    <t>215479</t>
  </si>
  <si>
    <t>134505</t>
  </si>
  <si>
    <t>134508</t>
  </si>
  <si>
    <t>10MG TBL FLM 98</t>
  </si>
  <si>
    <t>105846</t>
  </si>
  <si>
    <t>MIRTAZAPIN ORION</t>
  </si>
  <si>
    <t>115551</t>
  </si>
  <si>
    <t>75MG CPS PRO 30</t>
  </si>
  <si>
    <t>142080</t>
  </si>
  <si>
    <t>150MG CPS PRO 90</t>
  </si>
  <si>
    <t>142083</t>
  </si>
  <si>
    <t>75MG CPS PRO 90</t>
  </si>
  <si>
    <t>10253</t>
  </si>
  <si>
    <t>33527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</si>
  <si>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</si>
  <si>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</si>
  <si>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</si>
  <si>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</si>
  <si>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(prázdné)</t>
  </si>
  <si>
    <t>Oddělení geriatrie</t>
  </si>
  <si>
    <t>HVLP</t>
  </si>
  <si>
    <t>IPLP</t>
  </si>
  <si>
    <t>PZT</t>
  </si>
  <si>
    <t>89100601</t>
  </si>
  <si>
    <t>89100601 Celkem</t>
  </si>
  <si>
    <t>89301301</t>
  </si>
  <si>
    <t>Standardní lůžková péče Celkem</t>
  </si>
  <si>
    <t>89301302</t>
  </si>
  <si>
    <t>Všeobecná ambulance Celkem</t>
  </si>
  <si>
    <t>89301303</t>
  </si>
  <si>
    <t>Ambulance interní Celkem</t>
  </si>
  <si>
    <t>Oddělení geriatrie Celkem</t>
  </si>
  <si>
    <t>* Legenda</t>
  </si>
  <si>
    <t>DIAPZT = Pomůcky pro diabetiky, jejichž název začíná slovem "Pumpa"</t>
  </si>
  <si>
    <t>Berka Zdeněk</t>
  </si>
  <si>
    <t>Bretšnajdrová Milena</t>
  </si>
  <si>
    <t>Čapková Barbora</t>
  </si>
  <si>
    <t>Jiný</t>
  </si>
  <si>
    <t>Kabrhelová Kateřina</t>
  </si>
  <si>
    <t>Kurašová Jitka</t>
  </si>
  <si>
    <t>Machačová Martina</t>
  </si>
  <si>
    <t>Mertová Eva</t>
  </si>
  <si>
    <t>Molitorová Ivana</t>
  </si>
  <si>
    <t>Není Určen</t>
  </si>
  <si>
    <t>Pavlů Naděžda</t>
  </si>
  <si>
    <t>Suchánková Hana</t>
  </si>
  <si>
    <t>Šanová Hana</t>
  </si>
  <si>
    <t>Záboj Zdeněk</t>
  </si>
  <si>
    <t>KLOPIDOGREL</t>
  </si>
  <si>
    <t>KYSELINA ACETYLSALICYLOVÁ</t>
  </si>
  <si>
    <t>125114</t>
  </si>
  <si>
    <t>100MG TBL NOB 60(3X20)</t>
  </si>
  <si>
    <t>99295</t>
  </si>
  <si>
    <t>100MG TBL NOB 20(2X10)</t>
  </si>
  <si>
    <t>PANTOPRAZOL</t>
  </si>
  <si>
    <t>49113</t>
  </si>
  <si>
    <t>ZOLPIDEM</t>
  </si>
  <si>
    <t>ALOPURINOL</t>
  </si>
  <si>
    <t>ALPRAZOLAM</t>
  </si>
  <si>
    <t>90959</t>
  </si>
  <si>
    <t>AMLODIPIN</t>
  </si>
  <si>
    <t>ATORVASTATIN</t>
  </si>
  <si>
    <t>225107</t>
  </si>
  <si>
    <t>ATORVASTATIN ACTAVIS</t>
  </si>
  <si>
    <t>BETAHISTIN</t>
  </si>
  <si>
    <t>201082</t>
  </si>
  <si>
    <t>VERTIBETIS</t>
  </si>
  <si>
    <t>BISOPROLOL</t>
  </si>
  <si>
    <t>CITALOPRAM</t>
  </si>
  <si>
    <t>DIOSMIN, KOMBINACE</t>
  </si>
  <si>
    <t>97522</t>
  </si>
  <si>
    <t>500MG TBL FLM 30</t>
  </si>
  <si>
    <t>DISTIGMIN</t>
  </si>
  <si>
    <t>2360</t>
  </si>
  <si>
    <t>5MG TBL NOB 20</t>
  </si>
  <si>
    <t>FUROSEMID</t>
  </si>
  <si>
    <t>GABAPENTIN</t>
  </si>
  <si>
    <t>84399</t>
  </si>
  <si>
    <t>NEURONTIN</t>
  </si>
  <si>
    <t>300MG CPS DUR 50</t>
  </si>
  <si>
    <t>GLIKLAZID</t>
  </si>
  <si>
    <t>1290</t>
  </si>
  <si>
    <t>GLIMEPIRID</t>
  </si>
  <si>
    <t>12026</t>
  </si>
  <si>
    <t>GLIMEPIRID SANDOZ</t>
  </si>
  <si>
    <t>1MG TBL NOB 30</t>
  </si>
  <si>
    <t>CHOLEKALCIFEROL</t>
  </si>
  <si>
    <t>12023</t>
  </si>
  <si>
    <t>0,5MG/ML POR GTT SOL 1X10ML</t>
  </si>
  <si>
    <t>IRBESARTAN</t>
  </si>
  <si>
    <t>500892</t>
  </si>
  <si>
    <t>IFIRMASTA</t>
  </si>
  <si>
    <t>300MG TBL FLM 28</t>
  </si>
  <si>
    <t>188848</t>
  </si>
  <si>
    <t>STACYL</t>
  </si>
  <si>
    <t>100MG TBL ENT 60 I</t>
  </si>
  <si>
    <t>LANSOPRAZOL</t>
  </si>
  <si>
    <t>MAGNESIUM-LAKTÁT</t>
  </si>
  <si>
    <t>88630</t>
  </si>
  <si>
    <t>TBL.MAGNESII LACTICI 0,5 GLO</t>
  </si>
  <si>
    <t>0,5G TBL NOB 100</t>
  </si>
  <si>
    <t>METFORMIN</t>
  </si>
  <si>
    <t>208207</t>
  </si>
  <si>
    <t>850MG TBL FLM 60 II</t>
  </si>
  <si>
    <t>METOPROLOL</t>
  </si>
  <si>
    <t>54150</t>
  </si>
  <si>
    <t>EGILOK</t>
  </si>
  <si>
    <t>25MG TBL NOB 60</t>
  </si>
  <si>
    <t>MIRTAZAPIN</t>
  </si>
  <si>
    <t>NADROPARIN</t>
  </si>
  <si>
    <t>32059</t>
  </si>
  <si>
    <t>OMEPRAZOL</t>
  </si>
  <si>
    <t>25365</t>
  </si>
  <si>
    <t>20MG CPS ETD 28 I</t>
  </si>
  <si>
    <t>PERINDOPRIL A DIURETIKA</t>
  </si>
  <si>
    <t>122685</t>
  </si>
  <si>
    <t>PRESTARIUM NEO COMBI</t>
  </si>
  <si>
    <t>5MG/1,25MG TBL FLM 30</t>
  </si>
  <si>
    <t>162008</t>
  </si>
  <si>
    <t>10MG/2,5MG TBL FLM 30</t>
  </si>
  <si>
    <t>PREGABALIN</t>
  </si>
  <si>
    <t>210565</t>
  </si>
  <si>
    <t>RAMIPRIL</t>
  </si>
  <si>
    <t>15864</t>
  </si>
  <si>
    <t>RILMENIDIN</t>
  </si>
  <si>
    <t>84360</t>
  </si>
  <si>
    <t>SODNÁ SŮL METAMIZOLU</t>
  </si>
  <si>
    <t>SPIRONOLAKTON</t>
  </si>
  <si>
    <t>3550</t>
  </si>
  <si>
    <t>25MG TBL NOB 20</t>
  </si>
  <si>
    <t>SULODEXID</t>
  </si>
  <si>
    <t>96118</t>
  </si>
  <si>
    <t>THEOFYLIN</t>
  </si>
  <si>
    <t>44309</t>
  </si>
  <si>
    <t>EUPHYLLIN CR N 400</t>
  </si>
  <si>
    <t>400MG CPS PRO 50</t>
  </si>
  <si>
    <t>TIAPRID</t>
  </si>
  <si>
    <t>48578</t>
  </si>
  <si>
    <t>TRAMADOL A PARACETAMOL</t>
  </si>
  <si>
    <t>SODNÁ SŮL LEVOTHYROXINU</t>
  </si>
  <si>
    <t>Jiná</t>
  </si>
  <si>
    <t>*2998</t>
  </si>
  <si>
    <t>CHLORID DRASELNÝ</t>
  </si>
  <si>
    <t>200935</t>
  </si>
  <si>
    <t>1G TBL PRO 30</t>
  </si>
  <si>
    <t>155781</t>
  </si>
  <si>
    <t>100MG/50MG TBL NOB 50</t>
  </si>
  <si>
    <t>32058</t>
  </si>
  <si>
    <t>NITROFURANTOIN</t>
  </si>
  <si>
    <t>207280</t>
  </si>
  <si>
    <t>FUROLIN</t>
  </si>
  <si>
    <t>PERINDOPRIL</t>
  </si>
  <si>
    <t>PERINDOPRIL A AMLODIPIN</t>
  </si>
  <si>
    <t>RŮZNÉ JINÉ KOMBINACE ŽELEZA</t>
  </si>
  <si>
    <t>119653</t>
  </si>
  <si>
    <t>320MG/60MG TBL RET 60</t>
  </si>
  <si>
    <t>TRIMETAZIDIN</t>
  </si>
  <si>
    <t>VÁPNÍK, KOMBINACE S VITAMINEM D A/NEBO JINÝMI LÉČIVY</t>
  </si>
  <si>
    <t>206529</t>
  </si>
  <si>
    <t>CALCICHEW D3 JAHODA</t>
  </si>
  <si>
    <t>500MG/400IU TBL MND 60</t>
  </si>
  <si>
    <t>ITOPRIDUM</t>
  </si>
  <si>
    <t>132523</t>
  </si>
  <si>
    <t>METHYLPREDNISOLON</t>
  </si>
  <si>
    <t>49112</t>
  </si>
  <si>
    <t>20MG TBL ENT 14 I</t>
  </si>
  <si>
    <t>RIVASTIGMIN</t>
  </si>
  <si>
    <t>26530</t>
  </si>
  <si>
    <t>EXELON</t>
  </si>
  <si>
    <t>1,5MG CPS DUR 56</t>
  </si>
  <si>
    <t>165741</t>
  </si>
  <si>
    <t>TIAPRID PMCS</t>
  </si>
  <si>
    <t>Kompenzační pomůcky pro tělesně postižené</t>
  </si>
  <si>
    <t>23799</t>
  </si>
  <si>
    <t>KŘESLO KLOZETOVÉ PEVNÉ 513 S</t>
  </si>
  <si>
    <t>NASTAVITELNÁ VÝŠKA,ODNÍMATELNÁ MADLA,PLASTOVÁ NÁDOBA S VÍKEM</t>
  </si>
  <si>
    <t>17433</t>
  </si>
  <si>
    <t>20MG TBL FLM 60</t>
  </si>
  <si>
    <t>FINASTERID</t>
  </si>
  <si>
    <t>203162</t>
  </si>
  <si>
    <t>17189</t>
  </si>
  <si>
    <t>500MG TBL ENT 100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</si>
  <si>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</si>
  <si>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</si>
  <si>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</si>
  <si>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</si>
  <si>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</si>
  <si>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</si>
  <si>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</si>
  <si>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KYSELINA LISTOVÁ</t>
  </si>
  <si>
    <t>76064</t>
  </si>
  <si>
    <t>ACIDUM FOLICUM LÉČIVA</t>
  </si>
  <si>
    <t>10MG TBL OBD 30</t>
  </si>
  <si>
    <t>KYSELINA URSODEOXYCHOLOVÁ</t>
  </si>
  <si>
    <t>91017</t>
  </si>
  <si>
    <t>URSOFALK</t>
  </si>
  <si>
    <t>250MG CPS DUR 100</t>
  </si>
  <si>
    <t>LÉČIVA K TERAPII ONEMOCNĚNÍ JATER</t>
  </si>
  <si>
    <t>125753</t>
  </si>
  <si>
    <t>300MG CPS DUR 100</t>
  </si>
  <si>
    <t>LOPERAMID</t>
  </si>
  <si>
    <t>192853</t>
  </si>
  <si>
    <t>LOPERON</t>
  </si>
  <si>
    <t>17992</t>
  </si>
  <si>
    <t>MEMANTIN</t>
  </si>
  <si>
    <t>26502</t>
  </si>
  <si>
    <t>EBIXA</t>
  </si>
  <si>
    <t>10MG TBL FLM 56 I</t>
  </si>
  <si>
    <t>29468</t>
  </si>
  <si>
    <t>20MG TBL FLM 28 I</t>
  </si>
  <si>
    <t>132995</t>
  </si>
  <si>
    <t>163137</t>
  </si>
  <si>
    <t>59806</t>
  </si>
  <si>
    <t>59808</t>
  </si>
  <si>
    <t>25366</t>
  </si>
  <si>
    <t>20MG CPS ETD 90 I</t>
  </si>
  <si>
    <t>49115</t>
  </si>
  <si>
    <t>180698</t>
  </si>
  <si>
    <t>40MG TBL ENT 90</t>
  </si>
  <si>
    <t>PREDNISON</t>
  </si>
  <si>
    <t>269</t>
  </si>
  <si>
    <t>PREDNISON LÉČIVA</t>
  </si>
  <si>
    <t>29188</t>
  </si>
  <si>
    <t>9,5MG/24H TDR EMP 30X18MG</t>
  </si>
  <si>
    <t>30434</t>
  </si>
  <si>
    <t>25MG TBL NOB 100</t>
  </si>
  <si>
    <t>47515</t>
  </si>
  <si>
    <t>500MG/200IU TBL MND 60</t>
  </si>
  <si>
    <t>ALFAKALCIDOL</t>
  </si>
  <si>
    <t>14398</t>
  </si>
  <si>
    <t>ALPHA D3</t>
  </si>
  <si>
    <t>1MCG CPS MOL 30</t>
  </si>
  <si>
    <t>107869</t>
  </si>
  <si>
    <t>APO-ALLOPURINOL</t>
  </si>
  <si>
    <t>1632</t>
  </si>
  <si>
    <t>PURINOL</t>
  </si>
  <si>
    <t>AMIODARON</t>
  </si>
  <si>
    <t>49009</t>
  </si>
  <si>
    <t>ATORIS</t>
  </si>
  <si>
    <t>20MG TBL FLM 90</t>
  </si>
  <si>
    <t>93013</t>
  </si>
  <si>
    <t>93016</t>
  </si>
  <si>
    <t>BETAXOLOL</t>
  </si>
  <si>
    <t>132960</t>
  </si>
  <si>
    <t>3801</t>
  </si>
  <si>
    <t>2,5MG TBL FLM 28</t>
  </si>
  <si>
    <t>94164</t>
  </si>
  <si>
    <t>CONCOR 5</t>
  </si>
  <si>
    <t>BROMAZEPAM</t>
  </si>
  <si>
    <t>88217</t>
  </si>
  <si>
    <t>LEXAURIN</t>
  </si>
  <si>
    <t>1,5MG TBL NOB 30</t>
  </si>
  <si>
    <t>88219</t>
  </si>
  <si>
    <t>132601</t>
  </si>
  <si>
    <t>216145</t>
  </si>
  <si>
    <t>1,5MG TBL NOB 28</t>
  </si>
  <si>
    <t>216146</t>
  </si>
  <si>
    <t>3MG TBL NOB 28</t>
  </si>
  <si>
    <t>CEFUROXIM</t>
  </si>
  <si>
    <t>CINCHOKAIN</t>
  </si>
  <si>
    <t>214595</t>
  </si>
  <si>
    <t>FAKTU</t>
  </si>
  <si>
    <t>100MG/2,5MG SUP 20</t>
  </si>
  <si>
    <t>214596</t>
  </si>
  <si>
    <t>50MG/G+10MG/G RCT UNG 20G</t>
  </si>
  <si>
    <t>CIPROFLOXACIN</t>
  </si>
  <si>
    <t>96039</t>
  </si>
  <si>
    <t>DEXAMETHASON A ANTIINFEKTIVA</t>
  </si>
  <si>
    <t>180988</t>
  </si>
  <si>
    <t>GENTADEX</t>
  </si>
  <si>
    <t>5MG/ML+1MG/ML OPH GTT SOL 1X5ML</t>
  </si>
  <si>
    <t>DIGOXIN</t>
  </si>
  <si>
    <t>83318</t>
  </si>
  <si>
    <t>DIGOXIN LÉČIVA</t>
  </si>
  <si>
    <t>0,125MG TBL NOB 30</t>
  </si>
  <si>
    <t>DIHYDROKODEIN</t>
  </si>
  <si>
    <t>41824</t>
  </si>
  <si>
    <t>DHC CONTINUS</t>
  </si>
  <si>
    <t>60MG TBL RET 60</t>
  </si>
  <si>
    <t>DIKLOFENAK</t>
  </si>
  <si>
    <t>119672</t>
  </si>
  <si>
    <t>DICLOFENAC DUO PHARMASWISS</t>
  </si>
  <si>
    <t>75MG CPS RDR 30 I</t>
  </si>
  <si>
    <t>125121</t>
  </si>
  <si>
    <t>APO-DICLO SR 100</t>
  </si>
  <si>
    <t>100MG TBL RET 30</t>
  </si>
  <si>
    <t>125122</t>
  </si>
  <si>
    <t>100MG TBL RET 100</t>
  </si>
  <si>
    <t>75632</t>
  </si>
  <si>
    <t>DICLOFENAC AL RETARD</t>
  </si>
  <si>
    <t>100MG TBL PRO 50</t>
  </si>
  <si>
    <t>75633</t>
  </si>
  <si>
    <t>14075</t>
  </si>
  <si>
    <t>500MG TBL FLM 60</t>
  </si>
  <si>
    <t>132632</t>
  </si>
  <si>
    <t>132908</t>
  </si>
  <si>
    <t>500MG TBL FLM 120</t>
  </si>
  <si>
    <t>132786</t>
  </si>
  <si>
    <t>DONEPEZIL</t>
  </si>
  <si>
    <t>119509</t>
  </si>
  <si>
    <t>ARICEPT</t>
  </si>
  <si>
    <t>142140</t>
  </si>
  <si>
    <t>10MG TBL FLM 84</t>
  </si>
  <si>
    <t>124877</t>
  </si>
  <si>
    <t>DONEPEZIL SANDOZ</t>
  </si>
  <si>
    <t>DOXYCYKLIN</t>
  </si>
  <si>
    <t>4013</t>
  </si>
  <si>
    <t>DOXYBENE</t>
  </si>
  <si>
    <t>200MG TBL NOB 10</t>
  </si>
  <si>
    <t>90986</t>
  </si>
  <si>
    <t>100MG TBL NOB 10</t>
  </si>
  <si>
    <t>FENOFIBRÁT</t>
  </si>
  <si>
    <t>11014</t>
  </si>
  <si>
    <t>267MG CPS DUR 90</t>
  </si>
  <si>
    <t>207100</t>
  </si>
  <si>
    <t>FLUTRIMAZOL</t>
  </si>
  <si>
    <t>53905</t>
  </si>
  <si>
    <t>MICETAL</t>
  </si>
  <si>
    <t>10MG/ML DRM SPR SOL 1X30ML</t>
  </si>
  <si>
    <t>139394</t>
  </si>
  <si>
    <t>GUAJFENESIN</t>
  </si>
  <si>
    <t>94234</t>
  </si>
  <si>
    <t>200MG TBL OBD 30</t>
  </si>
  <si>
    <t>58249</t>
  </si>
  <si>
    <t>50MG/ML INJ SOL 10X10ML</t>
  </si>
  <si>
    <t>HOŘČÍK (RŮZNÉ SOLE V KOMBINACI)</t>
  </si>
  <si>
    <t>66555</t>
  </si>
  <si>
    <t>365MG POR GRA SOL SCC 30</t>
  </si>
  <si>
    <t>HYDROCHLOROTHIAZID</t>
  </si>
  <si>
    <t>168</t>
  </si>
  <si>
    <t>HYDROCHLOROTHIAZID LÉČIVA</t>
  </si>
  <si>
    <t>HYDROCHLOROTHIAZID A KALIUM ŠETŘÍCÍ DIURETIKA</t>
  </si>
  <si>
    <t>47476</t>
  </si>
  <si>
    <t>5MG/50MG TBL NOB 50</t>
  </si>
  <si>
    <t>94804</t>
  </si>
  <si>
    <t>5MG/50MG TBL NOB 30</t>
  </si>
  <si>
    <t>IBUPROFEN</t>
  </si>
  <si>
    <t>32019</t>
  </si>
  <si>
    <t>IBUPROFEN AL 400</t>
  </si>
  <si>
    <t>400MG TBL FLM 50</t>
  </si>
  <si>
    <t>INDAPAMID</t>
  </si>
  <si>
    <t>96696</t>
  </si>
  <si>
    <t>2,5MG CPS DUR 30</t>
  </si>
  <si>
    <t>120325</t>
  </si>
  <si>
    <t>INDAPAMID STADA</t>
  </si>
  <si>
    <t>1,5MG TBL PRO 30</t>
  </si>
  <si>
    <t>INDOMETACIN</t>
  </si>
  <si>
    <t>93724</t>
  </si>
  <si>
    <t>INDOMETACIN BERLIN-CHEMIE</t>
  </si>
  <si>
    <t>100MG SUP 10</t>
  </si>
  <si>
    <t>ISOSORBID-MONONITRÁT</t>
  </si>
  <si>
    <t>21794</t>
  </si>
  <si>
    <t>100MG TBL PRO 50(5X10)</t>
  </si>
  <si>
    <t>JINÁ ANTIBIOTIKA PRO LOKÁLNÍ APLIKACI</t>
  </si>
  <si>
    <t>1066</t>
  </si>
  <si>
    <t>250IU/G+5,2MG/G UNG 10G</t>
  </si>
  <si>
    <t>48261</t>
  </si>
  <si>
    <t>3300IU/G+250IU/G DRM PLV ADS 1X20G</t>
  </si>
  <si>
    <t>201970</t>
  </si>
  <si>
    <t>33000IU/2500IU DRM PLV SOL 1</t>
  </si>
  <si>
    <t>KAPTOPRIL</t>
  </si>
  <si>
    <t>31215</t>
  </si>
  <si>
    <t>TENSIOMIN</t>
  </si>
  <si>
    <t>KLARITHROMYCIN</t>
  </si>
  <si>
    <t>53853</t>
  </si>
  <si>
    <t>500MG TBL FLM 14</t>
  </si>
  <si>
    <t>203854</t>
  </si>
  <si>
    <t>141036</t>
  </si>
  <si>
    <t>TROMBEX</t>
  </si>
  <si>
    <t>75MG TBL FLM 90</t>
  </si>
  <si>
    <t>KLOTRIMAZOL</t>
  </si>
  <si>
    <t>13798</t>
  </si>
  <si>
    <t>CANESTEN</t>
  </si>
  <si>
    <t>10MG/G CRM 20G</t>
  </si>
  <si>
    <t>KOMBINACE RŮZNÝCH ANTIBIOTIK</t>
  </si>
  <si>
    <t>1076</t>
  </si>
  <si>
    <t>OPH UNG 5G</t>
  </si>
  <si>
    <t>163425</t>
  </si>
  <si>
    <t>155780</t>
  </si>
  <si>
    <t>100MG/50MG TBL NOB 20</t>
  </si>
  <si>
    <t>223519</t>
  </si>
  <si>
    <t>100MG TBL ENT 98</t>
  </si>
  <si>
    <t>223521</t>
  </si>
  <si>
    <t>LINAGLIPTIN</t>
  </si>
  <si>
    <t>168451</t>
  </si>
  <si>
    <t>TRAJENTA</t>
  </si>
  <si>
    <t>5MG TBL FLM 90X1</t>
  </si>
  <si>
    <t>LOSARTAN A DIURETIKA</t>
  </si>
  <si>
    <t>102382</t>
  </si>
  <si>
    <t>LORISTA H</t>
  </si>
  <si>
    <t>100MG/25MG TBL FLM 28</t>
  </si>
  <si>
    <t>MAKROGOL</t>
  </si>
  <si>
    <t>58827</t>
  </si>
  <si>
    <t>POR PLV SOL 4</t>
  </si>
  <si>
    <t>MEDROXYPROGESTERON A ESTROGEN</t>
  </si>
  <si>
    <t>14628</t>
  </si>
  <si>
    <t>DIVINA</t>
  </si>
  <si>
    <t>2MG+2MG/10MG TBL NOB 3X21</t>
  </si>
  <si>
    <t>MELOXIKAM</t>
  </si>
  <si>
    <t>112562</t>
  </si>
  <si>
    <t>15MG TBL NOB 60</t>
  </si>
  <si>
    <t>12354</t>
  </si>
  <si>
    <t>500MG TBL FLM 120 I</t>
  </si>
  <si>
    <t>12356</t>
  </si>
  <si>
    <t>850MG TBL FLM 120 I</t>
  </si>
  <si>
    <t>152143</t>
  </si>
  <si>
    <t>750MG TBL PRO 30 II</t>
  </si>
  <si>
    <t>152145</t>
  </si>
  <si>
    <t>750MG TBL PRO 60 II</t>
  </si>
  <si>
    <t>152147</t>
  </si>
  <si>
    <t>1000MG TBL PRO 60</t>
  </si>
  <si>
    <t>METOKLOPRAMID</t>
  </si>
  <si>
    <t>187983</t>
  </si>
  <si>
    <t>CERUCAL</t>
  </si>
  <si>
    <t>10MG TBL NOB 50</t>
  </si>
  <si>
    <t>NIFUROXAZID</t>
  </si>
  <si>
    <t>214593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</si>
  <si>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</si>
  <si>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</si>
  <si>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</si>
  <si>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</si>
  <si>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</si>
  <si>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</si>
  <si>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</si>
  <si>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NITRENDIPIN</t>
  </si>
  <si>
    <t>111900</t>
  </si>
  <si>
    <t>115317</t>
  </si>
  <si>
    <t>20MG CPS ETD 28 II</t>
  </si>
  <si>
    <t>122114</t>
  </si>
  <si>
    <t>APO-OME 20</t>
  </si>
  <si>
    <t>20MG CPS ETD 100</t>
  </si>
  <si>
    <t>157258</t>
  </si>
  <si>
    <t>OMEPRAZOL ACTAVIS</t>
  </si>
  <si>
    <t>10245</t>
  </si>
  <si>
    <t>OMEPRAZOL AL 20</t>
  </si>
  <si>
    <t>20MG CPS ETD 30</t>
  </si>
  <si>
    <t>157254</t>
  </si>
  <si>
    <t>180578</t>
  </si>
  <si>
    <t>20MG TBL ENT 90 II</t>
  </si>
  <si>
    <t>214463</t>
  </si>
  <si>
    <t>PARACETAMOL</t>
  </si>
  <si>
    <t>162142</t>
  </si>
  <si>
    <t>500MG TBL NOB 24</t>
  </si>
  <si>
    <t>97656</t>
  </si>
  <si>
    <t>PARALEN 125</t>
  </si>
  <si>
    <t>125MG TBL NOB 20</t>
  </si>
  <si>
    <t>155148</t>
  </si>
  <si>
    <t>500MG TBL NOB 12</t>
  </si>
  <si>
    <t>85159</t>
  </si>
  <si>
    <t>PRENESSA</t>
  </si>
  <si>
    <t>122690</t>
  </si>
  <si>
    <t>5MG/1,25MG TBL FLM 90(3X30)</t>
  </si>
  <si>
    <t>210568</t>
  </si>
  <si>
    <t>150MG CPS DUR 56</t>
  </si>
  <si>
    <t>RAMIPRIL A FELODIPIN</t>
  </si>
  <si>
    <t>50117</t>
  </si>
  <si>
    <t>TRIASYN</t>
  </si>
  <si>
    <t>5MG/5MG TBL RET 30</t>
  </si>
  <si>
    <t>50118</t>
  </si>
  <si>
    <t>2,5MG/2,5MG TBL RET 30</t>
  </si>
  <si>
    <t>REPAGLINID</t>
  </si>
  <si>
    <t>26782</t>
  </si>
  <si>
    <t>NOVONORM</t>
  </si>
  <si>
    <t>2MG TBL NOB 90</t>
  </si>
  <si>
    <t>26533</t>
  </si>
  <si>
    <t>3MG CPS DUR 56</t>
  </si>
  <si>
    <t>ROSUVASTATIN</t>
  </si>
  <si>
    <t>148074</t>
  </si>
  <si>
    <t>ROSUCARD</t>
  </si>
  <si>
    <t>173883</t>
  </si>
  <si>
    <t>ROSUVASTATIN ACCORD</t>
  </si>
  <si>
    <t>SERTRALIN</t>
  </si>
  <si>
    <t>31866</t>
  </si>
  <si>
    <t>ASENTRA 50</t>
  </si>
  <si>
    <t>208708</t>
  </si>
  <si>
    <t>SERTRALIN KRKA</t>
  </si>
  <si>
    <t>SILYMARIN</t>
  </si>
  <si>
    <t>19570</t>
  </si>
  <si>
    <t>19571</t>
  </si>
  <si>
    <t>TBL OBD 100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</si>
  <si>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</si>
  <si>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</si>
  <si>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</si>
  <si>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</si>
  <si>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</si>
  <si>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</si>
  <si>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173401</t>
  </si>
  <si>
    <t>250SU CPS MOL 120</t>
  </si>
  <si>
    <t>173400</t>
  </si>
  <si>
    <t>250SU CPS MOL 60</t>
  </si>
  <si>
    <t>TELMISARTAN A DIURETIKA</t>
  </si>
  <si>
    <t>26578</t>
  </si>
  <si>
    <t>MICARDISPLUS</t>
  </si>
  <si>
    <t>80MG/12,5MG TBL NOB 28</t>
  </si>
  <si>
    <t>189684</t>
  </si>
  <si>
    <t>TEZEO HCT</t>
  </si>
  <si>
    <t>TIANEPTIN</t>
  </si>
  <si>
    <t>14808</t>
  </si>
  <si>
    <t>12,5MG TBL OBD 90</t>
  </si>
  <si>
    <t>230429</t>
  </si>
  <si>
    <t>TIAPRA</t>
  </si>
  <si>
    <t>100MG TBL FLM 50</t>
  </si>
  <si>
    <t>TOLPERISON</t>
  </si>
  <si>
    <t>57525</t>
  </si>
  <si>
    <t>MYDOCALM</t>
  </si>
  <si>
    <t>TRAZODON</t>
  </si>
  <si>
    <t>46444</t>
  </si>
  <si>
    <t>150MG TBL RET 60</t>
  </si>
  <si>
    <t>URAPIDIL</t>
  </si>
  <si>
    <t>215476</t>
  </si>
  <si>
    <t>30MG CPS PRO 50</t>
  </si>
  <si>
    <t>164888</t>
  </si>
  <si>
    <t>600MG/400IU TBL FLM 90</t>
  </si>
  <si>
    <t>VINPOCETIN</t>
  </si>
  <si>
    <t>APIXABAN</t>
  </si>
  <si>
    <t>PERINDOPRIL, AMLODIPIN A INDAPAMID</t>
  </si>
  <si>
    <t>190970</t>
  </si>
  <si>
    <t>10MG/2,5MG/5MG TBL FLM 90(3X30)</t>
  </si>
  <si>
    <t>190960</t>
  </si>
  <si>
    <t>5MG/1,25MG/5MG TBL FLM 90(3X30)</t>
  </si>
  <si>
    <t>166777</t>
  </si>
  <si>
    <t>ITOPRID PMCS</t>
  </si>
  <si>
    <t>50MG TBL FLM 100 II</t>
  </si>
  <si>
    <t>179333</t>
  </si>
  <si>
    <t>DORETA</t>
  </si>
  <si>
    <t>75MG/650MG TBL FLM 90 I</t>
  </si>
  <si>
    <t>132872</t>
  </si>
  <si>
    <t>ZALDIAR</t>
  </si>
  <si>
    <t>37,5MG/325MG TBL FLM 30</t>
  </si>
  <si>
    <t>BISOPROLOL A AMLODIPIN</t>
  </si>
  <si>
    <t>184284</t>
  </si>
  <si>
    <t>CONCOR COMBI</t>
  </si>
  <si>
    <t>AMOXICILIN A  INHIBITOR BETA-LAKTAMASY</t>
  </si>
  <si>
    <t>147466</t>
  </si>
  <si>
    <t>137MCG TBL NOB 100 II</t>
  </si>
  <si>
    <t>97186</t>
  </si>
  <si>
    <t>100MCG TBL NOB 100 I</t>
  </si>
  <si>
    <t>LIDSKÝ INSULIN</t>
  </si>
  <si>
    <t>DULAGLUTID</t>
  </si>
  <si>
    <t>210230</t>
  </si>
  <si>
    <t>TRULICITY</t>
  </si>
  <si>
    <t>1,5MG INJ SOL 2X0,5ML</t>
  </si>
  <si>
    <t>Obvazový materiál, náplasti</t>
  </si>
  <si>
    <t>172235</t>
  </si>
  <si>
    <t>KRYTÍ ANTIMIKROBIÁLNÍ SORELEX</t>
  </si>
  <si>
    <t>10X10CM,10KS</t>
  </si>
  <si>
    <t>80717</t>
  </si>
  <si>
    <t>KRYTÍ SAMOLEPÍCÍ MEPILEX BORDER</t>
  </si>
  <si>
    <t>7,5X7,5CM SE SILIKONOVOU VRSTVOU SAFETAC,5KS</t>
  </si>
  <si>
    <t>Kompresní punčochy a návleky</t>
  </si>
  <si>
    <t>45387</t>
  </si>
  <si>
    <t>PUNČOCHY KOMPRESNÍ LÝTKOVÉ II.K.T.</t>
  </si>
  <si>
    <t>MAXIS COMFORT A-D</t>
  </si>
  <si>
    <t>Pomůcky pro inkontinentní</t>
  </si>
  <si>
    <t>88141</t>
  </si>
  <si>
    <t>VLOŽKY ABSORPČNÍ TENA LADY NORMAL</t>
  </si>
  <si>
    <t>300ML,24KS</t>
  </si>
  <si>
    <t>DABIGATRAN-ETEXILÁT</t>
  </si>
  <si>
    <t>29327</t>
  </si>
  <si>
    <t>PRADAXA</t>
  </si>
  <si>
    <t>110MG CPS DUR 30X1 I</t>
  </si>
  <si>
    <t>LOSARTAN</t>
  </si>
  <si>
    <t>208204</t>
  </si>
  <si>
    <t>500MG TBL FLM 60 II</t>
  </si>
  <si>
    <t>METHOTREXÁT</t>
  </si>
  <si>
    <t>157123</t>
  </si>
  <si>
    <t>METHOTREXAT EBEWE</t>
  </si>
  <si>
    <t>SOTALOL</t>
  </si>
  <si>
    <t>49013</t>
  </si>
  <si>
    <t>80MG TBL NOB 50</t>
  </si>
  <si>
    <t>125046</t>
  </si>
  <si>
    <t>APO-AMLO</t>
  </si>
  <si>
    <t>AZITHROMYCIN</t>
  </si>
  <si>
    <t>45011</t>
  </si>
  <si>
    <t>500MG TBL FLM 6</t>
  </si>
  <si>
    <t>BIKALUTAMID</t>
  </si>
  <si>
    <t>CETIRIZIN</t>
  </si>
  <si>
    <t>200884</t>
  </si>
  <si>
    <t>CITALOPRAM +PHARMA</t>
  </si>
  <si>
    <t>DRASLÍK</t>
  </si>
  <si>
    <t>88356</t>
  </si>
  <si>
    <t>0,175G/0,175G TBL NOB 100</t>
  </si>
  <si>
    <t>207095</t>
  </si>
  <si>
    <t>160MG TBL FLM 30</t>
  </si>
  <si>
    <t>FOSINOPRIL</t>
  </si>
  <si>
    <t>56814</t>
  </si>
  <si>
    <t>FURORESE 500</t>
  </si>
  <si>
    <t>500MG TBL NOB 50</t>
  </si>
  <si>
    <t>132844</t>
  </si>
  <si>
    <t>0,5MG/ML POR GTT SOL 10ML</t>
  </si>
  <si>
    <t>191877</t>
  </si>
  <si>
    <t>INDAPAMID PMCS</t>
  </si>
  <si>
    <t>500886</t>
  </si>
  <si>
    <t>150MG TBL FLM 28</t>
  </si>
  <si>
    <t>21793</t>
  </si>
  <si>
    <t>100MG TBL PRO 20(2X10)</t>
  </si>
  <si>
    <t>KALCITRIOL</t>
  </si>
  <si>
    <t>14937</t>
  </si>
  <si>
    <t>ROCALTROL</t>
  </si>
  <si>
    <t>0,25MCG CPS MOL 30</t>
  </si>
  <si>
    <t>KANDESARTAN</t>
  </si>
  <si>
    <t>171547</t>
  </si>
  <si>
    <t>CARZAP</t>
  </si>
  <si>
    <t>16MG TBL NOB 28</t>
  </si>
  <si>
    <t>KARVEDILOL</t>
  </si>
  <si>
    <t>97864</t>
  </si>
  <si>
    <t>LERKANIDIPIN</t>
  </si>
  <si>
    <t>MELPERON</t>
  </si>
  <si>
    <t>199466</t>
  </si>
  <si>
    <t>BURONIL</t>
  </si>
  <si>
    <t>46981</t>
  </si>
  <si>
    <t>METRONIDAZOL</t>
  </si>
  <si>
    <t>2427</t>
  </si>
  <si>
    <t>127760</t>
  </si>
  <si>
    <t>15MG POR TBL DIS 30</t>
  </si>
  <si>
    <t>MOXONIDIN</t>
  </si>
  <si>
    <t>32061</t>
  </si>
  <si>
    <t>NAFTIDROFURYL</t>
  </si>
  <si>
    <t>66015</t>
  </si>
  <si>
    <t>97026</t>
  </si>
  <si>
    <t>NEBIVOLOL</t>
  </si>
  <si>
    <t>215608</t>
  </si>
  <si>
    <t>HELICID 10 ZENTIVA</t>
  </si>
  <si>
    <t>10MG CPS ETD 28 I</t>
  </si>
  <si>
    <t>124129</t>
  </si>
  <si>
    <t>10MG/10MG TBL NOB 30</t>
  </si>
  <si>
    <t>126031</t>
  </si>
  <si>
    <t>PRENEWEL</t>
  </si>
  <si>
    <t>4MG/1,25MG TBL NOB 30 II</t>
  </si>
  <si>
    <t>PITOFENON A ANALGETIKA</t>
  </si>
  <si>
    <t>176954</t>
  </si>
  <si>
    <t>500MG/ML+5MG/ML POR GTT SOL 1X50ML</t>
  </si>
  <si>
    <t>99138</t>
  </si>
  <si>
    <t>AKTIFERRIN</t>
  </si>
  <si>
    <t>9,48MG/ML POR GTT SOL 30ML</t>
  </si>
  <si>
    <t>TELMISARTAN</t>
  </si>
  <si>
    <t>44303</t>
  </si>
  <si>
    <t>44305</t>
  </si>
  <si>
    <t>76650</t>
  </si>
  <si>
    <t>AFONILUM SR</t>
  </si>
  <si>
    <t>250MG CPS PRO 50</t>
  </si>
  <si>
    <t>54094</t>
  </si>
  <si>
    <t>75MG TBL RET 30</t>
  </si>
  <si>
    <t>TRIAMCINOLON</t>
  </si>
  <si>
    <t>162502</t>
  </si>
  <si>
    <t>1MG/G DRM EML 30G</t>
  </si>
  <si>
    <t>215478</t>
  </si>
  <si>
    <t>60MG CPS PRO 50</t>
  </si>
  <si>
    <t>VERAPAMIL</t>
  </si>
  <si>
    <t>LEVODOPA A INHIBITOR DEKARBOXYLASY</t>
  </si>
  <si>
    <t>16044</t>
  </si>
  <si>
    <t>MADOPAR 62,5</t>
  </si>
  <si>
    <t>50MG/12,5MG TBL SOL 100</t>
  </si>
  <si>
    <t>POTRAVINY PRO ZVLÁŠTNÍ LÉKAŘSKÉ ÚČELY (PZLÚ) (ČESKÁ ATC SKUP</t>
  </si>
  <si>
    <t>217078</t>
  </si>
  <si>
    <t>ENSURE PLUS ADVANCE JAHODOVÁ PŘÍCHUŤ</t>
  </si>
  <si>
    <t>217076</t>
  </si>
  <si>
    <t>ENSURE PLUS ADVANCE ČOKOLÁDOVÁ PŘÍCHUŤ</t>
  </si>
  <si>
    <t>217075</t>
  </si>
  <si>
    <t>ENSURE PLUS ADVANCE BANÁNOVÁ PŘÍCHUŤ</t>
  </si>
  <si>
    <t>33790</t>
  </si>
  <si>
    <t>ENSURE PLUS ADVANCE PŘÍCHUŤ VANILKA</t>
  </si>
  <si>
    <t>POR SOL 1X220ML</t>
  </si>
  <si>
    <t>217088</t>
  </si>
  <si>
    <t>217077</t>
  </si>
  <si>
    <t>ENSURE PLUS ADVANCE VANILKOVÁ PŘÍCHUŤ</t>
  </si>
  <si>
    <t>217079</t>
  </si>
  <si>
    <t>33505</t>
  </si>
  <si>
    <t>RESOURCE 2,0 KCAL FIBRE MERUŇKOVÝ 4X200 ML</t>
  </si>
  <si>
    <t>217188</t>
  </si>
  <si>
    <t>NUTRIDRINK COMPACT S PŘÍCHUTÍ ČOKOLÁDOVOU</t>
  </si>
  <si>
    <t>217087</t>
  </si>
  <si>
    <t>ACEBUTOLOL</t>
  </si>
  <si>
    <t>80058</t>
  </si>
  <si>
    <t>SECTRAL</t>
  </si>
  <si>
    <t>400MG TBL FLM 30</t>
  </si>
  <si>
    <t>ADEMETHIONIN</t>
  </si>
  <si>
    <t>202888</t>
  </si>
  <si>
    <t>500MG TBL ENT 10</t>
  </si>
  <si>
    <t>BAKLOFEN</t>
  </si>
  <si>
    <t>40274</t>
  </si>
  <si>
    <t>BACLOFEN-POLPHARMA</t>
  </si>
  <si>
    <t>50339</t>
  </si>
  <si>
    <t>24MG TBL NOB 50</t>
  </si>
  <si>
    <t>229648</t>
  </si>
  <si>
    <t>BILASTIN</t>
  </si>
  <si>
    <t>148673</t>
  </si>
  <si>
    <t>XADOS</t>
  </si>
  <si>
    <t>168373</t>
  </si>
  <si>
    <t>150MG CPS DUR 60X1 I</t>
  </si>
  <si>
    <t>29328</t>
  </si>
  <si>
    <t>110MG CPS DUR 60X1 I</t>
  </si>
  <si>
    <t>DOMPERIDON</t>
  </si>
  <si>
    <t>47271</t>
  </si>
  <si>
    <t>DOXAZOSIN</t>
  </si>
  <si>
    <t>DULOXETIN</t>
  </si>
  <si>
    <t>25431</t>
  </si>
  <si>
    <t>30MG CPS ETD 7</t>
  </si>
  <si>
    <t>EPLERENON</t>
  </si>
  <si>
    <t>174315</t>
  </si>
  <si>
    <t>EPLERENON ACTAVIS</t>
  </si>
  <si>
    <t>25MG TBL FLM 30</t>
  </si>
  <si>
    <t>ESCITALOPRAM</t>
  </si>
  <si>
    <t>FELODIPIN</t>
  </si>
  <si>
    <t>2959</t>
  </si>
  <si>
    <t>PRESID</t>
  </si>
  <si>
    <t>10MG TBL PRO 30</t>
  </si>
  <si>
    <t>84400</t>
  </si>
  <si>
    <t>GLYCEROL</t>
  </si>
  <si>
    <t>3688</t>
  </si>
  <si>
    <t>2,06G SUP 10</t>
  </si>
  <si>
    <t>47478</t>
  </si>
  <si>
    <t>2,5MG/25MG TBL NOB 50</t>
  </si>
  <si>
    <t>103788</t>
  </si>
  <si>
    <t>96190</t>
  </si>
  <si>
    <t>MONOSAN</t>
  </si>
  <si>
    <t>KANDESARTAN A DIURETIKA</t>
  </si>
  <si>
    <t>171571</t>
  </si>
  <si>
    <t>CARZAP HCT</t>
  </si>
  <si>
    <t>16MG/12,5MG TBL NOB 28</t>
  </si>
  <si>
    <t>KARBAMAZEPIN</t>
  </si>
  <si>
    <t>16444</t>
  </si>
  <si>
    <t>TEGRETOL CR</t>
  </si>
  <si>
    <t>200MG TBL PRO 50</t>
  </si>
  <si>
    <t>225506</t>
  </si>
  <si>
    <t>DILATREND 6,25</t>
  </si>
  <si>
    <t>KODEIN</t>
  </si>
  <si>
    <t>56992</t>
  </si>
  <si>
    <t>CODEIN SLOVAKOFARMA</t>
  </si>
  <si>
    <t>15MG TBL NOB 10</t>
  </si>
  <si>
    <t>KVETIAPIN</t>
  </si>
  <si>
    <t>KYANOKOBALAMIN</t>
  </si>
  <si>
    <t>641</t>
  </si>
  <si>
    <t>VITAMIN B12 LÉČIVA</t>
  </si>
  <si>
    <t>300MCG INJ SOL 5X1ML</t>
  </si>
  <si>
    <t>643</t>
  </si>
  <si>
    <t>1000MCG INJ SOL 5X1ML</t>
  </si>
  <si>
    <t>162858</t>
  </si>
  <si>
    <t>100MG TBL ENT 28</t>
  </si>
  <si>
    <t>13808</t>
  </si>
  <si>
    <t>KYSELINA VALPROOVÁ</t>
  </si>
  <si>
    <t>168447</t>
  </si>
  <si>
    <t>5MG TBL FLM 30X1</t>
  </si>
  <si>
    <t>86393</t>
  </si>
  <si>
    <t>0,5G TBL NOB 50</t>
  </si>
  <si>
    <t>69447</t>
  </si>
  <si>
    <t>25MG TBL OBD 50</t>
  </si>
  <si>
    <t>214215</t>
  </si>
  <si>
    <t>BLOXAZOC</t>
  </si>
  <si>
    <t>MOLSIDOMIN</t>
  </si>
  <si>
    <t>76155</t>
  </si>
  <si>
    <t>32060</t>
  </si>
  <si>
    <t>9500IU/ML INJ SOL ISP 2X0,6ML</t>
  </si>
  <si>
    <t>49123</t>
  </si>
  <si>
    <t>50335</t>
  </si>
  <si>
    <t>500MG/ML+5MG/ML POR GTT SOL 1X25ML</t>
  </si>
  <si>
    <t>RAMIPRIL A DIURETIKA</t>
  </si>
  <si>
    <t>115590</t>
  </si>
  <si>
    <t>5MG/25MG TBL NOB 30</t>
  </si>
  <si>
    <t>RIVAROXABAN</t>
  </si>
  <si>
    <t>168903</t>
  </si>
  <si>
    <t>XARELTO</t>
  </si>
  <si>
    <t>20MG TBL FLM 28 II</t>
  </si>
  <si>
    <t>RUTOSID, KOMBINACE</t>
  </si>
  <si>
    <t>96303</t>
  </si>
  <si>
    <t>ASCORUTIN</t>
  </si>
  <si>
    <t>100MG/20MG TBL FLM 50</t>
  </si>
  <si>
    <t>97402</t>
  </si>
  <si>
    <t>320MG/60MG TBL RET 50</t>
  </si>
  <si>
    <t>225749</t>
  </si>
  <si>
    <t>SERTRALIN ACTAVIS</t>
  </si>
  <si>
    <t>SILIKONY</t>
  </si>
  <si>
    <t>57585</t>
  </si>
  <si>
    <t>40MG CPS MOL 100</t>
  </si>
  <si>
    <t>132840</t>
  </si>
  <si>
    <t>SIMVASTATIN</t>
  </si>
  <si>
    <t>183064</t>
  </si>
  <si>
    <t>TELMISARTAN EGIS</t>
  </si>
  <si>
    <t>44307</t>
  </si>
  <si>
    <t>300MG CPS PRO 50</t>
  </si>
  <si>
    <t>TRAMADOL</t>
  </si>
  <si>
    <t>59672</t>
  </si>
  <si>
    <t>TRANDOLAPRIL A VERAPAMIL</t>
  </si>
  <si>
    <t>185636</t>
  </si>
  <si>
    <t>180MG/2MG TBL RET 28</t>
  </si>
  <si>
    <t>VALSARTAN A DIURETIKA</t>
  </si>
  <si>
    <t>134281</t>
  </si>
  <si>
    <t>VALSACOMBI</t>
  </si>
  <si>
    <t>160MG/12,5MG TBL FLM 28</t>
  </si>
  <si>
    <t>47514</t>
  </si>
  <si>
    <t>500MG/200IU TBL MND 20</t>
  </si>
  <si>
    <t>198059</t>
  </si>
  <si>
    <t>CALCIUM/VITAMIN D3 SANDOZ</t>
  </si>
  <si>
    <t>1000MG/880IU TBL MND 90(3X30)</t>
  </si>
  <si>
    <t>ŽELEZO V KOMBINACI S KYANOKOBALAMINEM A KYSELINOU LISTOVOU</t>
  </si>
  <si>
    <t>59570</t>
  </si>
  <si>
    <t>FERRO-FOLGAMMA</t>
  </si>
  <si>
    <t>37MG/5MG/0,01MG CPS MOL 50</t>
  </si>
  <si>
    <t>PERINDOPRIL A BISOPROLOL</t>
  </si>
  <si>
    <t>213255</t>
  </si>
  <si>
    <t>COSYREL</t>
  </si>
  <si>
    <t>5MG/5MG TBL FLM 30</t>
  </si>
  <si>
    <t>MULTIENZYMOVÉ PŘÍPRAVKY (LIPASA, PROTEASA APOD.)</t>
  </si>
  <si>
    <t>200309</t>
  </si>
  <si>
    <t>25000U CPS ETD 50</t>
  </si>
  <si>
    <t>LAKTULOSA</t>
  </si>
  <si>
    <t>81456</t>
  </si>
  <si>
    <t>667G/L POR SOL 1X500ML HDP</t>
  </si>
  <si>
    <t>*1026</t>
  </si>
  <si>
    <t>23886</t>
  </si>
  <si>
    <t>NÁSTAVEC NA WC PLASTOVÝ 508 B</t>
  </si>
  <si>
    <t>VÝŠKA 10CM</t>
  </si>
  <si>
    <t>1710</t>
  </si>
  <si>
    <t>MILURIT</t>
  </si>
  <si>
    <t>125060</t>
  </si>
  <si>
    <t>AMOROLFIN</t>
  </si>
  <si>
    <t>45304</t>
  </si>
  <si>
    <t>LOCERYL</t>
  </si>
  <si>
    <t>50MG/ML LAC UGC 1X2,5ML I</t>
  </si>
  <si>
    <t>ATORVASTATIN A AMLODIPIN</t>
  </si>
  <si>
    <t>201088</t>
  </si>
  <si>
    <t>CIKLOPIROX</t>
  </si>
  <si>
    <t>76150</t>
  </si>
  <si>
    <t>15658</t>
  </si>
  <si>
    <t>CIPLOX</t>
  </si>
  <si>
    <t>132802</t>
  </si>
  <si>
    <t>29323</t>
  </si>
  <si>
    <t>75MG CPS DUR 30X1 I</t>
  </si>
  <si>
    <t>DESLORATADIN</t>
  </si>
  <si>
    <t>EZETIMIB</t>
  </si>
  <si>
    <t>188415</t>
  </si>
  <si>
    <t>TEZZIMI</t>
  </si>
  <si>
    <t>10MG TBL NOB 30 I</t>
  </si>
  <si>
    <t>FEXOFENADIN</t>
  </si>
  <si>
    <t>120929</t>
  </si>
  <si>
    <t>EWOFEX</t>
  </si>
  <si>
    <t>120MG TBL FLM 30</t>
  </si>
  <si>
    <t>84398</t>
  </si>
  <si>
    <t>100MG CPS DUR 100</t>
  </si>
  <si>
    <t>185814</t>
  </si>
  <si>
    <t>GABAPENTIN AUROBINDO</t>
  </si>
  <si>
    <t>51754</t>
  </si>
  <si>
    <t>OLTAR</t>
  </si>
  <si>
    <t>102612</t>
  </si>
  <si>
    <t>216185</t>
  </si>
  <si>
    <t>500MG TBL RET 7</t>
  </si>
  <si>
    <t>KOMPLEX ŽELEZA S ISOMALTOSOU A KYSELINA LISTOVÁ</t>
  </si>
  <si>
    <t>16593</t>
  </si>
  <si>
    <t>MALTOFER FOL TABLETY</t>
  </si>
  <si>
    <t>100MG/0,35MG TBL MND 30</t>
  </si>
  <si>
    <t>155782</t>
  </si>
  <si>
    <t>100MG/50MG TBL NOB 100</t>
  </si>
  <si>
    <t>203564</t>
  </si>
  <si>
    <t>56503</t>
  </si>
  <si>
    <t>500MG TBL FLM 60 I</t>
  </si>
  <si>
    <t>23793</t>
  </si>
  <si>
    <t>GLUCOPHAGE</t>
  </si>
  <si>
    <t>500MG TBL FLM 5X10</t>
  </si>
  <si>
    <t>MUPIROCIN</t>
  </si>
  <si>
    <t>90778</t>
  </si>
  <si>
    <t>BACTROBAN</t>
  </si>
  <si>
    <t>20MG/G UNG 15G</t>
  </si>
  <si>
    <t>215606</t>
  </si>
  <si>
    <t>215605</t>
  </si>
  <si>
    <t>PENTOXIFYLIN</t>
  </si>
  <si>
    <t>20028</t>
  </si>
  <si>
    <t>AGAPURIN SR 400</t>
  </si>
  <si>
    <t>400MG TBL PRO 100</t>
  </si>
  <si>
    <t>47085</t>
  </si>
  <si>
    <t>PENTOMER RETARD</t>
  </si>
  <si>
    <t>124115</t>
  </si>
  <si>
    <t>10MG/5MG TBL NOB 30</t>
  </si>
  <si>
    <t>224840</t>
  </si>
  <si>
    <t>RAMIPRIL H ACTAVIS</t>
  </si>
  <si>
    <t>5MG/25MG TBL NOB 50</t>
  </si>
  <si>
    <t>RIFAXIMIN</t>
  </si>
  <si>
    <t>202740</t>
  </si>
  <si>
    <t>200MG TBL FLM 28</t>
  </si>
  <si>
    <t>163138</t>
  </si>
  <si>
    <t>214904</t>
  </si>
  <si>
    <t>THIETHYLPERAZIN</t>
  </si>
  <si>
    <t>9847</t>
  </si>
  <si>
    <t>6,5MG SUP 6</t>
  </si>
  <si>
    <t>59673</t>
  </si>
  <si>
    <t>201138</t>
  </si>
  <si>
    <t>TRAMAL RETARD TABLETY 100 MG</t>
  </si>
  <si>
    <t>100MG TBL PRO 30 II</t>
  </si>
  <si>
    <t>215177</t>
  </si>
  <si>
    <t>KREON 40 000</t>
  </si>
  <si>
    <t>40000U CPS ETD 50</t>
  </si>
  <si>
    <t>33331</t>
  </si>
  <si>
    <t>33341</t>
  </si>
  <si>
    <t>33526</t>
  </si>
  <si>
    <t>33422</t>
  </si>
  <si>
    <t>NUTRISON ADVANCED DIASON LOW ENERGY</t>
  </si>
  <si>
    <t>33872</t>
  </si>
  <si>
    <t>NEPRO HP PŘÍCHUŤ VANILKOVÁ</t>
  </si>
  <si>
    <t>33873</t>
  </si>
  <si>
    <t>NEPRO HP PŘÍCHUŤ JAHODOVÁ</t>
  </si>
  <si>
    <t>217054</t>
  </si>
  <si>
    <t>217052</t>
  </si>
  <si>
    <t>NUTRISON ENERGY MULTI FIBRE</t>
  </si>
  <si>
    <t>33803</t>
  </si>
  <si>
    <t>33802</t>
  </si>
  <si>
    <t>217108</t>
  </si>
  <si>
    <t>33820</t>
  </si>
  <si>
    <t>RESOURCE 2,0 KCAL FIBRE ČOKOLÁDOVÝ</t>
  </si>
  <si>
    <t>33507</t>
  </si>
  <si>
    <t>RESOURCE 2,0 KCAL FIBRE NEUTRÁLNÍ 4X200 ML</t>
  </si>
  <si>
    <t>33506</t>
  </si>
  <si>
    <t>RESOURCE 2,0 KCAL FIBRE VANILKOVÝ 4X200 ML</t>
  </si>
  <si>
    <t>33509</t>
  </si>
  <si>
    <t>RESOURCE 2,0 KCAL FIBRE KÁVOVÝ 4X200 ML</t>
  </si>
  <si>
    <t>33508</t>
  </si>
  <si>
    <t>RESOURCE 2,0 KCAL FIBRE LESNÍ PLODY 4X200 ML</t>
  </si>
  <si>
    <t>33951</t>
  </si>
  <si>
    <t>RESOURCE DIABET PLUS PŘÍCHUŤ JAHODA</t>
  </si>
  <si>
    <t>33952</t>
  </si>
  <si>
    <t>RESOURCE DIABET PLUS PŘÍCHUŤ VANILKA</t>
  </si>
  <si>
    <t>33953</t>
  </si>
  <si>
    <t>RESOURCE DIABET PLUS PŘÍCHUŤ KÁVA</t>
  </si>
  <si>
    <t>33804</t>
  </si>
  <si>
    <t>RENUTRYL BOOSTER KÁVOVÁ PŘÍCHUŤ</t>
  </si>
  <si>
    <t>33805</t>
  </si>
  <si>
    <t>RENUTRYL BOOSTER KARAMELOVÁ PŘÍCHUŤ</t>
  </si>
  <si>
    <t>33343</t>
  </si>
  <si>
    <t>150796</t>
  </si>
  <si>
    <t>AMLOZEK</t>
  </si>
  <si>
    <t>169660</t>
  </si>
  <si>
    <t>20MG TBL FLM 100 II</t>
  </si>
  <si>
    <t>LEVOCETIRIZIN</t>
  </si>
  <si>
    <t>124346</t>
  </si>
  <si>
    <t>CEZERA</t>
  </si>
  <si>
    <t>5MG TBL FLM 90 I</t>
  </si>
  <si>
    <t>MEBEVERIN</t>
  </si>
  <si>
    <t>100301</t>
  </si>
  <si>
    <t>200MG CPS RDR 30</t>
  </si>
  <si>
    <t>215162</t>
  </si>
  <si>
    <t>CYNT 0,2</t>
  </si>
  <si>
    <t>0,2MG TBL FLM 98 I</t>
  </si>
  <si>
    <t>115318</t>
  </si>
  <si>
    <t>20MG CPS ETD 90 II</t>
  </si>
  <si>
    <t>PAROXETIN</t>
  </si>
  <si>
    <t>215172</t>
  </si>
  <si>
    <t>*1005</t>
  </si>
  <si>
    <t>132989</t>
  </si>
  <si>
    <t>ATORIS 20</t>
  </si>
  <si>
    <t>132988</t>
  </si>
  <si>
    <t>201992</t>
  </si>
  <si>
    <t>132634</t>
  </si>
  <si>
    <t>225549</t>
  </si>
  <si>
    <t>142136</t>
  </si>
  <si>
    <t>12738</t>
  </si>
  <si>
    <t>DOXYHEXAL</t>
  </si>
  <si>
    <t>200MG TBL NOB 20</t>
  </si>
  <si>
    <t>FLUOXETIN</t>
  </si>
  <si>
    <t>98791</t>
  </si>
  <si>
    <t>20MG CPS DUR 30</t>
  </si>
  <si>
    <t>185625</t>
  </si>
  <si>
    <t>BRUFEN 400</t>
  </si>
  <si>
    <t>21795</t>
  </si>
  <si>
    <t>100MG TBL PRO 100(10X10)</t>
  </si>
  <si>
    <t>215180</t>
  </si>
  <si>
    <t>OLICARD RETARD</t>
  </si>
  <si>
    <t>40MG CPS PRO 50</t>
  </si>
  <si>
    <t>IVABRADIN</t>
  </si>
  <si>
    <t>224680</t>
  </si>
  <si>
    <t>IVABRADIN TEVA</t>
  </si>
  <si>
    <t>7,5MG TBL FLM 56 KAL</t>
  </si>
  <si>
    <t>16445</t>
  </si>
  <si>
    <t>400MG TBL PRO 30</t>
  </si>
  <si>
    <t>216199</t>
  </si>
  <si>
    <t>KLACID</t>
  </si>
  <si>
    <t>56993</t>
  </si>
  <si>
    <t>30MG TBL NOB 10</t>
  </si>
  <si>
    <t>124343</t>
  </si>
  <si>
    <t>5MG TBL FLM 30 I</t>
  </si>
  <si>
    <t>29475</t>
  </si>
  <si>
    <t>20MG TBL FLM 98 I</t>
  </si>
  <si>
    <t>MIDAZOLAM</t>
  </si>
  <si>
    <t>15013</t>
  </si>
  <si>
    <t>7,5MG TBL FLM 10X1</t>
  </si>
  <si>
    <t>NYSTATIN, KOMBINACE</t>
  </si>
  <si>
    <t>92490</t>
  </si>
  <si>
    <t>500MG/200000IU VAG CPS MOL 8</t>
  </si>
  <si>
    <t>OXAZEPAM</t>
  </si>
  <si>
    <t>1940</t>
  </si>
  <si>
    <t>OXAZEPAM LÉČIVA</t>
  </si>
  <si>
    <t>10MG TBL NOB 20</t>
  </si>
  <si>
    <t>162012</t>
  </si>
  <si>
    <t>10MG/2,5MG TBL FLM 90(3X30)</t>
  </si>
  <si>
    <t>210704</t>
  </si>
  <si>
    <t>PREGABALIN MYLAN</t>
  </si>
  <si>
    <t>75MG CPS DUR 56</t>
  </si>
  <si>
    <t>RABEPRAZOL</t>
  </si>
  <si>
    <t>157139</t>
  </si>
  <si>
    <t>ZULBEX</t>
  </si>
  <si>
    <t>20MG TBL ENT 28</t>
  </si>
  <si>
    <t>224744</t>
  </si>
  <si>
    <t>RAMIPRIL ACTAVIS</t>
  </si>
  <si>
    <t>168897</t>
  </si>
  <si>
    <t>15MG TBL FLM 28 II</t>
  </si>
  <si>
    <t>SÍRAN ŽELEZNATÝ</t>
  </si>
  <si>
    <t>14711</t>
  </si>
  <si>
    <t>80MG TBL RET 30 I</t>
  </si>
  <si>
    <t>VALSARTAN</t>
  </si>
  <si>
    <t>125589</t>
  </si>
  <si>
    <t>VALSACOR</t>
  </si>
  <si>
    <t>80MG TBL FLM 28</t>
  </si>
  <si>
    <t>KYSELINA THIOKTOVÁ</t>
  </si>
  <si>
    <t>55391</t>
  </si>
  <si>
    <t>THIOGAMMA 600 ORAL</t>
  </si>
  <si>
    <t>600MG TBL FLM 30</t>
  </si>
  <si>
    <t>201609</t>
  </si>
  <si>
    <t>37,5MG/325MG TBL FLM 30X1</t>
  </si>
  <si>
    <t>KODEIN A PARACETAMOL</t>
  </si>
  <si>
    <t>45241</t>
  </si>
  <si>
    <t>*2003</t>
  </si>
  <si>
    <t>ATENOLOL A THIAZIDY</t>
  </si>
  <si>
    <t>76715</t>
  </si>
  <si>
    <t>76152</t>
  </si>
  <si>
    <t>CINARIZIN</t>
  </si>
  <si>
    <t>30381</t>
  </si>
  <si>
    <t>STUGERON</t>
  </si>
  <si>
    <t>25MG TBL NOB 50</t>
  </si>
  <si>
    <t>CIPROFIBRÁT</t>
  </si>
  <si>
    <t>47684</t>
  </si>
  <si>
    <t>100MG CPS DUR 60</t>
  </si>
  <si>
    <t>144196</t>
  </si>
  <si>
    <t>DIAZEPAM</t>
  </si>
  <si>
    <t>2477</t>
  </si>
  <si>
    <t>5MG TBL NOB 20(2X10)</t>
  </si>
  <si>
    <t>46621</t>
  </si>
  <si>
    <t>UNO</t>
  </si>
  <si>
    <t>150MG TBL PRO 20</t>
  </si>
  <si>
    <t>100097</t>
  </si>
  <si>
    <t>VOLTAREN EMULGEL</t>
  </si>
  <si>
    <t>10MG/G GEL 100G II</t>
  </si>
  <si>
    <t>16031</t>
  </si>
  <si>
    <t>VOLTAREN</t>
  </si>
  <si>
    <t>50MG TBL ENT 20</t>
  </si>
  <si>
    <t>132907</t>
  </si>
  <si>
    <t>142138</t>
  </si>
  <si>
    <t>ERDOSTEIN</t>
  </si>
  <si>
    <t>87076</t>
  </si>
  <si>
    <t>300MG CPS DUR 20</t>
  </si>
  <si>
    <t>215978</t>
  </si>
  <si>
    <t>HYDROXYCHLOROCHIN</t>
  </si>
  <si>
    <t>54424</t>
  </si>
  <si>
    <t>200MG TBL FLM 60</t>
  </si>
  <si>
    <t>JINÁ IMUNOSTIMULANCIA</t>
  </si>
  <si>
    <t>84101</t>
  </si>
  <si>
    <t>LUIVAC</t>
  </si>
  <si>
    <t>3MG TBL NOB 28 KAL</t>
  </si>
  <si>
    <t>171575</t>
  </si>
  <si>
    <t>16MG/12,5MG TBL NOB 90</t>
  </si>
  <si>
    <t>MEBENDAZOL</t>
  </si>
  <si>
    <t>122198</t>
  </si>
  <si>
    <t>VERMOX</t>
  </si>
  <si>
    <t>100MG TBL NOB 6</t>
  </si>
  <si>
    <t>152146</t>
  </si>
  <si>
    <t>1000MG TBL PRO 30</t>
  </si>
  <si>
    <t>214193</t>
  </si>
  <si>
    <t>OFLOXACIN</t>
  </si>
  <si>
    <t>55636</t>
  </si>
  <si>
    <t>OFLOXIN</t>
  </si>
  <si>
    <t>200MG TBL FLM 10</t>
  </si>
  <si>
    <t>224841</t>
  </si>
  <si>
    <t>173873</t>
  </si>
  <si>
    <t>SUKRALFÁT</t>
  </si>
  <si>
    <t>91217</t>
  </si>
  <si>
    <t>VENTER</t>
  </si>
  <si>
    <t>1G TBL NOB 50</t>
  </si>
  <si>
    <t>214601</t>
  </si>
  <si>
    <t>HYPNOGEN</t>
  </si>
  <si>
    <t>166776</t>
  </si>
  <si>
    <t>50MG TBL FLM 100 I</t>
  </si>
  <si>
    <t>138841</t>
  </si>
  <si>
    <t>37,5MG/325MG TBL FLM 30 I</t>
  </si>
  <si>
    <t>233683</t>
  </si>
  <si>
    <t>TRAMYLPA</t>
  </si>
  <si>
    <t>200311</t>
  </si>
  <si>
    <t>*2087</t>
  </si>
  <si>
    <t>Staplery, prostředky pro laparoskopii</t>
  </si>
  <si>
    <t>81790</t>
  </si>
  <si>
    <t>KRYTÍ ANTIMIKROBIÁLNÍ MEPILEX AG</t>
  </si>
  <si>
    <t>10X10CM SE SILIKONOVOU VRSTVOU SAFETAC,5KS</t>
  </si>
  <si>
    <t>81399</t>
  </si>
  <si>
    <t>KOMPRESY AB NESTERILNÍ</t>
  </si>
  <si>
    <t>10X10CM,ABSORPČNÍ,50KS</t>
  </si>
  <si>
    <t>80986</t>
  </si>
  <si>
    <t>OBINADLO ELASTICKÉ FIXA CREP</t>
  </si>
  <si>
    <t>8CMX4M,TAŽNOST 160%,20KS</t>
  </si>
  <si>
    <t>80573</t>
  </si>
  <si>
    <t>KRYTÍ ABSORPČNÍ MEPILEX</t>
  </si>
  <si>
    <t>169610</t>
  </si>
  <si>
    <t>KRYTÍ ANTIMIKROBIÁLNÍ MEPILEX TRANSFER AG</t>
  </si>
  <si>
    <t>7,5 X 8,5 CM,SILIKONOVÁ KONTAKTNÍ VRSTVA K.ODVODU EXSUDÁTU,10KS</t>
  </si>
  <si>
    <t>170311</t>
  </si>
  <si>
    <t>KOMPRESY ZETUVIT PLUS VYSOCE SAVÉ STERILNÍ</t>
  </si>
  <si>
    <t>80587</t>
  </si>
  <si>
    <t>OBINADLO ELASTICKÉ CZIDEÁL</t>
  </si>
  <si>
    <t>10CMX5M,KRÁTKÝ TAH,1KS</t>
  </si>
  <si>
    <t>82046</t>
  </si>
  <si>
    <t>KRYTÍ MŘÍŽKA SILIKONOVÁ MEPITEL ONE,289200</t>
  </si>
  <si>
    <t>8X10CM SE SILIKONOVOU VRSTVOU SAFETAC,5KS</t>
  </si>
  <si>
    <t>169435</t>
  </si>
  <si>
    <t>KRYTÍ ABSORPČNÍ MEXTRA SUPERABSORBENT</t>
  </si>
  <si>
    <t>80767</t>
  </si>
  <si>
    <t>KRYTÍ S MASTÍ JELONET</t>
  </si>
  <si>
    <t>81250</t>
  </si>
  <si>
    <t>GÁZA NESTERILNÍ PŘÍŘEZY</t>
  </si>
  <si>
    <t>10X10CM,17 NITÍ,10KS</t>
  </si>
  <si>
    <t>45389</t>
  </si>
  <si>
    <t>PUNČOCHY KOMPRESNÍ STEHENNÍ II.K.T.</t>
  </si>
  <si>
    <t>MAXIS COMFORT A-G</t>
  </si>
  <si>
    <t>ACEKLOFENAK</t>
  </si>
  <si>
    <t>191730</t>
  </si>
  <si>
    <t>BIOFENAC</t>
  </si>
  <si>
    <t>100MG TBL FLM 60</t>
  </si>
  <si>
    <t>2592</t>
  </si>
  <si>
    <t>ATENOLOL</t>
  </si>
  <si>
    <t>47740</t>
  </si>
  <si>
    <t>RIVOCOR</t>
  </si>
  <si>
    <t>154025</t>
  </si>
  <si>
    <t>ALZIL</t>
  </si>
  <si>
    <t>DOSULEPIN</t>
  </si>
  <si>
    <t>4207</t>
  </si>
  <si>
    <t>25MG TBL OBD 30</t>
  </si>
  <si>
    <t>HYDROXYZIN</t>
  </si>
  <si>
    <t>85060</t>
  </si>
  <si>
    <t>25MG TBL FLM 25</t>
  </si>
  <si>
    <t>IPRATROPIUM-BROMID</t>
  </si>
  <si>
    <t>32992</t>
  </si>
  <si>
    <t>0,020MG/DÁV INH SOL PSS 200DÁV</t>
  </si>
  <si>
    <t>17806</t>
  </si>
  <si>
    <t>URO-VAXOM</t>
  </si>
  <si>
    <t>6MG CPS DUR 90</t>
  </si>
  <si>
    <t>171539</t>
  </si>
  <si>
    <t>8MG TBL NOB 28</t>
  </si>
  <si>
    <t>125752</t>
  </si>
  <si>
    <t>LEVETIRACETAM</t>
  </si>
  <si>
    <t>25835</t>
  </si>
  <si>
    <t>KEPPRA</t>
  </si>
  <si>
    <t>500MG TBL FLM 50</t>
  </si>
  <si>
    <t>54151</t>
  </si>
  <si>
    <t>50MG TBL NOB 60</t>
  </si>
  <si>
    <t>53761</t>
  </si>
  <si>
    <t>NEBILET</t>
  </si>
  <si>
    <t>25364</t>
  </si>
  <si>
    <t>20MG CPS ETD 14 I</t>
  </si>
  <si>
    <t>209683</t>
  </si>
  <si>
    <t>PREGABALIN STADA</t>
  </si>
  <si>
    <t>PROMETHAZIN</t>
  </si>
  <si>
    <t>172476</t>
  </si>
  <si>
    <t>25MG TBL FLM 20X1</t>
  </si>
  <si>
    <t>PROPAFENON</t>
  </si>
  <si>
    <t>186335</t>
  </si>
  <si>
    <t>186329</t>
  </si>
  <si>
    <t>53535</t>
  </si>
  <si>
    <t>PROPAFENON AL 150</t>
  </si>
  <si>
    <t>PYRIDOXIN (VITAMIN B6)</t>
  </si>
  <si>
    <t>280</t>
  </si>
  <si>
    <t>PYRIDOXIN LÉČIVA</t>
  </si>
  <si>
    <t>20MG TBL NOB 20</t>
  </si>
  <si>
    <t>RAMIPRIL A AMLODIPIN</t>
  </si>
  <si>
    <t>177280</t>
  </si>
  <si>
    <t>EGIRAMLON</t>
  </si>
  <si>
    <t>5MG/5MG CPS DUR 60</t>
  </si>
  <si>
    <t>SEVELAMER</t>
  </si>
  <si>
    <t>149251</t>
  </si>
  <si>
    <t>RENVELA</t>
  </si>
  <si>
    <t>800MG TBL FLM 180</t>
  </si>
  <si>
    <t>THIAMAZOL</t>
  </si>
  <si>
    <t>87149</t>
  </si>
  <si>
    <t>THYROZOL</t>
  </si>
  <si>
    <t>48429</t>
  </si>
  <si>
    <t>MABRON RETARD</t>
  </si>
  <si>
    <t>100MG TBL PRO 30 I</t>
  </si>
  <si>
    <t>TROXERUTIN</t>
  </si>
  <si>
    <t>4336</t>
  </si>
  <si>
    <t>300MG CPS DUR 30</t>
  </si>
  <si>
    <t>169673</t>
  </si>
  <si>
    <t>189098</t>
  </si>
  <si>
    <t>CALCICHEW D3 LEMON</t>
  </si>
  <si>
    <t>1000MG/800IU TBL MND 60</t>
  </si>
  <si>
    <t>210108</t>
  </si>
  <si>
    <t>FENOTEROL A IPRATROPIUM-BROMID</t>
  </si>
  <si>
    <t>2679</t>
  </si>
  <si>
    <t>21MCG/50MCG/DÁV INH SOL PSS 200DÁV</t>
  </si>
  <si>
    <t>GLICHIDON</t>
  </si>
  <si>
    <t>99336</t>
  </si>
  <si>
    <t>30MG TBL NOB 30</t>
  </si>
  <si>
    <t>132524</t>
  </si>
  <si>
    <t>GESTODEN A ETHINYLESTRADIOL</t>
  </si>
  <si>
    <t>97557</t>
  </si>
  <si>
    <t>LINDYNETTE 20</t>
  </si>
  <si>
    <t>75MCG/20MCG TBL OBD 3X21</t>
  </si>
  <si>
    <t>PROPIVERIN</t>
  </si>
  <si>
    <t>178596</t>
  </si>
  <si>
    <t>MICTONORM UNO</t>
  </si>
  <si>
    <t>45MG CPS RDR 28</t>
  </si>
  <si>
    <t>178611</t>
  </si>
  <si>
    <t>26539</t>
  </si>
  <si>
    <t>6MG CPS DUR 56</t>
  </si>
  <si>
    <t>225745</t>
  </si>
  <si>
    <t>MAGNESIUM-OROTÁT</t>
  </si>
  <si>
    <t>32888</t>
  </si>
  <si>
    <t>MAGNEROT</t>
  </si>
  <si>
    <t>500MG TBL NOB 50 I</t>
  </si>
  <si>
    <t>14709</t>
  </si>
  <si>
    <t>RIVODARON</t>
  </si>
  <si>
    <t>216680</t>
  </si>
  <si>
    <t>BUDESONID</t>
  </si>
  <si>
    <t>16306</t>
  </si>
  <si>
    <t>MIFLONID 400</t>
  </si>
  <si>
    <t>47727</t>
  </si>
  <si>
    <t>ZINNAT</t>
  </si>
  <si>
    <t>CILAZAPRIL A DIURETIKA</t>
  </si>
  <si>
    <t>14933</t>
  </si>
  <si>
    <t>INHIBACE PLUS</t>
  </si>
  <si>
    <t>5MG/12,5MG TBL FLM 28</t>
  </si>
  <si>
    <t>3542</t>
  </si>
  <si>
    <t>0,250MG TBL NOB 30</t>
  </si>
  <si>
    <t>132997</t>
  </si>
  <si>
    <t>32953</t>
  </si>
  <si>
    <t>20132</t>
  </si>
  <si>
    <t>CIPRALEX</t>
  </si>
  <si>
    <t>10MG TBL FLM 28 I</t>
  </si>
  <si>
    <t>134513</t>
  </si>
  <si>
    <t>FORMOTEROL</t>
  </si>
  <si>
    <t>104897</t>
  </si>
  <si>
    <t>12MCG INH PLV CPS DUR 60+1 INH</t>
  </si>
  <si>
    <t>76401</t>
  </si>
  <si>
    <t>SORBIMON</t>
  </si>
  <si>
    <t>20MG TBL NOB 50</t>
  </si>
  <si>
    <t>JINÁ ANTIINFEKTIVA</t>
  </si>
  <si>
    <t>876</t>
  </si>
  <si>
    <t>1MG/G OPH UNG 5G</t>
  </si>
  <si>
    <t>KETOPROFEN</t>
  </si>
  <si>
    <t>16287</t>
  </si>
  <si>
    <t>FASTUM</t>
  </si>
  <si>
    <t>25MG/G GEL 100G</t>
  </si>
  <si>
    <t>KLINDAMYCIN</t>
  </si>
  <si>
    <t>100339</t>
  </si>
  <si>
    <t>DALACIN C</t>
  </si>
  <si>
    <t>300MG CPS DUR 16</t>
  </si>
  <si>
    <t>225180</t>
  </si>
  <si>
    <t>CLOPIDOGREL STADA</t>
  </si>
  <si>
    <t>75MG TBL FLM 30 III</t>
  </si>
  <si>
    <t>MEFENOXALON</t>
  </si>
  <si>
    <t>85656</t>
  </si>
  <si>
    <t>23797</t>
  </si>
  <si>
    <t>ONDANSETRON</t>
  </si>
  <si>
    <t>216911</t>
  </si>
  <si>
    <t>ZOFRAN</t>
  </si>
  <si>
    <t>ORGANISMY PRODUKUJÍCÍ KYSELINU MLÉČNOU</t>
  </si>
  <si>
    <t>172984</t>
  </si>
  <si>
    <t>HYLAK FORTE</t>
  </si>
  <si>
    <t>POR SOL 1X100ML</t>
  </si>
  <si>
    <t>180640</t>
  </si>
  <si>
    <t>40MG TBL ENT 30 II</t>
  </si>
  <si>
    <t>TELMISARTAN A AMLODIPIN</t>
  </si>
  <si>
    <t>125314</t>
  </si>
  <si>
    <t>140MG/ML POR GTT SOL 30ML</t>
  </si>
  <si>
    <t>12687</t>
  </si>
  <si>
    <t>TRANDOLAPRIL</t>
  </si>
  <si>
    <t>203177</t>
  </si>
  <si>
    <t>59569</t>
  </si>
  <si>
    <t>37MG/5MG/0,01MG CPS MOL 20</t>
  </si>
  <si>
    <t>213258</t>
  </si>
  <si>
    <t>5MG/10MG TBL FLM 30</t>
  </si>
  <si>
    <t>81454</t>
  </si>
  <si>
    <t>667G/L POR SOL 1X200ML HDP</t>
  </si>
  <si>
    <t>17190</t>
  </si>
  <si>
    <t>LACTULOSA BIOMEDICA</t>
  </si>
  <si>
    <t>667MG/ML SIR 250ML</t>
  </si>
  <si>
    <t>JINÉ KAPILÁRY STABILIZUJÍCÍ LÁTKY</t>
  </si>
  <si>
    <t>107806</t>
  </si>
  <si>
    <t>20MG TBL ENT 30</t>
  </si>
  <si>
    <t>AMIDY</t>
  </si>
  <si>
    <t>2684</t>
  </si>
  <si>
    <t>10MG/G+2MG/G GEL 1X20G</t>
  </si>
  <si>
    <t>AMISULPRID</t>
  </si>
  <si>
    <t>206298</t>
  </si>
  <si>
    <t>AKTIPROL</t>
  </si>
  <si>
    <t>200MG TBL NOB 30 I</t>
  </si>
  <si>
    <t>40275</t>
  </si>
  <si>
    <t>212339</t>
  </si>
  <si>
    <t>BETAXOLOL MYLAN</t>
  </si>
  <si>
    <t>47741</t>
  </si>
  <si>
    <t>BRINZOLAMID</t>
  </si>
  <si>
    <t>26247</t>
  </si>
  <si>
    <t>10MG/ML OPH GTT SUS 1X5ML</t>
  </si>
  <si>
    <t>28831</t>
  </si>
  <si>
    <t>AERIUS</t>
  </si>
  <si>
    <t>2,5MG POR TBL DIS 30</t>
  </si>
  <si>
    <t>ENOXAPARIN</t>
  </si>
  <si>
    <t>115400</t>
  </si>
  <si>
    <t>2000IU(20MG)/0,2ML INJ SOL ISP 10X0,2ML I</t>
  </si>
  <si>
    <t>FENTANYL</t>
  </si>
  <si>
    <t>107858</t>
  </si>
  <si>
    <t>APO-GAB</t>
  </si>
  <si>
    <t>ISOSORBID-DINITRÁT</t>
  </si>
  <si>
    <t>61495</t>
  </si>
  <si>
    <t>CARDIKET RETARD 20</t>
  </si>
  <si>
    <t>20MG TBL PRO 20 I</t>
  </si>
  <si>
    <t>132957</t>
  </si>
  <si>
    <t>100MG TBL PRO 28</t>
  </si>
  <si>
    <t>159011</t>
  </si>
  <si>
    <t>CANCOMBINO</t>
  </si>
  <si>
    <t>32MG/12,5MG TBL NOB 28 I</t>
  </si>
  <si>
    <t>KARTEOLOL</t>
  </si>
  <si>
    <t>78904</t>
  </si>
  <si>
    <t>CARTEOL LP 2%</t>
  </si>
  <si>
    <t>20MG/ML OPH GTT PRO 1X3ML</t>
  </si>
  <si>
    <t>21856</t>
  </si>
  <si>
    <t>CORYOL</t>
  </si>
  <si>
    <t>3,125MG TBL NOB 30</t>
  </si>
  <si>
    <t>203289</t>
  </si>
  <si>
    <t>141034</t>
  </si>
  <si>
    <t>75MG TBL FLM 30</t>
  </si>
  <si>
    <t>127088</t>
  </si>
  <si>
    <t>METFOGAMMA</t>
  </si>
  <si>
    <t>1000MG TBL FLM 30</t>
  </si>
  <si>
    <t>METFORMIN A LINAGLIPTIN</t>
  </si>
  <si>
    <t>185273</t>
  </si>
  <si>
    <t>JENTADUETO</t>
  </si>
  <si>
    <t>2,5MG/850MG TBL FLM 60X1</t>
  </si>
  <si>
    <t>93104</t>
  </si>
  <si>
    <t>10MG TBL NOB 40</t>
  </si>
  <si>
    <t>ORGANO-HEPARINOID</t>
  </si>
  <si>
    <t>119688</t>
  </si>
  <si>
    <t>85156</t>
  </si>
  <si>
    <t>2963</t>
  </si>
  <si>
    <t>186841</t>
  </si>
  <si>
    <t>PREGABALIN ACCORD</t>
  </si>
  <si>
    <t>115714</t>
  </si>
  <si>
    <t>320MG/60MG TBL FLM 50</t>
  </si>
  <si>
    <t>193874</t>
  </si>
  <si>
    <t>TOLUCOMBI</t>
  </si>
  <si>
    <t>40MG/12,5MG TBL NOB 28X1 II</t>
  </si>
  <si>
    <t>61237</t>
  </si>
  <si>
    <t>THEOPLUS 100</t>
  </si>
  <si>
    <t>9844</t>
  </si>
  <si>
    <t>6,5MG TBL OBD 50</t>
  </si>
  <si>
    <t>32086</t>
  </si>
  <si>
    <t>50MG CPS DUR 20(2X10)</t>
  </si>
  <si>
    <t>99575</t>
  </si>
  <si>
    <t>VEROGALID ER</t>
  </si>
  <si>
    <t>192342</t>
  </si>
  <si>
    <t>5MG TBL NOB 100 I</t>
  </si>
  <si>
    <t>FORMOTEROL A BUDESONID</t>
  </si>
  <si>
    <t>HOMEOPATIKA (ČESKÁ ATC SKUPINA)</t>
  </si>
  <si>
    <t>115230</t>
  </si>
  <si>
    <t>NATRIUM CHLORATUM</t>
  </si>
  <si>
    <t>D5-D30 TBL NOB 80</t>
  </si>
  <si>
    <t>VANKOMYCIN</t>
  </si>
  <si>
    <t>179327</t>
  </si>
  <si>
    <t>75MG/650MG TBL FLM 30 I</t>
  </si>
  <si>
    <t>132871</t>
  </si>
  <si>
    <t>37,5MG/325MG TBL FLM 10</t>
  </si>
  <si>
    <t>197060</t>
  </si>
  <si>
    <t>BIGITAL</t>
  </si>
  <si>
    <t>5MG/10MG TBL NOB 30</t>
  </si>
  <si>
    <t>23883</t>
  </si>
  <si>
    <t>NÁSTAVEC NA WC PLASTOVÝ 508 A</t>
  </si>
  <si>
    <t>VÝŠKA 15CM</t>
  </si>
  <si>
    <t>11634</t>
  </si>
  <si>
    <t>SEDAČKA NA VANU 4628 H</t>
  </si>
  <si>
    <t>PLASTOVÁ, ŠÍŘKA 23 CM, NASTAVITELNÁ DLE ŠÍŘKY VANY, PODPŮRNÉ MADLO</t>
  </si>
  <si>
    <t>23796</t>
  </si>
  <si>
    <t>KŘESLO KLOZETOVÉ POJÍZDNÉ 512 E</t>
  </si>
  <si>
    <t>ODNÍMATELNÁ MADLA A OPĚRKA ZAD,PLASTOVÁ NÁDOBA,BRZDY</t>
  </si>
  <si>
    <t>188385</t>
  </si>
  <si>
    <t>221075</t>
  </si>
  <si>
    <t>202789</t>
  </si>
  <si>
    <t>VERAL</t>
  </si>
  <si>
    <t>10MG/G GEL 50G II</t>
  </si>
  <si>
    <t>157119</t>
  </si>
  <si>
    <t>2,5MG TBL NOB 50</t>
  </si>
  <si>
    <t>32083</t>
  </si>
  <si>
    <t>100MG/ML POR GTT SOL 1X10ML+KAPÁTKO</t>
  </si>
  <si>
    <t>DEXAMETHASON</t>
  </si>
  <si>
    <t>84090</t>
  </si>
  <si>
    <t>DEXAMED</t>
  </si>
  <si>
    <t>8MG/2ML INJ SOL 10X2ML</t>
  </si>
  <si>
    <t>HYDROKORTISON A ANTIBIOTIKA</t>
  </si>
  <si>
    <t>61980</t>
  </si>
  <si>
    <t>CHLORTALIDON A KALIUM ŠETŘÍCÍ DIURETIKA</t>
  </si>
  <si>
    <t>88518</t>
  </si>
  <si>
    <t>AMICLOTON</t>
  </si>
  <si>
    <t>2,5MG/25MG TBL NOB 30</t>
  </si>
  <si>
    <t>31385</t>
  </si>
  <si>
    <t>12,5MG TBL NOB 30</t>
  </si>
  <si>
    <t>235808</t>
  </si>
  <si>
    <t>207939</t>
  </si>
  <si>
    <t>207933</t>
  </si>
  <si>
    <t>10151</t>
  </si>
  <si>
    <t>2MG CPS DUR 10</t>
  </si>
  <si>
    <t>132991</t>
  </si>
  <si>
    <t>122112</t>
  </si>
  <si>
    <t>20MG CPS ETD 28</t>
  </si>
  <si>
    <t>PIRACETAM</t>
  </si>
  <si>
    <t>10032</t>
  </si>
  <si>
    <t>PIRACETAM AL 800</t>
  </si>
  <si>
    <t>800MG TBL FLM 60</t>
  </si>
  <si>
    <t>66646</t>
  </si>
  <si>
    <t>800MG TBL FLM 30</t>
  </si>
  <si>
    <t>51403</t>
  </si>
  <si>
    <t>198054</t>
  </si>
  <si>
    <t>SANVAL</t>
  </si>
  <si>
    <t>59571</t>
  </si>
  <si>
    <t>37MG/5MG/0,01MG CPS MOL 100</t>
  </si>
  <si>
    <t>184288</t>
  </si>
  <si>
    <t>171738</t>
  </si>
  <si>
    <t>KALHOTKY ABSORPČNÍ MOLICARE PREMIUM EXTRA-LARGE</t>
  </si>
  <si>
    <t>BOKY 150-175CM,4100ML,14KS</t>
  </si>
  <si>
    <t>172467</t>
  </si>
  <si>
    <t>KALHOTKY ABSORPČNÍ NATAHOVACÍ MOLICARE MOBILE 10 K</t>
  </si>
  <si>
    <t>BOKY 130-170CM,2757ML,14KS</t>
  </si>
  <si>
    <t>ACIKLOVIR</t>
  </si>
  <si>
    <t>13703</t>
  </si>
  <si>
    <t>ZOVIRAX</t>
  </si>
  <si>
    <t>200MG TBL NOB 25</t>
  </si>
  <si>
    <t>HYDROKORTISON</t>
  </si>
  <si>
    <t>180825</t>
  </si>
  <si>
    <t>HYDROCORTISON 10 MG JENAPHARM</t>
  </si>
  <si>
    <t>KYSELINA KLODRONOVÁ</t>
  </si>
  <si>
    <t>56638</t>
  </si>
  <si>
    <t>BONEFOS</t>
  </si>
  <si>
    <t>181293</t>
  </si>
  <si>
    <t>ESSENTIALE FORTE</t>
  </si>
  <si>
    <t>600MG CPS DUR 30</t>
  </si>
  <si>
    <t>56504</t>
  </si>
  <si>
    <t>850MG TBL FLM 60 I</t>
  </si>
  <si>
    <t>OXYBUTYNIN</t>
  </si>
  <si>
    <t>207076</t>
  </si>
  <si>
    <t>214436</t>
  </si>
  <si>
    <t>149694</t>
  </si>
  <si>
    <t>ENYGLID</t>
  </si>
  <si>
    <t>TAMSULOSIN</t>
  </si>
  <si>
    <t>KANDESARTAN A AMLODIPIN</t>
  </si>
  <si>
    <t>195474</t>
  </si>
  <si>
    <t>CARAMLO</t>
  </si>
  <si>
    <t>8MG/5MG TBL NOB 28</t>
  </si>
  <si>
    <t>33787</t>
  </si>
  <si>
    <t>33786</t>
  </si>
  <si>
    <t>33986</t>
  </si>
  <si>
    <t>33785</t>
  </si>
  <si>
    <t>217126</t>
  </si>
  <si>
    <t>POR SOL 6X(4X125G)</t>
  </si>
  <si>
    <t>217128</t>
  </si>
  <si>
    <t>217132</t>
  </si>
  <si>
    <t>33516</t>
  </si>
  <si>
    <t>ENSURE PLUS PŘÍCHUŤ LESNÍ OVOCE</t>
  </si>
  <si>
    <t>217130</t>
  </si>
  <si>
    <t>33990</t>
  </si>
  <si>
    <t>33978</t>
  </si>
  <si>
    <t>33994</t>
  </si>
  <si>
    <t>PROSURE PŘÍCHUŤ LESNÍHO OVOCE</t>
  </si>
  <si>
    <t>23786</t>
  </si>
  <si>
    <t>KŘESLO KLOZETOVÉ POJÍZDNÉ 512</t>
  </si>
  <si>
    <t>ODKLOPNÁ MADLA,PLASTOVÁ NÁDOBA,BRZDY</t>
  </si>
  <si>
    <t>GLYCEROL-TRINITRÁT</t>
  </si>
  <si>
    <t>231</t>
  </si>
  <si>
    <t>162859</t>
  </si>
  <si>
    <t>SALBUTAMOL</t>
  </si>
  <si>
    <t>185728</t>
  </si>
  <si>
    <t>92644</t>
  </si>
  <si>
    <t>125MG CPS PRO 50</t>
  </si>
  <si>
    <t>125595</t>
  </si>
  <si>
    <t>160MG TBL FLM 28</t>
  </si>
  <si>
    <t>190965</t>
  </si>
  <si>
    <t>5MG/1,25MG/10MG TBL FLM 90(3X30)</t>
  </si>
  <si>
    <t>*1038</t>
  </si>
  <si>
    <t>AZATHIOPRIN</t>
  </si>
  <si>
    <t>213021</t>
  </si>
  <si>
    <t>IMASUP</t>
  </si>
  <si>
    <t>225589</t>
  </si>
  <si>
    <t>84401</t>
  </si>
  <si>
    <t>400MG CPS DUR 50</t>
  </si>
  <si>
    <t>132576</t>
  </si>
  <si>
    <t>850MG TBL FLM 120</t>
  </si>
  <si>
    <t>11242</t>
  </si>
  <si>
    <t>GERATAM</t>
  </si>
  <si>
    <t>1200MG TBL FLM 60</t>
  </si>
  <si>
    <t>210654</t>
  </si>
  <si>
    <t>PREGABALIN MYLAN PHARMA</t>
  </si>
  <si>
    <t>197232</t>
  </si>
  <si>
    <t>RAMIZEK</t>
  </si>
  <si>
    <t>5MG/5MG CPS DUR 28</t>
  </si>
  <si>
    <t>225452</t>
  </si>
  <si>
    <t>190084</t>
  </si>
  <si>
    <t>TELMISARTAN/HYDROCHLOROTHIAZID EGIS</t>
  </si>
  <si>
    <t>80MG/12,5MG TBL NOB 28 II</t>
  </si>
  <si>
    <t>215965</t>
  </si>
  <si>
    <t>240MG TBL PRO 100</t>
  </si>
  <si>
    <t>214604</t>
  </si>
  <si>
    <t>PIOGLITAZON</t>
  </si>
  <si>
    <t>193023</t>
  </si>
  <si>
    <t>PIOGLITAZON ACTAVIS</t>
  </si>
  <si>
    <t>15MG TBL NOB 28 KAL</t>
  </si>
  <si>
    <t>33342</t>
  </si>
  <si>
    <t>33495</t>
  </si>
  <si>
    <t>RESOURCE 2,0 KCAL JAHODOVÝ 4X200 ML</t>
  </si>
  <si>
    <t>217131</t>
  </si>
  <si>
    <t>33706</t>
  </si>
  <si>
    <t>ISOSOURCE ENERGY FIBRE NEUTRÁLNÍ</t>
  </si>
  <si>
    <t>217125</t>
  </si>
  <si>
    <t>217127</t>
  </si>
  <si>
    <t>217129</t>
  </si>
  <si>
    <t>11615</t>
  </si>
  <si>
    <t>SEDAČKA NA VANU 555</t>
  </si>
  <si>
    <t>PLASTOVÁ, ŠÍŘKA 33 CM, NASTAVITELNÁ DLE ŠÍŘKY VANY, PODPŮRNÉ MADLO</t>
  </si>
  <si>
    <t>233559</t>
  </si>
  <si>
    <t>132647</t>
  </si>
  <si>
    <t>96187</t>
  </si>
  <si>
    <t>162537</t>
  </si>
  <si>
    <t>MIRTAZAPIN +PHARMA</t>
  </si>
  <si>
    <t>SULTAMICILIN</t>
  </si>
  <si>
    <t>17149</t>
  </si>
  <si>
    <t>375MG TBL FLM 12</t>
  </si>
  <si>
    <t>189079</t>
  </si>
  <si>
    <t>4062</t>
  </si>
  <si>
    <t>5MG/ML INJ SOL 10X2ML</t>
  </si>
  <si>
    <t>JINANOVÝ LIST</t>
  </si>
  <si>
    <t>13491</t>
  </si>
  <si>
    <t>TEBOKAN</t>
  </si>
  <si>
    <t>40MG TBL FLM 100</t>
  </si>
  <si>
    <t>*1004</t>
  </si>
  <si>
    <t>*7005</t>
  </si>
  <si>
    <t>80201</t>
  </si>
  <si>
    <t>GÁZA SKLÁDANÁ KOMPRESY NESTERILNÍ</t>
  </si>
  <si>
    <t>10X10CM,8 VRSTEV,100KS</t>
  </si>
  <si>
    <t>80108</t>
  </si>
  <si>
    <t>FIXACE HYPOALERGENNÍ PRO STOMIKY OMNIFIX ELASTIC</t>
  </si>
  <si>
    <t>5CMX10M,1KS</t>
  </si>
  <si>
    <t>2478</t>
  </si>
  <si>
    <t>10MG TBL NOB 20(2X10)</t>
  </si>
  <si>
    <t>231024</t>
  </si>
  <si>
    <t>16595</t>
  </si>
  <si>
    <t>MALTOFER</t>
  </si>
  <si>
    <t>50MG/ML POR GTT SOL 1X30ML</t>
  </si>
  <si>
    <t>80232</t>
  </si>
  <si>
    <t>KOMPRESY ZETUVIT NESTERILNÍ</t>
  </si>
  <si>
    <t>10X10CM,KOMBINOVANÉ,SAVÉ,30KS</t>
  </si>
  <si>
    <t>81039</t>
  </si>
  <si>
    <t>OBINADLO ELASTICKÉ LENKIDEAL</t>
  </si>
  <si>
    <t>10CMX5M,V NATAŽENÉM STAVU,KRÁTKÝ TAH,1KS</t>
  </si>
  <si>
    <t>80985</t>
  </si>
  <si>
    <t>6CMX4M,TAŽNOST 160%,20KS</t>
  </si>
  <si>
    <t>23735</t>
  </si>
  <si>
    <t>CHODÍTKO ČTYŘKOLOVÉ SKLÁDACÍ SHOPPER 100</t>
  </si>
  <si>
    <t>NASTAVITELNÉ 87-98CM,SEDÁTKO,NÁKUPNÍ KOŠÍK,PODNOS,BRZDY</t>
  </si>
  <si>
    <t>23738</t>
  </si>
  <si>
    <t>CHODÍTKO ČTYŘKOLOVÉ SKLÁDACÍ 102</t>
  </si>
  <si>
    <t>DURALOVÉ,NASTAVITELNÉ 84-92CM,SEDÁTKO,NÁKUPNÍ KOŠÍK,BRZDY DELUXE</t>
  </si>
  <si>
    <t>2546</t>
  </si>
  <si>
    <t>84396</t>
  </si>
  <si>
    <t>100MG CPS DUR 20</t>
  </si>
  <si>
    <t>207931</t>
  </si>
  <si>
    <t>230590</t>
  </si>
  <si>
    <t>0,2MG TBL FLM 30 I</t>
  </si>
  <si>
    <t>139392</t>
  </si>
  <si>
    <t>60MG TBL RET 30</t>
  </si>
  <si>
    <t>132702</t>
  </si>
  <si>
    <t>92254</t>
  </si>
  <si>
    <t>15MG TBL OBD 30</t>
  </si>
  <si>
    <t>TOBRAMYCIN</t>
  </si>
  <si>
    <t>13973</t>
  </si>
  <si>
    <t>Standardní lůžková péče</t>
  </si>
  <si>
    <t>Ambulance interní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</si>
  <si>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</si>
  <si>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</si>
  <si>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</si>
  <si>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</si>
  <si>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N03AX12 - GABAPENTIN</t>
  </si>
  <si>
    <t>C09BB07 - RAMIPRIL A AMLODIPIN</t>
  </si>
  <si>
    <t>R03AC13 - FORMOTEROL</t>
  </si>
  <si>
    <t>C01DA14 - ISOSORBID-MONONITRÁT</t>
  </si>
  <si>
    <t>V12 - HOMEOPATIKA (ČESKÁ ATC SKUPINA)</t>
  </si>
  <si>
    <t>B03AE10 - RŮZNÉ JINÉ KOMBINACE ŽELEZA</t>
  </si>
  <si>
    <t>C01EB17 - IVABRADIN</t>
  </si>
  <si>
    <t>J01FA09</t>
  </si>
  <si>
    <t>R03AC13</t>
  </si>
  <si>
    <t>B03AE10</t>
  </si>
  <si>
    <t>N03AX12</t>
  </si>
  <si>
    <t>V12</t>
  </si>
  <si>
    <t>C09BB07</t>
  </si>
  <si>
    <t>C01DA14</t>
  </si>
  <si>
    <t>C01EB17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</si>
  <si>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</si>
  <si>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</si>
  <si>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</si>
  <si>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</si>
  <si>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</si>
  <si>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</si>
  <si>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</si>
  <si>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</si>
  <si>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</si>
  <si>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</si>
  <si>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</si>
  <si>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</si>
  <si>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</si>
  <si>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</si>
  <si>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</si>
  <si>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</si>
  <si>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</si>
  <si>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</si>
  <si>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</si>
  <si>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</si>
  <si>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DG211</t>
  </si>
  <si>
    <t>HEPTAPHAN, DIAG.PROUZKY 50 ks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</si>
  <si>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</si>
  <si>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</si>
  <si>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</si>
  <si>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</si>
  <si>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</si>
  <si>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</si>
  <si>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</si>
  <si>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</si>
  <si>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</si>
  <si>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100 ks 49-625-S-M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</si>
  <si>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</si>
  <si>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</si>
  <si>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</si>
  <si>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</si>
  <si>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</si>
  <si>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</si>
  <si>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</si>
  <si>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</si>
  <si>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</si>
  <si>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</si>
  <si>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</si>
  <si>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</si>
  <si>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</si>
  <si>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</si>
  <si>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</si>
  <si>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</si>
  <si>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ZC854</t>
  </si>
  <si>
    <t>Kompresa NT 7,5 x 7,5 cm/2 ks sterilní 26510</t>
  </si>
  <si>
    <t>ZK352</t>
  </si>
  <si>
    <t>Krytí - roztok Hyiodine na chronické rány bal. á 50 ml HYIODINE</t>
  </si>
  <si>
    <t>ZP200</t>
  </si>
  <si>
    <t>Krytí - roztok na ošetření ran Aqvitox D s rozprašovačem 500 ml 002745710</t>
  </si>
  <si>
    <t>ZQ158</t>
  </si>
  <si>
    <t>Krytí 7D-Fix - fixace I.V.kanyl netkaný textil a fólie sterilní 9 x 11,6 cm bal. á 100 ks (náhrada za tegaderm) 812010</t>
  </si>
  <si>
    <t>ZA478</t>
  </si>
  <si>
    <t>Krytí actisorb plus 10,5 x 10,5 cm bal. á 10 ks s aktivním uhlím SYSMAP105EE</t>
  </si>
  <si>
    <t>ZD746</t>
  </si>
  <si>
    <t>Krytí atrauman Ag 10 x 10 cm bal. á 3 ks 499572</t>
  </si>
  <si>
    <t>ZA564</t>
  </si>
  <si>
    <t>Krytí Curagard SP fixace kanyl pro dospělé tvar omega sterilní 6,5 x 7,5 cm bal. á 100 ks (náhrada za Tegaderm i. v.) 30117</t>
  </si>
  <si>
    <t>ZD819</t>
  </si>
  <si>
    <t>Krytí debrisoft 10 x 10 cm bal. á 5 ks 31222</t>
  </si>
  <si>
    <t>ZE483</t>
  </si>
  <si>
    <t>Krytí D-Fix - fixace I.V. kanyl transparentní semipermeabilní s výřezem na kratší straně sterilní 6 x 9 cm bal. á 100 ks (náhrada za tegaderm) 70.700.41.071</t>
  </si>
  <si>
    <t>ZH403</t>
  </si>
  <si>
    <t>Krytí excilon 5 x 5 cm NT i.v. s nástřihem do kříže antiseptický bal. á 70 ks 7089</t>
  </si>
  <si>
    <t>ZL410</t>
  </si>
  <si>
    <t>Krytí gelové Hemagel 100 g A2681147</t>
  </si>
  <si>
    <t>ZK405</t>
  </si>
  <si>
    <t>Krytí hemostatické gelitaspon standard 80 x 50 mm x 10 mm bal. á 10 ks A2107861</t>
  </si>
  <si>
    <t>ZN200</t>
  </si>
  <si>
    <t>Krytí hemostatické traumacel new dent kostky bal. á 50 ks 10115</t>
  </si>
  <si>
    <t>ZA639</t>
  </si>
  <si>
    <t>Krytí hydroclean advance (tenderwet 24 active-609214+ pův. VZP 0081104) 10 x 10 cm bal. á 10 ks 6097722</t>
  </si>
  <si>
    <t>ZA327</t>
  </si>
  <si>
    <t>Krytí hydrocoll 10 x 10 cm bal. á 10 ks 9007442</t>
  </si>
  <si>
    <t>ZE264</t>
  </si>
  <si>
    <t>Krytí hydrofilm 10 cm x 10 m 685792</t>
  </si>
  <si>
    <t>ZD229</t>
  </si>
  <si>
    <t>Krytí hydrosorb gel 15 g 7031320</t>
  </si>
  <si>
    <t>ZA547</t>
  </si>
  <si>
    <t>Krytí inadine nepřilnavé 9,5 x 9,5 cm 1/10 SYS01512EE</t>
  </si>
  <si>
    <t>ZF042</t>
  </si>
  <si>
    <t>Krytí mastný tyl jelonet 10 x 10 cm á 10 ks 7404</t>
  </si>
  <si>
    <t>ZL854</t>
  </si>
  <si>
    <t>Krytí mastný tyl jelonet 10 x 10 cm á 36 ks 66007478</t>
  </si>
  <si>
    <t>ZE748</t>
  </si>
  <si>
    <t>Krytí melgisorb Ag alginátové absorpční 10 x 10 cm bal. á 10 ks 256105</t>
  </si>
  <si>
    <t>ZA476</t>
  </si>
  <si>
    <t>Krytí mepilex border lite 10 x 10 cm bal. á 5 ks 281300-00</t>
  </si>
  <si>
    <t>ZD633</t>
  </si>
  <si>
    <t>Krytí mepilex border sacrum 18 x 18 cm bal. á 5 ks 282000-01</t>
  </si>
  <si>
    <t>ZA537</t>
  </si>
  <si>
    <t>Krytí mepilex heel 13 x 20 cm bal. á 5 ks 288100-01</t>
  </si>
  <si>
    <t>ZC550</t>
  </si>
  <si>
    <t>Krytí mepilex silikonový Ag 10 x 10 cm bal. á 5 ks 287110-00</t>
  </si>
  <si>
    <t>ZE894</t>
  </si>
  <si>
    <t>Krytí mepilex transfer Ag 7,5 x 8,5 cm bal. á 10 ks 394000</t>
  </si>
  <si>
    <t>ZG613</t>
  </si>
  <si>
    <t>Krytí mepitel one 8 x 10 cm  bal. á 5 ks 289200-00</t>
  </si>
  <si>
    <t>ZK404</t>
  </si>
  <si>
    <t>Krytí prontosan roztok 350 ml 400416</t>
  </si>
  <si>
    <t>ZN895</t>
  </si>
  <si>
    <t>Krytí reston nesterilní 10,0 cm x 5,0 cm x 5 m role 1563L</t>
  </si>
  <si>
    <t>ZA526</t>
  </si>
  <si>
    <t>Krytí sorbalgon 10 x 10 cm bal. á 10 ks 999595</t>
  </si>
  <si>
    <t>ZP973</t>
  </si>
  <si>
    <t>Krytí sorelex 10 x 10 cm s kys. hyaluronovou a octenidinem bal. á 10 ks (150011) 3901</t>
  </si>
  <si>
    <t>ZA324</t>
  </si>
  <si>
    <t>Krytí tegaderm 10,0 cm x 12,0 cm bal. á 50 ks 1626W</t>
  </si>
  <si>
    <t>ZC702</t>
  </si>
  <si>
    <t>Krytí tegaderm 6,0 cm x 7,0 cm bal. á 100 ks 1624W</t>
  </si>
  <si>
    <t>ZA595</t>
  </si>
  <si>
    <t>Krytí tegaderm 6,0 cm x 7,0 cm bal. á 100 ks s výřezem 1623W - nahrazeno ZE483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</si>
  <si>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</si>
  <si>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</si>
  <si>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</si>
  <si>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</si>
  <si>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ZK646</t>
  </si>
  <si>
    <t>Krytí tegaderm CHG 8,5 cm x 11,5 cm na CŽK-antibakt. bal. á 25 ks 1657R</t>
  </si>
  <si>
    <t>ZL667</t>
  </si>
  <si>
    <t>Krytí tegaderm i.v. advanced 6,5 cm x 7,0 cm bal. á 400 ks 1683 - náhrada ZA564</t>
  </si>
  <si>
    <t>ZD770</t>
  </si>
  <si>
    <t>Krytí tubifast 7,5 x 10 m 2438</t>
  </si>
  <si>
    <t>ZQ156</t>
  </si>
  <si>
    <t>Krytí WAYSITE transparentní voděodolné sterilní 9 x 15 cm bal. á 10 ks (náhrada za tegaderm) 811212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</si>
  <si>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</si>
  <si>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</si>
  <si>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</si>
  <si>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</si>
  <si>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</si>
  <si>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</si>
  <si>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</si>
  <si>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</si>
  <si>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ZH011</t>
  </si>
  <si>
    <t>Náplast micropore 1,25 cm x 9,14 m bal. á 24 ks 1530-0</t>
  </si>
  <si>
    <t>ZH012</t>
  </si>
  <si>
    <t>Náplast micropore 2,50 cm x 9,10 m 840W-1</t>
  </si>
  <si>
    <t>ZC885</t>
  </si>
  <si>
    <t>Náplast omnifix E 10 cm x 10 m 900650</t>
  </si>
  <si>
    <t>ZN366</t>
  </si>
  <si>
    <t>Náplast poinjekční elastická tkaná jednotl. baleno 19 mm x 72 mm P-CURE1972ELAST</t>
  </si>
  <si>
    <t>ZA318</t>
  </si>
  <si>
    <t>Náplast transpore 1,25 cm x 9,14 m 1527-0</t>
  </si>
  <si>
    <t>ZB084</t>
  </si>
  <si>
    <t>Náplast transpore 2,50 cm x 9,14 m 1527-1 - nahrazeno ZQ117</t>
  </si>
  <si>
    <t>ZD934</t>
  </si>
  <si>
    <t>Obinadlo elastické idealflex krátkotažné 12 cm x 5 m 931324</t>
  </si>
  <si>
    <t>ZN477</t>
  </si>
  <si>
    <t>Obinadlo elastické universal 12 cm x 5 m 1323100314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</si>
  <si>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</si>
  <si>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</si>
  <si>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</si>
  <si>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</si>
  <si>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</si>
  <si>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</si>
  <si>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</si>
  <si>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</si>
  <si>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</si>
  <si>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</si>
  <si>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</si>
  <si>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</si>
  <si>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</si>
  <si>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</si>
  <si>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ZL999</t>
  </si>
  <si>
    <t>Rychloobvaz 8 x 4 cm 001445510</t>
  </si>
  <si>
    <t>ZA588</t>
  </si>
  <si>
    <t>Sada k odstranění stehů PEHA 9919004</t>
  </si>
  <si>
    <t>ZA615</t>
  </si>
  <si>
    <t>Tampón cavilon 1 ml bal. á 25 ks 3343E</t>
  </si>
  <si>
    <t>ZA593</t>
  </si>
  <si>
    <t>Tampon sterilní stáčený 20 x 20 cm / 5 ks 28003+</t>
  </si>
  <si>
    <t>ZC100</t>
  </si>
  <si>
    <t>Vata buničitá dělená 2 role / 500 ks 40 x 50 mm 1230200310</t>
  </si>
  <si>
    <t>ZQ569</t>
  </si>
  <si>
    <t>Vata buničitá dělená cellin 2 role / 500 ks 40 x 50 mm 1230206310</t>
  </si>
  <si>
    <t>ZA446</t>
  </si>
  <si>
    <t>Vata buničitá přířezy 20 x 30 cm 1230200129</t>
  </si>
  <si>
    <t>ZN473</t>
  </si>
  <si>
    <t>Vata obvazová 200 g nesterilní skládaná 1321900103</t>
  </si>
  <si>
    <t>50115060</t>
  </si>
  <si>
    <t>ZPr - ostatní (Z503)</t>
  </si>
  <si>
    <t>ZB372</t>
  </si>
  <si>
    <t>Ambuvak pro dospělé vak 1,0 l 7153000</t>
  </si>
  <si>
    <t>ZN618</t>
  </si>
  <si>
    <t>Brýle kyslíkové pro dospělé bal. á 100 ks A0100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</si>
  <si>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</si>
  <si>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</si>
  <si>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</si>
  <si>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</si>
  <si>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</si>
  <si>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</si>
  <si>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</si>
  <si>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</si>
  <si>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</si>
  <si>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</si>
  <si>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</si>
  <si>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</si>
  <si>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ZC777</t>
  </si>
  <si>
    <t>Filtr sací MSF 271-022-001</t>
  </si>
  <si>
    <t>ZN646</t>
  </si>
  <si>
    <t>Fonendoskop oboustranný různé barvy 710045-s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</si>
  <si>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</si>
  <si>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</si>
  <si>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</si>
  <si>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</si>
  <si>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</si>
  <si>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</si>
  <si>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</si>
  <si>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</si>
  <si>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ZB320</t>
  </si>
  <si>
    <t>Irigátor z PVC kompl</t>
  </si>
  <si>
    <t>ZD809</t>
  </si>
  <si>
    <t>Kanyla vasofix 20G růžová safety 4269110S-01</t>
  </si>
  <si>
    <t>ZD808</t>
  </si>
  <si>
    <t>Kanyla vasofix 22G modrá safety 4269098S-01</t>
  </si>
  <si>
    <t>ZA748</t>
  </si>
  <si>
    <t>Kanyla venofix 25G oranžová 4056370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</si>
  <si>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</si>
  <si>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</si>
  <si>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</si>
  <si>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</si>
  <si>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</si>
  <si>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</si>
  <si>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</si>
  <si>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</si>
  <si>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ZC682</t>
  </si>
  <si>
    <t>Katetr močový nelaton á 100 ks CH12 14-12.100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</si>
  <si>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</si>
  <si>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</si>
  <si>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</si>
  <si>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</si>
  <si>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</si>
  <si>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</si>
  <si>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</si>
  <si>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</si>
  <si>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ZK857</t>
  </si>
  <si>
    <t>Láhev zvlhčovače kyslíku RotaOx (970010014)  000-070-507</t>
  </si>
  <si>
    <t>Láhev zvlhčovače kyslíku RotaOx 000-070-507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</si>
  <si>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</si>
  <si>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</si>
  <si>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</si>
  <si>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</si>
  <si>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ZB743</t>
  </si>
  <si>
    <t>Manžeta TK k tonometru dospělá dvouhadičková na suchý zip P00171</t>
  </si>
  <si>
    <t>ZB926</t>
  </si>
  <si>
    <t>Manžeta TK k tonometru Tensoval 32 - 42 cm 9001552</t>
  </si>
  <si>
    <t>ZE159</t>
  </si>
  <si>
    <t>Nádoba na kontaminovaný odpad 2 l 15-0003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</si>
  <si>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</si>
  <si>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</si>
  <si>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</si>
  <si>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</si>
  <si>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</si>
  <si>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</si>
  <si>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ZA883</t>
  </si>
  <si>
    <t>Rourka rektální CH18 délka 40 cm 19-18.100</t>
  </si>
  <si>
    <t>ZA831</t>
  </si>
  <si>
    <t>Rourka rektální CH20 délka 40 cm 19-20.100</t>
  </si>
  <si>
    <t>ZL689</t>
  </si>
  <si>
    <t>Roztok Accu-Check Performa Int´l Controls 1+2 level 04861736</t>
  </si>
  <si>
    <t>ZQ968</t>
  </si>
  <si>
    <t>Sáček močový s křížovou výpustí 2000 ml s hadičkou 150 cm bal. á 100 ks ZARWMD2000-150</t>
  </si>
  <si>
    <t>ZB249</t>
  </si>
  <si>
    <t>Sáček močový s křížovou výpustí 2000 ml s hadičkou 90 cm ZAR-TNU201601</t>
  </si>
  <si>
    <t>Sáček močový s křížovou výpustí 2000 ml ZAR-TNU201601</t>
  </si>
  <si>
    <t>ZA967</t>
  </si>
  <si>
    <t>Set flocare 800 Pack Transition nový pro enter. vaky ( APA 3386175) 586512</t>
  </si>
  <si>
    <t>ZD616</t>
  </si>
  <si>
    <t>Set sterilní pro močovou katetrizaci+ aqua permanent 4 Mediset 753882</t>
  </si>
  <si>
    <t>Set sterilní pro močovou katetrizaci+ aqua permanent 4 Mediset bal. á 54 ks 753882</t>
  </si>
  <si>
    <t>ZD010</t>
  </si>
  <si>
    <t>Set sterilní pro žilní katetrizaci Mediset bal. á 16 ks 4752003</t>
  </si>
  <si>
    <t>Set sterilní pro žilní katetrizaci Mediset bal. á 22 ks 4752003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</si>
  <si>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</si>
  <si>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</si>
  <si>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</si>
  <si>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</si>
  <si>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</si>
  <si>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</si>
  <si>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</si>
  <si>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</si>
  <si>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</si>
  <si>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</si>
  <si>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</si>
  <si>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</si>
  <si>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</si>
  <si>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</si>
  <si>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</si>
  <si>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</si>
  <si>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ZB384</t>
  </si>
  <si>
    <t>Stříkačka injekční 3-dílná 20 ml LL Omnifix Solo se závitem bal. á 100 ks 4617207V</t>
  </si>
  <si>
    <t>ZH491</t>
  </si>
  <si>
    <t>Stříkačka injekční 3-dílná 50 - 60 ml LL MRG00711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</si>
  <si>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</si>
  <si>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</si>
  <si>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</si>
  <si>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</si>
  <si>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</si>
  <si>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</si>
  <si>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</si>
  <si>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</si>
  <si>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ZB893</t>
  </si>
  <si>
    <t>Stříkačka inzulinová omnican 0,5 ml 100j s jehlou 30 G bal. á 100 ks 9151125S</t>
  </si>
  <si>
    <t>Stříkačka inzulinová omnican 0,5 ml 100j s jehlou 30 G bal. á 100 ks 9151125S - nahrazena ZQ967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</si>
  <si>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</si>
  <si>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</si>
  <si>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</si>
  <si>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</si>
  <si>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</si>
  <si>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</si>
  <si>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ZB006</t>
  </si>
  <si>
    <t>Teploměr digitální thermoval basic 9250391</t>
  </si>
  <si>
    <t>ZP357</t>
  </si>
  <si>
    <t>Tyčinka vatová zvlhčující glycerín + citron bal. á 75 ks FTL-LS-15</t>
  </si>
  <si>
    <t>ZP822</t>
  </si>
  <si>
    <t>Uzávěr dezinfekční CUROS k bezjehlovému vstupu se 70% IPA  CFF10-250R</t>
  </si>
  <si>
    <t>Uzávěr dezinfekční CUROS k bezjehlovému vstupu se 70% IPA bal. á 7500 ks CFF10-250R</t>
  </si>
  <si>
    <t>Uzávěr dezinfekční CUROS k bezjehlovému vstupu se 70% IPA bal. á 7500 ks CFF10-250R dočasně vyřazeno (září)</t>
  </si>
  <si>
    <t>ZA812</t>
  </si>
  <si>
    <t>Uzávěr do katetrů 4435001</t>
  </si>
  <si>
    <t>ZB586</t>
  </si>
  <si>
    <t>Vzduchovod nosní PVC 7/9 KVS 321028 (579209)</t>
  </si>
  <si>
    <t>ZB588</t>
  </si>
  <si>
    <t>Vzduchovod nosní PVC 8,5/11 KVS 321034</t>
  </si>
  <si>
    <t>ZC736</t>
  </si>
  <si>
    <t>Vzduchovod ústní guedell 120 mm 24109</t>
  </si>
  <si>
    <t>ZC734</t>
  </si>
  <si>
    <t>Vzduchovod ústní guedell 90 mm 24106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</si>
  <si>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</si>
  <si>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</si>
  <si>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</si>
  <si>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</si>
  <si>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</si>
  <si>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</si>
  <si>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</si>
  <si>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</si>
  <si>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</si>
  <si>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</si>
  <si>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</si>
  <si>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</si>
  <si>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</si>
  <si>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</si>
  <si>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ZB759</t>
  </si>
  <si>
    <t>Zkumavka červená 8 ml gel 455071</t>
  </si>
  <si>
    <t>ZB763</t>
  </si>
  <si>
    <t>Zkumavka červená 9 ml 455092</t>
  </si>
  <si>
    <t>ZE468</t>
  </si>
  <si>
    <t>Zkumavka koagulace modrá Quick 1 ml 454320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</si>
  <si>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</si>
  <si>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</si>
  <si>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</si>
  <si>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</si>
  <si>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</si>
  <si>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</si>
  <si>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</si>
  <si>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</si>
  <si>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</si>
  <si>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</si>
  <si>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</si>
  <si>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</si>
  <si>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</si>
  <si>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</si>
  <si>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</si>
  <si>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</si>
  <si>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</si>
  <si>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</si>
  <si>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</si>
  <si>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</si>
  <si>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</si>
  <si>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</si>
  <si>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</si>
  <si>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</si>
  <si>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</si>
  <si>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</si>
  <si>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</si>
  <si>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</si>
  <si>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</si>
  <si>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</si>
  <si>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ZK649</t>
  </si>
  <si>
    <t>Jehla inzulínová BD 30 G x 8 mm Micro-Fine plus bal. á 100 ks 320214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</si>
  <si>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</si>
  <si>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</si>
  <si>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</si>
  <si>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</si>
  <si>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</si>
  <si>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</si>
  <si>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</si>
  <si>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</si>
  <si>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</si>
  <si>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</si>
  <si>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</si>
  <si>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</si>
  <si>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ZM294</t>
  </si>
  <si>
    <t>Rukavice nitril sempercare bez p. XL bal. á 180 ks 30818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</si>
  <si>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</si>
  <si>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</si>
  <si>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</si>
  <si>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</si>
  <si>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</si>
  <si>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</si>
  <si>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</si>
  <si>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</si>
  <si>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ansell, vasco surgical powderet vel. 7 6035526 (303504EU)</t>
  </si>
  <si>
    <t>Rukavice operační latexové s pudrem ansell, vasco surgical powderet vel. 7,5 6035534</t>
  </si>
  <si>
    <t>Rukavice operační latexové s pudrem ansell, vasco surgical powderet vel. 8 6035542 (303506EU)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</si>
  <si>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</si>
  <si>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</si>
  <si>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</si>
  <si>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</si>
  <si>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Rukavice vyšetřovací nitril bez pudru nesterilní basic modré M bal. á 200 ks 44751</t>
  </si>
  <si>
    <t>50115070</t>
  </si>
  <si>
    <t>ZPr - katetry ostatní (Z513)</t>
  </si>
  <si>
    <t>KD603</t>
  </si>
  <si>
    <t>katetr tiemann Ch14/40 MPI:120014</t>
  </si>
  <si>
    <t>KD604</t>
  </si>
  <si>
    <t>katetr tiemann Ch16/40 MPI:120016</t>
  </si>
  <si>
    <t>50115079</t>
  </si>
  <si>
    <t>ZPr - internzivní péče (Z542)</t>
  </si>
  <si>
    <t>ZN620</t>
  </si>
  <si>
    <t>Maska kyslíková dospělá s nebulizací a hadičkou 2 m bal. á 100 ks A0400</t>
  </si>
  <si>
    <t>50115089</t>
  </si>
  <si>
    <t>ZPr - katetry PICC/MIDLINE (Z554)</t>
  </si>
  <si>
    <t>ZM985</t>
  </si>
  <si>
    <t>Fixace atraumatická GripLock k CVC a PICC bal. á 100 ks 3601CVC</t>
  </si>
  <si>
    <t>ZP291</t>
  </si>
  <si>
    <t>Katetr CVC 1 lumen 4 Fr x 20 cm midline PICC Arrow set bal. á 5 ks EU-02041-ML</t>
  </si>
  <si>
    <t>ZP956</t>
  </si>
  <si>
    <t>Katetr CVC 1 lumen 4 Fr x 50 cm PICC POWERPICC SOLO 3CG možnost vysokotlakého CT Full tray set (mikro zaváděcí příslušenství a rouškování, sytlet 3CG) 2194108</t>
  </si>
  <si>
    <t>ZP296</t>
  </si>
  <si>
    <t>Katetr CVC 2 lumen 5 Fr x 50 cm PICC POWERPICC SOLO možnost vysokotlakého CT Full tray set ( mikro zaváděcí příslušenství a rouškování) 6295108</t>
  </si>
  <si>
    <t>ZQ367</t>
  </si>
  <si>
    <t>Set rouškovací PICC Combiset CŽK s celotělovou rouškou (HARTMANN) bal. á 5 ks 2375031</t>
  </si>
  <si>
    <t>ZA594</t>
  </si>
  <si>
    <t>Fólie incizní opraflex 12 x 17 cm 23420 (25440)</t>
  </si>
  <si>
    <t>ZK087</t>
  </si>
  <si>
    <t>Krém cavilon ochranný bariérový á 28 g bal. á 12 ks 3391E</t>
  </si>
  <si>
    <t>ZA545</t>
  </si>
  <si>
    <t>Krytí hydrogelové nu-gel s algin. 15 g bal. á 10 ks SYSMNG415EE</t>
  </si>
  <si>
    <t>ZN201</t>
  </si>
  <si>
    <t>Krytí mepilex border heel 18,5 x 24,5 cm bal. á 5 ks 283250</t>
  </si>
  <si>
    <t>ZN815</t>
  </si>
  <si>
    <t>Krytí roztok k čištění a hojenní ran ActiMaris Forte 300 ml 3098077</t>
  </si>
  <si>
    <t>Krytí tegaderm   6,0 cm x  7,0 cm bal. á 100 ks 1624W</t>
  </si>
  <si>
    <t>ZK760</t>
  </si>
  <si>
    <t>Krytí tegaderm + PAD na i. v. vstupy bal. á 25 ks 9 x 10 cm 3586</t>
  </si>
  <si>
    <t>ZQ117</t>
  </si>
  <si>
    <t>Náplast transparentní Airoplast cívka 2,5 cm x 9,14 m (náhrada za transpore) P-AIRO2591</t>
  </si>
  <si>
    <t>Cévka odsávací CH16 s přerušovačem sání P01175a</t>
  </si>
  <si>
    <t>Cévka odsávací CH18 s přerušovačem sání P01177a</t>
  </si>
  <si>
    <t>ZA808</t>
  </si>
  <si>
    <t>Kanyla venofix safety 23G modrá 4056353</t>
  </si>
  <si>
    <t>ZB103</t>
  </si>
  <si>
    <t>Láhev k odsávačce flovac 2l hadice 1,8 m 000-036-021</t>
  </si>
  <si>
    <t>ZC941</t>
  </si>
  <si>
    <t>Vak odsávací jednorázový 3000 ml bal. á 24 ks 57187</t>
  </si>
  <si>
    <t>ZK977</t>
  </si>
  <si>
    <t>Cévka odsávací CH14 s přerušovačem sání P01173a</t>
  </si>
  <si>
    <t>ZD815</t>
  </si>
  <si>
    <t>Manžeta TK k tonometru KVS LD7 + k monitoru Philips dospělá 14 x 50 cm KVS M1 5ZOM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</si>
  <si>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</si>
  <si>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</si>
  <si>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</si>
  <si>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</si>
  <si>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</si>
  <si>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</si>
  <si>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</si>
  <si>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</si>
  <si>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</si>
  <si>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</si>
  <si>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</si>
  <si>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</si>
  <si>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</si>
  <si>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</si>
  <si>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</si>
  <si>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</si>
  <si>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</si>
  <si>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</si>
  <si>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</si>
  <si>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</si>
  <si>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</si>
  <si>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</si>
  <si>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</si>
  <si>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</si>
  <si>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</si>
  <si>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</si>
  <si>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</si>
  <si>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</si>
  <si>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 xml:space="preserve">9F9 - Pracov. ústavní péče na ošetřovatelském lůžku - F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</si>
  <si>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</si>
  <si>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</si>
  <si>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</si>
  <si>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</si>
  <si>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</si>
  <si>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</si>
  <si>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9F9</t>
  </si>
  <si>
    <t>09511</t>
  </si>
  <si>
    <t xml:space="preserve">MINIMÁLNÍ KONTAKT LÉKAŘE S PACIENTEM              </t>
  </si>
  <si>
    <t>06</t>
  </si>
  <si>
    <t>101</t>
  </si>
  <si>
    <t>1</t>
  </si>
  <si>
    <t>0000499</t>
  </si>
  <si>
    <t>MAGNESIUM SULFURICUM BIOTIKA 20%</t>
  </si>
  <si>
    <t>0007981</t>
  </si>
  <si>
    <t>NOVALGIN INJEKCE</t>
  </si>
  <si>
    <t>0055824</t>
  </si>
  <si>
    <t>0067547</t>
  </si>
  <si>
    <t>0089212</t>
  </si>
  <si>
    <t>0207313</t>
  </si>
  <si>
    <t>INJECTIO PROCAINII CHLORATI 0,2% ARDEAPHARMA</t>
  </si>
  <si>
    <t>INJECTIO PROCAINII CHLORATI ARDEAPHARMA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</si>
  <si>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</si>
  <si>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</si>
  <si>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</si>
  <si>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</si>
  <si>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</si>
  <si>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</si>
  <si>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</si>
  <si>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</si>
  <si>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</si>
  <si>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</si>
  <si>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</si>
  <si>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</si>
  <si>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</si>
  <si>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</si>
  <si>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</si>
  <si>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</si>
  <si>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</si>
  <si>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 xml:space="preserve">EKG VYŠETŘENÍ INTERNISTOU                         </t>
  </si>
  <si>
    <t>09215</t>
  </si>
  <si>
    <t>INJEKCE I. M., S. C., I. D.</t>
  </si>
  <si>
    <t xml:space="preserve">INJEKCE I. M., S. C., I. D.                       </t>
  </si>
  <si>
    <t>09223</t>
  </si>
  <si>
    <t>INTRAVENÓZNÍ INFÚZE U DOSPĚLÉHO NEBO DÍTĚTE NAD 10</t>
  </si>
  <si>
    <t>11023</t>
  </si>
  <si>
    <t>KONTROLNÍ VYŠETŘENÍ INTERNISTOU</t>
  </si>
  <si>
    <t xml:space="preserve">KONTROLNÍ VYŠETŘENÍ INTERNISTOU                   </t>
  </si>
  <si>
    <t>09513</t>
  </si>
  <si>
    <t>TELEFONICKÁ KONZULTACE OŠETŘUJÍCÍHO LÉKAŘE PACIENT</t>
  </si>
  <si>
    <t>09523</t>
  </si>
  <si>
    <t>EDUKAČNÍ POHOVOR LÉKAŘE S NEMOCNÝM ČI RODINOU</t>
  </si>
  <si>
    <t xml:space="preserve">EDUKAČNÍ POHOVOR LÉKAŘE S NEMOCNÝM ČI RODINOU     </t>
  </si>
  <si>
    <t>09115</t>
  </si>
  <si>
    <t>ODBĚR BIOLOGICKÉHO MATERIÁLU JINÉHO NEŽ KREV NA KV</t>
  </si>
  <si>
    <t>16023</t>
  </si>
  <si>
    <t>KONTROLNÍ VYŠETŘENÍ GERIATREM</t>
  </si>
  <si>
    <t>106</t>
  </si>
  <si>
    <t>0058249</t>
  </si>
  <si>
    <t>0107295</t>
  </si>
  <si>
    <t>0,9% SODIUM CHLORIDE IN WATER FOR INJECTION FRESEN</t>
  </si>
  <si>
    <t>0214745</t>
  </si>
  <si>
    <t>THIOGAMMA TURBO SET</t>
  </si>
  <si>
    <t>0208466</t>
  </si>
  <si>
    <t>09127</t>
  </si>
  <si>
    <t xml:space="preserve">EKG VYŠETŘENÍ                                     </t>
  </si>
  <si>
    <t>EKG VYŠETŘENÍ</t>
  </si>
  <si>
    <t>09220</t>
  </si>
  <si>
    <t>KANYLACE PERIFERNÍ ŽÍLY VČETNĚ INFÚZE</t>
  </si>
  <si>
    <t>09237</t>
  </si>
  <si>
    <t>OŠETŘENÍ A PŘEVAZ RÁNY VČETNĚ OŠETŘENÍ KOŽNÍCH A P</t>
  </si>
  <si>
    <t>16021</t>
  </si>
  <si>
    <t xml:space="preserve">KOMPLEXNÍ VYŠETŘENÍ GERIATREM                     </t>
  </si>
  <si>
    <t>KOMPLEXNÍ VYŠETŘENÍ GERIATREM</t>
  </si>
  <si>
    <t>16110</t>
  </si>
  <si>
    <t>TEST AKTIVIT DENNÍHO ŽIVOTA V GERIATRII</t>
  </si>
  <si>
    <t xml:space="preserve">TEST AKTIVIT DENNÍHO ŽIVOTA V GERIATRII           </t>
  </si>
  <si>
    <t>16120</t>
  </si>
  <si>
    <t>TEST MENTÁLNÍCH FUNKCÍ V GERIATRII</t>
  </si>
  <si>
    <t xml:space="preserve">TEST MENTÁLNÍCH FUNKCÍ V GERIATRII                </t>
  </si>
  <si>
    <t xml:space="preserve">CÍLENÉ VYŠETŘENÍ GERIATREM                        </t>
  </si>
  <si>
    <t xml:space="preserve">KONTROLNÍ VYŠETŘENÍ GERIATREM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</si>
  <si>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</si>
  <si>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</si>
  <si>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</si>
  <si>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</si>
  <si>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</si>
  <si>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</si>
  <si>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</si>
  <si>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</si>
  <si>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</si>
  <si>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</si>
  <si>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</si>
  <si>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</si>
  <si>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</si>
  <si>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</si>
  <si>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</si>
  <si>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</si>
  <si>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</si>
  <si>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</si>
  <si>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</si>
  <si>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</si>
  <si>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</si>
  <si>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</si>
  <si>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</si>
  <si>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</si>
  <si>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</si>
  <si>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</si>
  <si>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</si>
  <si>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</si>
  <si>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</si>
  <si>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</si>
  <si>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</si>
  <si>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</si>
  <si>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</si>
  <si>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</si>
  <si>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</si>
  <si>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</si>
  <si>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</si>
  <si>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</si>
  <si>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</si>
  <si>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</si>
  <si>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</si>
  <si>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</si>
  <si>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</si>
  <si>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</si>
  <si>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</si>
  <si>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0008807</t>
  </si>
  <si>
    <t>0008808</t>
  </si>
  <si>
    <t>0011592</t>
  </si>
  <si>
    <t>0011706</t>
  </si>
  <si>
    <t>0016600</t>
  </si>
  <si>
    <t>0017039</t>
  </si>
  <si>
    <t>VISIPAQUE</t>
  </si>
  <si>
    <t>0020605</t>
  </si>
  <si>
    <t>COLOMYCIN INJEKCE 1 000 000 MEZINÁRODNÍCH JEDNOTEK</t>
  </si>
  <si>
    <t>0026127</t>
  </si>
  <si>
    <t>0053922</t>
  </si>
  <si>
    <t>0058092</t>
  </si>
  <si>
    <t>CEFAZOLIN SANDOZ</t>
  </si>
  <si>
    <t>0064831</t>
  </si>
  <si>
    <t>AXETINE</t>
  </si>
  <si>
    <t>0066137</t>
  </si>
  <si>
    <t>0072972</t>
  </si>
  <si>
    <t>AMOKSIKLAV 1,2 G</t>
  </si>
  <si>
    <t>0072973</t>
  </si>
  <si>
    <t>AMOKSIKLAV 600 MG</t>
  </si>
  <si>
    <t>0083417</t>
  </si>
  <si>
    <t>MERONEM</t>
  </si>
  <si>
    <t>0083487</t>
  </si>
  <si>
    <t>0091731</t>
  </si>
  <si>
    <t>PROSTAVASIN</t>
  </si>
  <si>
    <t>0092289</t>
  </si>
  <si>
    <t>EDICIN</t>
  </si>
  <si>
    <t>0092290</t>
  </si>
  <si>
    <t>0094155</t>
  </si>
  <si>
    <t>0094176</t>
  </si>
  <si>
    <t>CEFOTAXIME LEK</t>
  </si>
  <si>
    <t>0096414</t>
  </si>
  <si>
    <t>GENTAMICIN LEK</t>
  </si>
  <si>
    <t>0097000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</si>
  <si>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</si>
  <si>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</si>
  <si>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</si>
  <si>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</si>
  <si>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</si>
  <si>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</si>
  <si>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</si>
  <si>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0138455</t>
  </si>
  <si>
    <t>ALBUNORM 20%</t>
  </si>
  <si>
    <t>0141838</t>
  </si>
  <si>
    <t>AMIKACIN B.BRAUN</t>
  </si>
  <si>
    <t>0142077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</si>
  <si>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</si>
  <si>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</si>
  <si>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</si>
  <si>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</si>
  <si>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</si>
  <si>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</si>
  <si>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</si>
  <si>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</si>
  <si>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</si>
  <si>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</si>
  <si>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</si>
  <si>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0500720</t>
  </si>
  <si>
    <t>MYCAMINE</t>
  </si>
  <si>
    <t>0164407</t>
  </si>
  <si>
    <t>0201030</t>
  </si>
  <si>
    <t>0092359</t>
  </si>
  <si>
    <t>PROSTAPHLIN</t>
  </si>
  <si>
    <t>0141836</t>
  </si>
  <si>
    <t>0064835</t>
  </si>
  <si>
    <t>0113453</t>
  </si>
  <si>
    <t>0151460</t>
  </si>
  <si>
    <t>0129834</t>
  </si>
  <si>
    <t>0129836</t>
  </si>
  <si>
    <t>0166265</t>
  </si>
  <si>
    <t>0183926</t>
  </si>
  <si>
    <t>AZEPO</t>
  </si>
  <si>
    <t>0195147</t>
  </si>
  <si>
    <t>0183812</t>
  </si>
  <si>
    <t>0183817</t>
  </si>
  <si>
    <t>0203855</t>
  </si>
  <si>
    <t>0201961</t>
  </si>
  <si>
    <t>0216183</t>
  </si>
  <si>
    <t>0207116</t>
  </si>
  <si>
    <t>0087199</t>
  </si>
  <si>
    <t>MAXIPIME</t>
  </si>
  <si>
    <t>0183821</t>
  </si>
  <si>
    <t>ACEFA</t>
  </si>
  <si>
    <t>0168860</t>
  </si>
  <si>
    <t>DIFICLIR</t>
  </si>
  <si>
    <t>0216704</t>
  </si>
  <si>
    <t>LINEZOLID KABI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</si>
  <si>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</si>
  <si>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</si>
  <si>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</si>
  <si>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</si>
  <si>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</si>
  <si>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</si>
  <si>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</si>
  <si>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</si>
  <si>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</si>
  <si>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</si>
  <si>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</si>
  <si>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</si>
  <si>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</si>
  <si>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</si>
  <si>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0001018</t>
  </si>
  <si>
    <t>ŠROUB SAMOŘEZNÝ KORTIKÁLNÍ MALÝ FRAGMENTY OCEL</t>
  </si>
  <si>
    <t>0010767</t>
  </si>
  <si>
    <t>DRÁT KIRSCHNERŮV OCEL</t>
  </si>
  <si>
    <t>0038482</t>
  </si>
  <si>
    <t>DRÁT VODÍCÍ GUIDE WIRE M</t>
  </si>
  <si>
    <t>0056301</t>
  </si>
  <si>
    <t>KATETR BALÓNKOVÝ FOGARTY EMBOLEKTOMICKÝ - TRU-LUME</t>
  </si>
  <si>
    <t>0071602</t>
  </si>
  <si>
    <t>FIXÁTOR ZEVNÍ JEDNOROVIN./DVOUROVIN.TRUBKOVÝ SYNTH</t>
  </si>
  <si>
    <t>0073679</t>
  </si>
  <si>
    <t>0152830</t>
  </si>
  <si>
    <t>KATETR BALÓNKOVÝ FOGARTY EMBOLEKTOMICKÝ - EM</t>
  </si>
  <si>
    <t>00601</t>
  </si>
  <si>
    <t xml:space="preserve">OD TYPU 01 - PRO NEMOCNICE TYPU 3, (KATEGORIE 6)  </t>
  </si>
  <si>
    <t>09227</t>
  </si>
  <si>
    <t xml:space="preserve">I. V. APLIKACE KRVE NEBO KREVNÍCH DERIVÁTŮ        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</si>
  <si>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</si>
  <si>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</si>
  <si>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</si>
  <si>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</si>
  <si>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</si>
  <si>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09245</t>
  </si>
  <si>
    <t>ZAVEDENÍ GASTRICKÉ SONDY PRO ENTERÁLNÍ VÝŽIVU</t>
  </si>
  <si>
    <t>99999</t>
  </si>
  <si>
    <t xml:space="preserve">Nespecifikovany vykon                             </t>
  </si>
  <si>
    <t>Nespecifikovany vykon</t>
  </si>
  <si>
    <t>00698</t>
  </si>
  <si>
    <t>OD TYPU 98 - PRO NEMOCNICE TYPU 3, (KATEGORIE 6) -</t>
  </si>
  <si>
    <t>11501</t>
  </si>
  <si>
    <t xml:space="preserve">ENTERÁLNÍ VÝŽIVA                                  </t>
  </si>
  <si>
    <t>ENTERÁLNÍ VÝŽIVA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</si>
  <si>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</si>
  <si>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</si>
  <si>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</si>
  <si>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</si>
  <si>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</si>
  <si>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07546</t>
  </si>
  <si>
    <t>(DRG) OTEVŘENÝ PŘÍSTUP</t>
  </si>
  <si>
    <t>07520</t>
  </si>
  <si>
    <t>(VZP) VYTVOŘENÍ A-V SHUNTU - PRIMOOPERACE</t>
  </si>
  <si>
    <t>07417</t>
  </si>
  <si>
    <t>(VZP) ENDARTERECTOMIE A. FEMORALIS A JEJÍCH VĚTVÍ</t>
  </si>
  <si>
    <t>07542</t>
  </si>
  <si>
    <t>(VZP) CÉVNÍ VÝKON JINDE NEZAŘAZENÝ</t>
  </si>
  <si>
    <t>07543</t>
  </si>
  <si>
    <t>(DRG) PRIMOOPERACE</t>
  </si>
  <si>
    <t>09233</t>
  </si>
  <si>
    <t>INJEKČNÍ OKRSKOVÁ ANESTÉZIE</t>
  </si>
  <si>
    <t>54990</t>
  </si>
  <si>
    <t>ODBĚR ŽILNÍHO ŠTĚPU</t>
  </si>
  <si>
    <t>54210</t>
  </si>
  <si>
    <t>VYTVOŘENÍ NEBO ZRUŠENÍ A-V PÍŠTĚLE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</si>
  <si>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</si>
  <si>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</si>
  <si>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</si>
  <si>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</si>
  <si>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</si>
  <si>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</si>
  <si>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</si>
  <si>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</si>
  <si>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</si>
  <si>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</si>
  <si>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07544</t>
  </si>
  <si>
    <t>(DRG) PRVNÍ REOPERACE</t>
  </si>
  <si>
    <t>07469</t>
  </si>
  <si>
    <t>(VZP) EMBOLECTOMIE A. POPLITEA A BÉRCOVÝCH TEPEN</t>
  </si>
  <si>
    <t>54340</t>
  </si>
  <si>
    <t>TEPENNÁ EMBOLEKTOMIE, TROMBEKTOMIE</t>
  </si>
  <si>
    <t>07514</t>
  </si>
  <si>
    <t>(VZP) ODBĚR A PŘÍPRAVA ŽILNÍHO ŠTĚPU Z POVRCHOVÝCH</t>
  </si>
  <si>
    <t>07414</t>
  </si>
  <si>
    <t>(VZP) PLASTIKA A. FEMORALIS A JEJÍCH VĚTVÍ AUTOLOG</t>
  </si>
  <si>
    <t>5F3</t>
  </si>
  <si>
    <t>66127</t>
  </si>
  <si>
    <t>MANIPULACE V CELKOVÉ NEBO LOKÁLNÍ ANESTÉZII</t>
  </si>
  <si>
    <t>66825</t>
  </si>
  <si>
    <t>UPRAVENÍ ZEVNÍHO FIXATÉRU</t>
  </si>
  <si>
    <t>00605</t>
  </si>
  <si>
    <t xml:space="preserve">OD TYPU 05 - PRO NEMOCNICE TYPU 3, (KATEGORIE 6)  </t>
  </si>
  <si>
    <t>00705</t>
  </si>
  <si>
    <t>OD TYPU 05 - PRO LÉČEBNY, (KATEGORIE 7)</t>
  </si>
  <si>
    <t>9H9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</si>
  <si>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</si>
  <si>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</si>
  <si>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</si>
  <si>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</si>
  <si>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</si>
  <si>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</si>
  <si>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</si>
  <si>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</si>
  <si>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</si>
  <si>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</si>
  <si>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</si>
  <si>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</si>
  <si>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</si>
  <si>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</si>
  <si>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</si>
  <si>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</si>
  <si>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</si>
  <si>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</si>
  <si>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</si>
  <si>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</si>
  <si>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</si>
  <si>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</si>
  <si>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</si>
  <si>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01032</t>
  </si>
  <si>
    <t xml:space="preserve">VÝKONY NA EXTRAKRANIÁLNÍCH CÉVÁCH S CC                       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</si>
  <si>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</si>
  <si>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</si>
  <si>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</si>
  <si>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</si>
  <si>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</si>
  <si>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</si>
  <si>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</si>
  <si>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</si>
  <si>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</si>
  <si>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</si>
  <si>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</si>
  <si>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</si>
  <si>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</si>
  <si>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</si>
  <si>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</si>
  <si>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</si>
  <si>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</si>
  <si>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</si>
  <si>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</si>
  <si>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</si>
  <si>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</si>
  <si>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</si>
  <si>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</si>
  <si>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</si>
  <si>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</si>
  <si>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</si>
  <si>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</si>
  <si>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</si>
  <si>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</si>
  <si>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</si>
  <si>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</si>
  <si>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</si>
  <si>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</si>
  <si>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</si>
  <si>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</si>
  <si>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</si>
  <si>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</si>
  <si>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</si>
  <si>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</si>
  <si>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</si>
  <si>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</si>
  <si>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</si>
  <si>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</si>
  <si>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</si>
  <si>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</si>
  <si>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</si>
  <si>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</si>
  <si>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</si>
  <si>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</si>
  <si>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</si>
  <si>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</si>
  <si>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</si>
  <si>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</si>
  <si>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</si>
  <si>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</si>
  <si>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</si>
  <si>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</si>
  <si>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</si>
  <si>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</si>
  <si>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</si>
  <si>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</si>
  <si>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</si>
  <si>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</si>
  <si>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</si>
  <si>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</si>
  <si>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</si>
  <si>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</si>
  <si>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</si>
  <si>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</si>
  <si>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</si>
  <si>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</si>
  <si>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</si>
  <si>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</si>
  <si>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</si>
  <si>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</si>
  <si>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02031</t>
  </si>
  <si>
    <t xml:space="preserve">INTRAOKULÁRNÍ VÝKONY, KROMĚ ČOČKY BEZ CC                                                            </t>
  </si>
  <si>
    <t>03053</t>
  </si>
  <si>
    <t xml:space="preserve">VÝKONY NA DUTINÁCH A MASTOIDU S MCC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</si>
  <si>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</si>
  <si>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</si>
  <si>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</si>
  <si>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</si>
  <si>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</si>
  <si>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</si>
  <si>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</si>
  <si>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</si>
  <si>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03352</t>
  </si>
  <si>
    <t xml:space="preserve">JINÉ PORUCHY UŠÍ, NOSU, ÚST A HRDLA S CC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</si>
  <si>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</si>
  <si>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</si>
  <si>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</si>
  <si>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</si>
  <si>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</si>
  <si>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</si>
  <si>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</si>
  <si>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</si>
  <si>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</si>
  <si>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</si>
  <si>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</si>
  <si>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</si>
  <si>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</si>
  <si>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</si>
  <si>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</si>
  <si>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</si>
  <si>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</si>
  <si>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</si>
  <si>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</si>
  <si>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</si>
  <si>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</si>
  <si>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</si>
  <si>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</si>
  <si>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</si>
  <si>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</si>
  <si>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</si>
  <si>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</si>
  <si>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</si>
  <si>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</si>
  <si>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</si>
  <si>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</si>
  <si>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</si>
  <si>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</si>
  <si>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</si>
  <si>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</si>
  <si>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</si>
  <si>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</si>
  <si>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</si>
  <si>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</si>
  <si>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</si>
  <si>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</si>
  <si>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</si>
  <si>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</si>
  <si>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</si>
  <si>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05012</t>
  </si>
  <si>
    <t xml:space="preserve">SRDEČNÍ DEFIBRILÁTOR A IMPLANTÁT PRO PODPORU FUNKCE SRDCE S C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</si>
  <si>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</si>
  <si>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</si>
  <si>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</si>
  <si>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</si>
  <si>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</si>
  <si>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</si>
  <si>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</si>
  <si>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</si>
  <si>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</si>
  <si>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</si>
  <si>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</si>
  <si>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</si>
  <si>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</si>
  <si>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</si>
  <si>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05102</t>
  </si>
  <si>
    <t xml:space="preserve">JINÉ PERKUTÁNNÍ KARDIOVASKULÁRNÍ VÝKONY PŘI AKUTNÍM INFARKTU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</si>
  <si>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</si>
  <si>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</si>
  <si>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</si>
  <si>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</si>
  <si>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</si>
  <si>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</si>
  <si>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</si>
  <si>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</si>
  <si>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</si>
  <si>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</si>
  <si>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</si>
  <si>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</si>
  <si>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</si>
  <si>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</si>
  <si>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</si>
  <si>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05153</t>
  </si>
  <si>
    <t>05172</t>
  </si>
  <si>
    <t xml:space="preserve">AMPUTACE HORNÍ KONČETINY A PRSTU U NOHY PRO PORUCHU OBĚHOVÉHO                                       </t>
  </si>
  <si>
    <t>05202</t>
  </si>
  <si>
    <t xml:space="preserve">JINÉ VÝKONY PŘI ONEMOCNĚNÍCH A PORUCHÁCH OBĚHOVÉHO SYSTÉMU S                                        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</si>
  <si>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</si>
  <si>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</si>
  <si>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</si>
  <si>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</si>
  <si>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</si>
  <si>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</si>
  <si>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</si>
  <si>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</si>
  <si>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</si>
  <si>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</si>
  <si>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</si>
  <si>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</si>
  <si>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</si>
  <si>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</si>
  <si>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</si>
  <si>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</si>
  <si>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</si>
  <si>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</si>
  <si>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</si>
  <si>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</si>
  <si>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</si>
  <si>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</si>
  <si>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</si>
  <si>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</si>
  <si>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</si>
  <si>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</si>
  <si>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</si>
  <si>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</si>
  <si>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</si>
  <si>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</si>
  <si>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</si>
  <si>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</si>
  <si>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</si>
  <si>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</si>
  <si>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</si>
  <si>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</si>
  <si>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</si>
  <si>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</si>
  <si>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</si>
  <si>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</si>
  <si>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</si>
  <si>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</si>
  <si>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</si>
  <si>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</si>
  <si>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</si>
  <si>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</si>
  <si>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</si>
  <si>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</si>
  <si>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</si>
  <si>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</si>
  <si>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</si>
  <si>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</si>
  <si>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</si>
  <si>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</si>
  <si>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</si>
  <si>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</si>
  <si>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</si>
  <si>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</si>
  <si>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</si>
  <si>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</si>
  <si>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</si>
  <si>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</si>
  <si>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</si>
  <si>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</si>
  <si>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</si>
  <si>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</si>
  <si>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</si>
  <si>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</si>
  <si>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</si>
  <si>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</si>
  <si>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</si>
  <si>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</si>
  <si>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</si>
  <si>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</si>
  <si>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</si>
  <si>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</si>
  <si>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05483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</si>
  <si>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</si>
  <si>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</si>
  <si>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</si>
  <si>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</si>
  <si>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</si>
  <si>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</si>
  <si>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</si>
  <si>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</si>
  <si>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</si>
  <si>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</si>
  <si>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</si>
  <si>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</si>
  <si>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</si>
  <si>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</si>
  <si>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</si>
  <si>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</si>
  <si>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</si>
  <si>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</si>
  <si>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</si>
  <si>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</si>
  <si>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</si>
  <si>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</si>
  <si>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</si>
  <si>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</si>
  <si>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06083</t>
  </si>
  <si>
    <t>06102</t>
  </si>
  <si>
    <t xml:space="preserve">JINÉ VÝKONY PŘI PORUCHÁCH A ONEMOCNĚNÍCH TRÁVICÍHO SYSTÉMU S                                        </t>
  </si>
  <si>
    <t>06103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</si>
  <si>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</si>
  <si>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</si>
  <si>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</si>
  <si>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</si>
  <si>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</si>
  <si>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</si>
  <si>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</si>
  <si>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</si>
  <si>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</si>
  <si>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</si>
  <si>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</si>
  <si>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</si>
  <si>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</si>
  <si>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</si>
  <si>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</si>
  <si>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</si>
  <si>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06352</t>
  </si>
  <si>
    <t xml:space="preserve">OBSTRUKCE GASTROINTESTINÁLNÍHO SYSTÉMU S CC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</si>
  <si>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</si>
  <si>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</si>
  <si>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</si>
  <si>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</si>
  <si>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</si>
  <si>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</si>
  <si>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</si>
  <si>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</si>
  <si>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</si>
  <si>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</si>
  <si>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</si>
  <si>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</si>
  <si>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07052</t>
  </si>
  <si>
    <t xml:space="preserve">JINÉ VÝKONY PŘI PORUCHÁCH A ONEMOCNĚNÍCH HEPATOBILIÁRNÍHO SYS                                       </t>
  </si>
  <si>
    <t>07053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</si>
  <si>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</si>
  <si>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</si>
  <si>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</si>
  <si>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</si>
  <si>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</si>
  <si>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</si>
  <si>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</si>
  <si>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</si>
  <si>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</si>
  <si>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</si>
  <si>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</si>
  <si>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</si>
  <si>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</si>
  <si>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</si>
  <si>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</si>
  <si>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</si>
  <si>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</si>
  <si>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</si>
  <si>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</si>
  <si>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</si>
  <si>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</si>
  <si>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</si>
  <si>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</si>
  <si>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</si>
  <si>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</si>
  <si>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</si>
  <si>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</si>
  <si>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</si>
  <si>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</si>
  <si>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</si>
  <si>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</si>
  <si>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</si>
  <si>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08072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</si>
  <si>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</si>
  <si>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</si>
  <si>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</si>
  <si>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</si>
  <si>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</si>
  <si>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08092</t>
  </si>
  <si>
    <t xml:space="preserve">TRANSPLANTACE KŮŽE NEBO TKÁNĚ PRO PORUCHY MUSKULOSKELETÁLNÍHO                                       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</si>
  <si>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</si>
  <si>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</si>
  <si>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</si>
  <si>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</si>
  <si>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</si>
  <si>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</si>
  <si>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</si>
  <si>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</si>
  <si>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</si>
  <si>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</si>
  <si>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</si>
  <si>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</si>
  <si>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</si>
  <si>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</si>
  <si>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</si>
  <si>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</si>
  <si>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</si>
  <si>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</si>
  <si>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</si>
  <si>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</si>
  <si>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</si>
  <si>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</si>
  <si>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</si>
  <si>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</si>
  <si>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</si>
  <si>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</si>
  <si>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</si>
  <si>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</si>
  <si>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</si>
  <si>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</si>
  <si>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</si>
  <si>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08203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</si>
  <si>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</si>
  <si>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</si>
  <si>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</si>
  <si>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</si>
  <si>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</si>
  <si>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</si>
  <si>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</si>
  <si>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</si>
  <si>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</si>
  <si>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</si>
  <si>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</si>
  <si>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</si>
  <si>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</si>
  <si>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</si>
  <si>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</si>
  <si>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</si>
  <si>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</si>
  <si>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</si>
  <si>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</si>
  <si>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</si>
  <si>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</si>
  <si>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</si>
  <si>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</si>
  <si>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</si>
  <si>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</si>
  <si>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</si>
  <si>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</si>
  <si>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</si>
  <si>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</si>
  <si>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</si>
  <si>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</si>
  <si>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</si>
  <si>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</si>
  <si>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</si>
  <si>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</si>
  <si>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</si>
  <si>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</si>
  <si>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</si>
  <si>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</si>
  <si>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</si>
  <si>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</si>
  <si>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</si>
  <si>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</si>
  <si>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</si>
  <si>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</si>
  <si>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08402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</si>
  <si>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</si>
  <si>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</si>
  <si>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</si>
  <si>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</si>
  <si>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</si>
  <si>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09012</t>
  </si>
  <si>
    <t xml:space="preserve">KOŽNÍ ŠTĚP A/NEBO DEBRIDEMENT S CC 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</si>
  <si>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</si>
  <si>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</si>
  <si>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</si>
  <si>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</si>
  <si>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</si>
  <si>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</si>
  <si>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</si>
  <si>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</si>
  <si>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</si>
  <si>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</si>
  <si>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</si>
  <si>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</si>
  <si>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</si>
  <si>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</si>
  <si>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</si>
  <si>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</si>
  <si>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</si>
  <si>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</si>
  <si>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</si>
  <si>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</si>
  <si>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</si>
  <si>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</si>
  <si>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</si>
  <si>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</si>
  <si>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</si>
  <si>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10023</t>
  </si>
  <si>
    <t>10042</t>
  </si>
  <si>
    <t xml:space="preserve">AMPUTACE DOLNÍ KONČETINY PŘI ENDOKRINNÍCH, NUTRIČNÍCH A METAB                                       </t>
  </si>
  <si>
    <t>10063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</si>
  <si>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</si>
  <si>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</si>
  <si>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</si>
  <si>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</si>
  <si>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</si>
  <si>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</si>
  <si>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</si>
  <si>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</si>
  <si>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</si>
  <si>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</si>
  <si>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</si>
  <si>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</si>
  <si>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</si>
  <si>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</si>
  <si>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</si>
  <si>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</si>
  <si>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</si>
  <si>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</si>
  <si>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</si>
  <si>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</si>
  <si>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</si>
  <si>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</si>
  <si>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</si>
  <si>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</si>
  <si>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</si>
  <si>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</si>
  <si>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</si>
  <si>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</si>
  <si>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</si>
  <si>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</si>
  <si>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</si>
  <si>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</si>
  <si>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</si>
  <si>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</si>
  <si>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</si>
  <si>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</si>
  <si>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</si>
  <si>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</si>
  <si>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</si>
  <si>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</si>
  <si>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</si>
  <si>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</si>
  <si>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</si>
  <si>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</si>
  <si>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</si>
  <si>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</si>
  <si>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</si>
  <si>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</si>
  <si>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</si>
  <si>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</si>
  <si>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12042</t>
  </si>
  <si>
    <t xml:space="preserve">VÝKONY NA VARLATECH S CC 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</si>
  <si>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</si>
  <si>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</si>
  <si>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</si>
  <si>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</si>
  <si>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</si>
  <si>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</si>
  <si>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</si>
  <si>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13322</t>
  </si>
  <si>
    <t xml:space="preserve">MENSTRUAČNÍ A JINÉ PORUCHY ŽENSKÉHO REPRODUKČNÍHO SYSTÉMU S C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</si>
  <si>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</si>
  <si>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</si>
  <si>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</si>
  <si>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</si>
  <si>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</si>
  <si>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</si>
  <si>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</si>
  <si>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</si>
  <si>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</si>
  <si>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</si>
  <si>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17043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</si>
  <si>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</si>
  <si>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</si>
  <si>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</si>
  <si>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</si>
  <si>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</si>
  <si>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</si>
  <si>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</si>
  <si>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</si>
  <si>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</si>
  <si>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</si>
  <si>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</si>
  <si>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</si>
  <si>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</si>
  <si>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</si>
  <si>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</si>
  <si>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</si>
  <si>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</si>
  <si>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</si>
  <si>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</si>
  <si>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</si>
  <si>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</si>
  <si>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</si>
  <si>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</si>
  <si>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</si>
  <si>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18313</t>
  </si>
  <si>
    <t xml:space="preserve">POOPERAČNÍ A POÚRAZOVÉ INFEKCE S MCC                                                                </t>
  </si>
  <si>
    <t>18322</t>
  </si>
  <si>
    <t xml:space="preserve">HOREČKA NEZNÁMÉHO PŮVODU S CC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</si>
  <si>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</si>
  <si>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</si>
  <si>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</si>
  <si>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</si>
  <si>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</si>
  <si>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</si>
  <si>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</si>
  <si>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</si>
  <si>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</si>
  <si>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</si>
  <si>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</si>
  <si>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</si>
  <si>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</si>
  <si>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</si>
  <si>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</si>
  <si>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</si>
  <si>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</si>
  <si>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</si>
  <si>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</si>
  <si>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</si>
  <si>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</si>
  <si>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</si>
  <si>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</si>
  <si>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</si>
  <si>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</si>
  <si>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</si>
  <si>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</si>
  <si>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</si>
  <si>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</si>
  <si>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</si>
  <si>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</si>
  <si>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</si>
  <si>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21023</t>
  </si>
  <si>
    <t xml:space="preserve">JINÉ VÝKONY PŘI ÚRAZECH A KOMPLIKACÍCH S MCC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</si>
  <si>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</si>
  <si>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</si>
  <si>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</si>
  <si>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</si>
  <si>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</si>
  <si>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</si>
  <si>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22523</t>
  </si>
  <si>
    <t xml:space="preserve">NEROZSÁHLÉ POPÁLENINY SKRZ CELOU KŮŽI, S KOŽNÍM ŠTĚPEM NEBO I                                       </t>
  </si>
  <si>
    <t>23013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</si>
  <si>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</si>
  <si>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</si>
  <si>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</si>
  <si>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</si>
  <si>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</si>
  <si>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23372</t>
  </si>
  <si>
    <t xml:space="preserve">REHABILITACE 28-34 DNÍ S CC      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</si>
  <si>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</si>
  <si>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</si>
  <si>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</si>
  <si>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</si>
  <si>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</si>
  <si>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</si>
  <si>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</si>
  <si>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</si>
  <si>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</si>
  <si>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</si>
  <si>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</si>
  <si>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</si>
  <si>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</si>
  <si>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</si>
  <si>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</si>
  <si>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</si>
  <si>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</si>
  <si>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</si>
  <si>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</si>
  <si>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</si>
  <si>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</si>
  <si>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</si>
  <si>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</si>
  <si>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</si>
  <si>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</si>
  <si>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</si>
  <si>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</si>
  <si>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</si>
  <si>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</si>
  <si>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</si>
  <si>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</si>
  <si>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</si>
  <si>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</si>
  <si>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</si>
  <si>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 xml:space="preserve">ANTEGRÁDNÍ PYELOGRAFIE JEDNOSTRANNÁ               </t>
  </si>
  <si>
    <t>89198</t>
  </si>
  <si>
    <t xml:space="preserve">SKIASKOPIE                                        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</si>
  <si>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</si>
  <si>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</si>
  <si>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</si>
  <si>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</si>
  <si>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</si>
  <si>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</si>
  <si>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</si>
  <si>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</si>
  <si>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</si>
  <si>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</si>
  <si>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</si>
  <si>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</si>
  <si>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</si>
  <si>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</si>
  <si>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</si>
  <si>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</si>
  <si>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</si>
  <si>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</si>
  <si>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</si>
  <si>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</si>
  <si>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</si>
  <si>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</si>
  <si>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</si>
  <si>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</si>
  <si>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</si>
  <si>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</si>
  <si>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</si>
  <si>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</si>
  <si>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</si>
  <si>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</si>
  <si>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</si>
  <si>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</si>
  <si>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</si>
  <si>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</si>
  <si>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</si>
  <si>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</si>
  <si>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</si>
  <si>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</si>
  <si>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</si>
  <si>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</si>
  <si>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</si>
  <si>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0002100</t>
  </si>
  <si>
    <t>99mTc HYNIC-TOC inj.</t>
  </si>
  <si>
    <t>47245</t>
  </si>
  <si>
    <t>SCINTIGRAFIE SKELETU CÍLENÁ TŘÍFÁZOVÁ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</si>
  <si>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</si>
  <si>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</si>
  <si>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</si>
  <si>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</si>
  <si>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47265</t>
  </si>
  <si>
    <t>SCINTIGRAFICKÁ DIAGNOSTIKA ZÁNĚTŮ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</si>
  <si>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</si>
  <si>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</si>
  <si>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</si>
  <si>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</si>
  <si>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</si>
  <si>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</si>
  <si>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</si>
  <si>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</si>
  <si>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</si>
  <si>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</si>
  <si>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</si>
  <si>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</si>
  <si>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</si>
  <si>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</si>
  <si>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</si>
  <si>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</si>
  <si>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>SCINTIGRAFIE  NÁDORU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</si>
  <si>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</si>
  <si>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</si>
  <si>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</si>
  <si>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</si>
  <si>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</si>
  <si>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</si>
  <si>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</si>
  <si>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</si>
  <si>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 xml:space="preserve">ZHOTOVENÍ KARYOTYPU Z JEDNÉ MITÓZY                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</si>
  <si>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</si>
  <si>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</si>
  <si>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</si>
  <si>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</si>
  <si>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</si>
  <si>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</si>
  <si>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</si>
  <si>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</si>
  <si>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</si>
  <si>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</si>
  <si>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</si>
  <si>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</si>
  <si>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</si>
  <si>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</si>
  <si>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</si>
  <si>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</si>
  <si>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</si>
  <si>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</si>
  <si>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</si>
  <si>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</si>
  <si>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</si>
  <si>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</si>
  <si>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</si>
  <si>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</si>
  <si>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</si>
  <si>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</si>
  <si>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</si>
  <si>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96837</t>
  </si>
  <si>
    <t xml:space="preserve">ERYTROPOETIN - STANOVENÍ HLADINY V SÉRU           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</si>
  <si>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</si>
  <si>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</si>
  <si>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</si>
  <si>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</si>
  <si>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</si>
  <si>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</si>
  <si>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</si>
  <si>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</si>
  <si>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</si>
  <si>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</si>
  <si>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</si>
  <si>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</si>
  <si>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</si>
  <si>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</si>
  <si>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</si>
  <si>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</si>
  <si>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</si>
  <si>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</si>
  <si>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</si>
  <si>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</si>
  <si>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</si>
  <si>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</si>
  <si>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</si>
  <si>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</si>
  <si>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>DESTIČKOVÝ NEUTRALIZAČNÍ TEST (PNP)</t>
  </si>
  <si>
    <t>96879</t>
  </si>
  <si>
    <t xml:space="preserve">DRVVT - SCREENING LA                              </t>
  </si>
  <si>
    <t>DRVVT - SCREENING LA</t>
  </si>
  <si>
    <t>96885</t>
  </si>
  <si>
    <t xml:space="preserve">MOLEKULÁRNÍ MARKERY AKTIVACE HEMOSTÁZY            </t>
  </si>
  <si>
    <t>96875</t>
  </si>
  <si>
    <t>DRVVT - KONFIRMACE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</si>
  <si>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</si>
  <si>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</si>
  <si>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</si>
  <si>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</si>
  <si>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</si>
  <si>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</si>
  <si>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</si>
  <si>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</si>
  <si>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</si>
  <si>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</si>
  <si>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</si>
  <si>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</si>
  <si>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</si>
  <si>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</si>
  <si>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</si>
  <si>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</si>
  <si>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</si>
  <si>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</si>
  <si>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</si>
  <si>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</si>
  <si>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</si>
  <si>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</si>
  <si>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</si>
  <si>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</si>
  <si>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</si>
  <si>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</si>
  <si>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</si>
  <si>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</si>
  <si>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</si>
  <si>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</si>
  <si>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</si>
  <si>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</si>
  <si>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</si>
  <si>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</si>
  <si>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</si>
  <si>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</si>
  <si>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</si>
  <si>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</si>
  <si>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</si>
  <si>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</si>
  <si>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</si>
  <si>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</si>
  <si>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</si>
  <si>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</si>
  <si>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81447</t>
  </si>
  <si>
    <t xml:space="preserve">GLYKOVANÉ PROTEINY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</si>
  <si>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</si>
  <si>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</si>
  <si>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</si>
  <si>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</si>
  <si>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</si>
  <si>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</si>
  <si>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</si>
  <si>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</si>
  <si>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</si>
  <si>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</si>
  <si>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</si>
  <si>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</si>
  <si>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</si>
  <si>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</si>
  <si>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</si>
  <si>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</si>
  <si>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</si>
  <si>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</si>
  <si>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</si>
  <si>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</si>
  <si>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</si>
  <si>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</si>
  <si>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</si>
  <si>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</si>
  <si>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</si>
  <si>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</si>
  <si>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</si>
  <si>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</si>
  <si>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</si>
  <si>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</si>
  <si>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</si>
  <si>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>STANOVENÍ CERULOPLASMINU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</si>
  <si>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</si>
  <si>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</si>
  <si>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</si>
  <si>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</si>
  <si>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</si>
  <si>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</si>
  <si>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</si>
  <si>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</si>
  <si>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</si>
  <si>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</si>
  <si>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</si>
  <si>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</si>
  <si>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</si>
  <si>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</si>
  <si>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</si>
  <si>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</si>
  <si>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</si>
  <si>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</si>
  <si>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</si>
  <si>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</si>
  <si>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</si>
  <si>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</si>
  <si>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</si>
  <si>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</si>
  <si>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 xml:space="preserve">FERRITIN                                          </t>
  </si>
  <si>
    <t>93161</t>
  </si>
  <si>
    <t>INZULÍN</t>
  </si>
  <si>
    <t>93167</t>
  </si>
  <si>
    <t>NEURON - SPECIFICKÁ ENOLÁZA (NSE)</t>
  </si>
  <si>
    <t>93171</t>
  </si>
  <si>
    <t xml:space="preserve">PARATHORMON                                       </t>
  </si>
  <si>
    <t>PARATHORMON</t>
  </si>
  <si>
    <t>93187</t>
  </si>
  <si>
    <t xml:space="preserve">TYROXIN CELKOVÝ (TT4)                             </t>
  </si>
  <si>
    <t>TYROXIN CELKOVÝ (TT4)</t>
  </si>
  <si>
    <t>93191</t>
  </si>
  <si>
    <t>TESTOSTERON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</si>
  <si>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</si>
  <si>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</si>
  <si>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</si>
  <si>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</si>
  <si>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</si>
  <si>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>93231</t>
  </si>
  <si>
    <t xml:space="preserve">TYREOGLOBULIN AUTOPROTILÁTKY                      </t>
  </si>
  <si>
    <t>TYREOGLOBULIN AUTOPROTILÁTKY</t>
  </si>
  <si>
    <t>93247</t>
  </si>
  <si>
    <t xml:space="preserve">OSTEÁZA (KOSTNÍ FRAKCE ALKALICKÉ FOSFATÁZY)       </t>
  </si>
  <si>
    <t>81119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</si>
  <si>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</si>
  <si>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</si>
  <si>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</si>
  <si>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</si>
  <si>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</si>
  <si>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</si>
  <si>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</si>
  <si>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</si>
  <si>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</si>
  <si>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</si>
  <si>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</si>
  <si>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</si>
  <si>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</si>
  <si>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</si>
  <si>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</si>
  <si>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</si>
  <si>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</si>
  <si>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</si>
  <si>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</si>
  <si>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</si>
  <si>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</si>
  <si>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</si>
  <si>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</si>
  <si>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</si>
  <si>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</si>
  <si>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</si>
  <si>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</si>
  <si>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</si>
  <si>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</si>
  <si>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</si>
  <si>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</si>
  <si>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</si>
  <si>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</si>
  <si>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</si>
  <si>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</si>
  <si>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</si>
  <si>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</si>
  <si>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</si>
  <si>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</si>
  <si>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</si>
  <si>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</si>
  <si>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</si>
  <si>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</si>
  <si>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</si>
  <si>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</si>
  <si>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</si>
  <si>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</si>
  <si>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</si>
  <si>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</si>
  <si>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</si>
  <si>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</si>
  <si>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</si>
  <si>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</si>
  <si>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</si>
  <si>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</si>
  <si>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</si>
  <si>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</si>
  <si>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</si>
  <si>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</si>
  <si>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</si>
  <si>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</si>
  <si>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</si>
  <si>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</si>
  <si>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</si>
  <si>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</si>
  <si>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</si>
  <si>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</si>
  <si>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</si>
  <si>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</si>
  <si>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</si>
  <si>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</si>
  <si>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</si>
  <si>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</si>
  <si>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</si>
  <si>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</si>
  <si>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</si>
  <si>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</si>
  <si>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</si>
  <si>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</si>
  <si>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</si>
  <si>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</si>
  <si>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</si>
  <si>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81269</t>
  </si>
  <si>
    <t>ANGIOTENSIN KONVERTUJÍCÍ ENZYM V SÉRU (ACE)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</si>
  <si>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</si>
  <si>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</si>
  <si>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</si>
  <si>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</si>
  <si>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</si>
  <si>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</si>
  <si>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</si>
  <si>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</si>
  <si>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</si>
  <si>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</si>
  <si>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</si>
  <si>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</si>
  <si>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</si>
  <si>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</si>
  <si>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</si>
  <si>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</si>
  <si>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</si>
  <si>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</si>
  <si>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</si>
  <si>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</si>
  <si>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</si>
  <si>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</si>
  <si>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</si>
  <si>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</si>
  <si>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</si>
  <si>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</si>
  <si>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</si>
  <si>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</si>
  <si>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</si>
  <si>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</si>
  <si>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</si>
  <si>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</si>
  <si>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</si>
  <si>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91193</t>
  </si>
  <si>
    <t>STANOVENÍ B2 - MIKROGLOBULINU ELISA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</si>
  <si>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</si>
  <si>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</si>
  <si>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</si>
  <si>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</si>
  <si>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</si>
  <si>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</si>
  <si>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93199</t>
  </si>
  <si>
    <t xml:space="preserve">TYREOGLOBULIN (TG)                                </t>
  </si>
  <si>
    <t>91499</t>
  </si>
  <si>
    <t xml:space="preserve">AUTOPROTILÁTKY IA2                                </t>
  </si>
  <si>
    <t>81629</t>
  </si>
  <si>
    <t>VAZEBNÁ KAPACITA ŽELEZA</t>
  </si>
  <si>
    <t xml:space="preserve">VAZEBNÁ KAPACITA ŽELEZA                           </t>
  </si>
  <si>
    <t>93263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</si>
  <si>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</si>
  <si>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</si>
  <si>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</si>
  <si>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</si>
  <si>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</si>
  <si>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</si>
  <si>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93125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</si>
  <si>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</si>
  <si>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</si>
  <si>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</si>
  <si>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</si>
  <si>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</si>
  <si>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</si>
  <si>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</si>
  <si>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</si>
  <si>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</si>
  <si>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</si>
  <si>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</si>
  <si>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</si>
  <si>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</si>
  <si>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</si>
  <si>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</si>
  <si>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</si>
  <si>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</si>
  <si>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</si>
  <si>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>THYMIDINKINÁZA</t>
  </si>
  <si>
    <t>81675</t>
  </si>
  <si>
    <t xml:space="preserve">MIKROALBUMINURIE                                  </t>
  </si>
  <si>
    <t>MIKROALBUMINURIE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</si>
  <si>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</si>
  <si>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</si>
  <si>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</si>
  <si>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</si>
  <si>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</si>
  <si>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</si>
  <si>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</si>
  <si>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</si>
  <si>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</si>
  <si>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</si>
  <si>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</si>
  <si>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</si>
  <si>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</si>
  <si>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</si>
  <si>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</si>
  <si>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</si>
  <si>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</si>
  <si>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</si>
  <si>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 xml:space="preserve">SYNTÉZA cDNA REVERZNÍ TRANSKRIPCÍ                 </t>
  </si>
  <si>
    <t>81165</t>
  </si>
  <si>
    <t xml:space="preserve">KREATINKINÁZA (CK) STATIM                         </t>
  </si>
  <si>
    <t>KREATINKINÁZA (CK) STATIM</t>
  </si>
  <si>
    <t>81719</t>
  </si>
  <si>
    <t>METANEFRINY KVANTITATIVNĚ SOUČASNĚ V KRVI A V MOČI</t>
  </si>
  <si>
    <t>91169</t>
  </si>
  <si>
    <t>STANOVENÍ LEHKÝCH ŘETĚZCŮ LAMBDA</t>
  </si>
  <si>
    <t xml:space="preserve">STANOVENÍ LEHKÝCH ŘETĚZCŮ LAMBDA                  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</si>
  <si>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</si>
  <si>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</si>
  <si>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</si>
  <si>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</si>
  <si>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</si>
  <si>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</si>
  <si>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 xml:space="preserve">ELEKTROFORÉZA PROTEINŮ (MOČ, MOZKOMÍŠNÍ MOK)      </t>
  </si>
  <si>
    <t>93179</t>
  </si>
  <si>
    <t>PLAZMATICKÁ RENINOVÁ AKTIVITA (PRA)</t>
  </si>
  <si>
    <t>93229</t>
  </si>
  <si>
    <t xml:space="preserve">TKÁŇOVÝ POLYPEPTIDICKÝ ANTIGEN (TPA)              </t>
  </si>
  <si>
    <t>81679</t>
  </si>
  <si>
    <t xml:space="preserve">1,25-DIHYDROXYVITAMIN D (1,25 (OH)2D)             </t>
  </si>
  <si>
    <t>1,25-DIHYDROXYVITAMIN D (1,25 (OH)2D)</t>
  </si>
  <si>
    <t>93139</t>
  </si>
  <si>
    <t>ADRENOKORTIKOTROPIN (ACTH)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</si>
  <si>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</si>
  <si>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</si>
  <si>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</si>
  <si>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</si>
  <si>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</si>
  <si>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 xml:space="preserve">STANOVENÍ OROSOMUKOIDU                  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</si>
  <si>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</si>
  <si>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</si>
  <si>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</si>
  <si>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</si>
  <si>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</si>
  <si>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</si>
  <si>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</si>
  <si>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</si>
  <si>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</si>
  <si>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</si>
  <si>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</si>
  <si>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</si>
  <si>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</si>
  <si>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</si>
  <si>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</si>
  <si>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</si>
  <si>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</si>
  <si>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</si>
  <si>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</si>
  <si>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</si>
  <si>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</si>
  <si>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0022075</t>
  </si>
  <si>
    <t>0042433</t>
  </si>
  <si>
    <t>VISIPAQUE 320 MG I/ML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</si>
  <si>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</si>
  <si>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</si>
  <si>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</si>
  <si>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</si>
  <si>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</si>
  <si>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</si>
  <si>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</si>
  <si>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</si>
  <si>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0224716</t>
  </si>
  <si>
    <t>0038483</t>
  </si>
  <si>
    <t>0038503</t>
  </si>
  <si>
    <t>SOUPRAVA ZAVÁDĚCÍ INTRODUCER</t>
  </si>
  <si>
    <t>0038505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</si>
  <si>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</si>
  <si>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</si>
  <si>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</si>
  <si>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</si>
  <si>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</si>
  <si>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</si>
  <si>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</si>
  <si>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</si>
  <si>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</si>
  <si>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</si>
  <si>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</si>
  <si>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</si>
  <si>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</si>
  <si>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</si>
  <si>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0057823</t>
  </si>
  <si>
    <t>KATETR ANGIOGRAFICKÝ TORCON,PRŮMĚR 4.1 AŽ 7 FRENCH</t>
  </si>
  <si>
    <t>0059345</t>
  </si>
  <si>
    <t>INDEFLÁTOR - ZAŘÍZENÍ INSUFLAČNÍ - INFLATION DEVIC</t>
  </si>
  <si>
    <t>0059795</t>
  </si>
  <si>
    <t>DRÁT VODÍCÍ ANGIODYN J3 FC-FS 150-0,35</t>
  </si>
  <si>
    <t>0092284</t>
  </si>
  <si>
    <t>STENT PERIFERNÍ VASKULÁRNÍ - ASTRON; SAMOEXPAND; N</t>
  </si>
  <si>
    <t>0092559</t>
  </si>
  <si>
    <t>SADA AG - SYSTÉM PRO UZAVÍRÁNÍ CÉV - FEMORÁLNÍ - S</t>
  </si>
  <si>
    <t>0059796</t>
  </si>
  <si>
    <t>DRÁT VODÍCÍ ANGIODYN J3 SFC-FS 150-0,35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</si>
  <si>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</si>
  <si>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</si>
  <si>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</si>
  <si>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</si>
  <si>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</si>
  <si>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</si>
  <si>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</si>
  <si>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</si>
  <si>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</si>
  <si>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</si>
  <si>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</si>
  <si>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</si>
  <si>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</si>
  <si>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</si>
  <si>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</si>
  <si>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</si>
  <si>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</si>
  <si>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</si>
  <si>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</si>
  <si>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</si>
  <si>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</si>
  <si>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</si>
  <si>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</si>
  <si>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</si>
  <si>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</si>
  <si>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</si>
  <si>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</si>
  <si>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</si>
  <si>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</si>
  <si>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</si>
  <si>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</si>
  <si>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</si>
  <si>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</si>
  <si>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</si>
  <si>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</si>
  <si>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</si>
  <si>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</si>
  <si>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</si>
  <si>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</si>
  <si>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</si>
  <si>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</si>
  <si>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</si>
  <si>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</si>
  <si>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</si>
  <si>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</si>
  <si>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</si>
  <si>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</si>
  <si>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</si>
  <si>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</si>
  <si>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</si>
  <si>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</si>
  <si>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</si>
  <si>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</si>
  <si>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</si>
  <si>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</si>
  <si>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</si>
  <si>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</si>
  <si>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</si>
  <si>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</si>
  <si>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</si>
  <si>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</si>
  <si>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</si>
  <si>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</si>
  <si>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</si>
  <si>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</si>
  <si>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</si>
  <si>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</si>
  <si>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</si>
  <si>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</si>
  <si>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</si>
  <si>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</si>
  <si>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</si>
  <si>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</si>
  <si>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</si>
  <si>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</si>
  <si>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</si>
  <si>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</si>
  <si>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</si>
  <si>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</si>
  <si>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</si>
  <si>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</si>
  <si>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</si>
  <si>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</si>
  <si>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</si>
  <si>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</si>
  <si>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</si>
  <si>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</si>
  <si>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</si>
  <si>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</si>
  <si>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</si>
  <si>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</si>
  <si>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</si>
  <si>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</si>
  <si>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</si>
  <si>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</si>
  <si>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</si>
  <si>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</si>
  <si>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</si>
  <si>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</si>
  <si>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</si>
  <si>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</si>
  <si>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</si>
  <si>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</si>
  <si>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</si>
  <si>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</si>
  <si>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</si>
  <si>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</si>
  <si>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</si>
  <si>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</si>
  <si>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</si>
  <si>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</si>
  <si>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</si>
  <si>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</si>
  <si>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</si>
  <si>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</si>
  <si>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</si>
  <si>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</si>
  <si>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</si>
  <si>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</si>
  <si>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</si>
  <si>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</si>
  <si>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</si>
  <si>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</si>
  <si>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</si>
  <si>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</si>
  <si>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</si>
  <si>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</si>
  <si>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</si>
  <si>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</si>
  <si>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</si>
  <si>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</si>
  <si>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</si>
  <si>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</si>
  <si>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</si>
  <si>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</si>
  <si>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</si>
  <si>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</si>
  <si>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</si>
  <si>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</si>
  <si>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</si>
  <si>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</si>
  <si>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</si>
  <si>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</si>
  <si>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</si>
  <si>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</si>
  <si>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</si>
  <si>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</si>
  <si>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</si>
  <si>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</si>
  <si>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</si>
  <si>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</si>
  <si>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</si>
  <si>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</si>
  <si>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</si>
  <si>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</si>
  <si>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</si>
  <si>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</si>
  <si>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87611</t>
  </si>
  <si>
    <t>TECHNICKÁ KOMPONENTA MIKROSKOPICKÉHO VYŠETŘENÍ PIT</t>
  </si>
  <si>
    <t>87429</t>
  </si>
  <si>
    <t>CYTOLOGICKÉ NÁTĚRY  NECENTRIFUGOVANÉ TEKUTINY - VÍ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</si>
  <si>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</si>
  <si>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</si>
  <si>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</si>
  <si>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</si>
  <si>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</si>
  <si>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</si>
  <si>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</si>
  <si>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</si>
  <si>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</si>
  <si>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</si>
  <si>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</si>
  <si>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</si>
  <si>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</si>
  <si>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</si>
  <si>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</si>
  <si>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</si>
  <si>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</si>
  <si>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</si>
  <si>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</si>
  <si>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</si>
  <si>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</si>
  <si>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</si>
  <si>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</si>
  <si>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</si>
  <si>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</si>
  <si>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</si>
  <si>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</si>
  <si>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</si>
  <si>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</si>
  <si>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</si>
  <si>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</si>
  <si>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</si>
  <si>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</si>
  <si>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</si>
  <si>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</si>
  <si>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</si>
  <si>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</si>
  <si>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</si>
  <si>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</si>
  <si>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</si>
  <si>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</si>
  <si>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</si>
  <si>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</si>
  <si>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</si>
  <si>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</si>
  <si>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</si>
  <si>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</si>
  <si>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</si>
  <si>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</si>
  <si>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</si>
  <si>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</si>
  <si>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</si>
  <si>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</si>
  <si>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</si>
  <si>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</si>
  <si>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</si>
  <si>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</si>
  <si>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</si>
  <si>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</si>
  <si>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</si>
  <si>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</si>
  <si>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>KONFIRMAČNÍ TEST PRŮKAZU ANTIGENŮ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</si>
  <si>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</si>
  <si>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</si>
  <si>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</si>
  <si>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</si>
  <si>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</si>
  <si>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</si>
  <si>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</si>
  <si>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</si>
  <si>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</si>
  <si>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</si>
  <si>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</si>
  <si>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</si>
  <si>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</si>
  <si>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</si>
  <si>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</si>
  <si>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</si>
  <si>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</si>
  <si>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</si>
  <si>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</si>
  <si>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</si>
  <si>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</si>
  <si>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</si>
  <si>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</si>
  <si>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</si>
  <si>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 RID</t>
  </si>
  <si>
    <t>91116</t>
  </si>
  <si>
    <t>STANOVENÍ IgG4 RID</t>
  </si>
  <si>
    <t>91161</t>
  </si>
  <si>
    <t xml:space="preserve">STANOVENÍ C4 SLOŽKY KOMPLEMENTU                   </t>
  </si>
  <si>
    <t>STANOVENÍ C4 SLOŽKY KOMPLEMENTU</t>
  </si>
  <si>
    <t>STANOVENÍ IgG ELISA</t>
  </si>
  <si>
    <t>91211</t>
  </si>
  <si>
    <t>STANOVENÍ IgG PROTI POTRAVINOVÝM ALERGENŮM ELISA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</si>
  <si>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</si>
  <si>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</si>
  <si>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</si>
  <si>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</si>
  <si>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</si>
  <si>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</si>
  <si>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</si>
  <si>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</si>
  <si>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>STANOVENÍ ANTI-MPO ELISA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</si>
  <si>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</si>
  <si>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</si>
  <si>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</si>
  <si>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</si>
  <si>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</si>
  <si>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</si>
  <si>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</si>
  <si>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</si>
  <si>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</si>
  <si>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91427</t>
  </si>
  <si>
    <t>IZOLACE MONONUKLEÁRŮ Z PERIFERNÍ KRVE GRADIENTOVOU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</si>
  <si>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</si>
  <si>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</si>
  <si>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</si>
  <si>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</si>
  <si>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</si>
  <si>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</si>
  <si>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</si>
  <si>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</si>
  <si>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</si>
  <si>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</si>
  <si>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</si>
  <si>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</si>
  <si>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</si>
  <si>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</si>
  <si>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</si>
  <si>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</si>
  <si>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>STANOVENÍ IgA ELISA</t>
  </si>
  <si>
    <t>91259</t>
  </si>
  <si>
    <t xml:space="preserve">STANOVENÍ ANTI NUKLEOHISTON Ab ELISA              </t>
  </si>
  <si>
    <t>91189</t>
  </si>
  <si>
    <t>STANOVENÍ IgE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</si>
  <si>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</si>
  <si>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</si>
  <si>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</si>
  <si>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</si>
  <si>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</si>
  <si>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</si>
  <si>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91279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</si>
  <si>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</si>
  <si>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</si>
  <si>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</si>
  <si>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</si>
  <si>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</si>
  <si>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</si>
  <si>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</si>
  <si>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</si>
  <si>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>STANOVENÍ IgG3 RID</t>
  </si>
  <si>
    <t>91159</t>
  </si>
  <si>
    <t xml:space="preserve">STANOVENÍ C3 SLOŽKY KOMPLEMENTU                   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</si>
  <si>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</si>
  <si>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</si>
  <si>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</si>
  <si>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</si>
  <si>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</si>
  <si>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</si>
  <si>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 xml:space="preserve">STANOVENÍ ANTI U1-RNP Ab ELISA                    </t>
  </si>
  <si>
    <t>91113</t>
  </si>
  <si>
    <t>STANOVENÍ IgG2 RID</t>
  </si>
  <si>
    <t>44</t>
  </si>
  <si>
    <t>94200</t>
  </si>
  <si>
    <t xml:space="preserve">(VZP) KVANTITATIVNÍ PCR (qPCR) V REÁLNÉM ČASE PRO 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</si>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</sst>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3" fontId="37" fillId="0" borderId="143" xfId="0" applyNumberFormat="1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34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34" fillId="0" borderId="165" xfId="0" applyNumberFormat="1" applyFont="1" applyBorder="1"/>
    <xf numFmtId="3" fontId="34" fillId="0" borderId="19" xfId="0" applyNumberFormat="1" applyFont="1" applyBorder="1"/>
    <xf numFmtId="3" fontId="34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0.70075127257738645</c:v>
                </c:pt>
                <c:pt idx="1">
                  <c:v>0.80485503313627571</c:v>
                </c:pt>
                <c:pt idx="2">
                  <c:v>0.83157257142672125</c:v>
                </c:pt>
                <c:pt idx="3">
                  <c:v>0.91006439486604784</c:v>
                </c:pt>
                <c:pt idx="4">
                  <c:v>0.98308882302724265</c:v>
                </c:pt>
                <c:pt idx="5">
                  <c:v>1.0657838490250289</c:v>
                </c:pt>
                <c:pt idx="6">
                  <c:v>1.0100431683560736</c:v>
                </c:pt>
                <c:pt idx="7">
                  <c:v>1.0249889470144753</c:v>
                </c:pt>
                <c:pt idx="8">
                  <c:v>0.97545673704080926</c:v>
                </c:pt>
                <c:pt idx="9">
                  <c:v>1.0244920478986013</c:v>
                </c:pt>
                <c:pt idx="10">
                  <c:v>1.0228971649605252</c:v>
                </c:pt>
                <c:pt idx="11">
                  <c:v>1.0086181282663451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3216"/>
        <c:axId val="1152726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0.96730515342392698</c:v>
                </c:pt>
                <c:pt idx="1">
                  <c:v>0.96730515342392698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6688"/>
        <c:axId val="1152717232"/>
      </c:scatterChart>
      <c:catAx>
        <c:axId val="115272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2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26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23216"/>
        <c:crosses val="autoZero"/>
        <c:crossBetween val="between"/>
      </c:valAx>
      <c:valAx>
        <c:axId val="11527166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7232"/>
        <c:crosses val="max"/>
        <c:crossBetween val="midCat"/>
      </c:valAx>
      <c:valAx>
        <c:axId val="11527172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166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3.4909819639278559</c:v>
                </c:pt>
                <c:pt idx="1">
                  <c:v>3.5702087286527515</c:v>
                </c:pt>
                <c:pt idx="2">
                  <c:v>3.6556250000000001</c:v>
                </c:pt>
                <c:pt idx="3">
                  <c:v>3.6245024325519681</c:v>
                </c:pt>
                <c:pt idx="4">
                  <c:v>3.4921061471279811</c:v>
                </c:pt>
                <c:pt idx="5">
                  <c:v>3.4370843309390797</c:v>
                </c:pt>
                <c:pt idx="6">
                  <c:v>3.4643356643356644</c:v>
                </c:pt>
                <c:pt idx="7">
                  <c:v>3.5148514851485149</c:v>
                </c:pt>
                <c:pt idx="8">
                  <c:v>3.5374200827378712</c:v>
                </c:pt>
                <c:pt idx="9">
                  <c:v>3.5812112869924295</c:v>
                </c:pt>
                <c:pt idx="10">
                  <c:v>3.6337782014617095</c:v>
                </c:pt>
                <c:pt idx="11">
                  <c:v>3.7204801200300075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3968"/>
        <c:axId val="11527210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9952"/>
        <c:axId val="1152724304"/>
      </c:scatterChart>
      <c:catAx>
        <c:axId val="115271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2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210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52713968"/>
        <c:crosses val="autoZero"/>
        <c:crossBetween val="between"/>
      </c:valAx>
      <c:valAx>
        <c:axId val="1152719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24304"/>
        <c:crosses val="max"/>
        <c:crossBetween val="midCat"/>
      </c:valAx>
      <c:valAx>
        <c:axId val="1152724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527199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9" totalsRowShown="0">
  <autoFilter ref="C3:S15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3447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5007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5008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5025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5487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5516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5521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5598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5599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5831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6488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7371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50851.522372116087</v>
      </c>
      <c r="D4" s="280">
        <f ca="1">IF(ISERROR(VLOOKUP("Náklady celkem",INDIRECT("HI!$A:$G"),5,0)),0,VLOOKUP("Náklady celkem",INDIRECT("HI!$A:$G"),5,0))</f>
        <v>52411.221560000027</v>
      </c>
      <c r="E4" s="281">
        <f ca="1">IF(C4=0,0,D4/C4)</f>
        <v>1.0306716321385727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3288.5744257812503</v>
      </c>
      <c r="D7" s="288">
        <f>IF(ISERROR(HI!E5),"",HI!E5)</f>
        <v>2803.6242200000015</v>
      </c>
      <c r="E7" s="285">
        <f t="shared" ref="E7:E15" si="0">IF(C7=0,0,D7/C7)</f>
        <v>0.85253482421458604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0.92261953255474149</v>
      </c>
      <c r="E8" s="285">
        <f t="shared" si="0"/>
        <v>1.0251328139497127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0.50723303524460805</v>
      </c>
      <c r="E9" s="285">
        <f>IF(C9=0,0,D9/C9)</f>
        <v>1.6907767841486936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0.50154044674648579</v>
      </c>
      <c r="E11" s="285">
        <f t="shared" si="0"/>
        <v>0.83590074457747632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0.76681358962953172</v>
      </c>
      <c r="E12" s="285">
        <f t="shared" si="0"/>
        <v>0.95851698703691457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1330.6911869964601</v>
      </c>
      <c r="D15" s="288">
        <f>IF(ISERROR(HI!E6),"",HI!E6)</f>
        <v>1318.4253900000001</v>
      </c>
      <c r="E15" s="285">
        <f t="shared" si="0"/>
        <v>0.99078238653992623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38487.991749999994</v>
      </c>
      <c r="D16" s="284">
        <f ca="1">IF(ISERROR(VLOOKUP("Osobní náklady (Kč) *",INDIRECT("HI!$A:$G"),5,0)),0,VLOOKUP("Osobní náklady (Kč) *",INDIRECT("HI!$A:$G"),5,0))</f>
        <v>38150.515250000011</v>
      </c>
      <c r="E16" s="285">
        <f ca="1">IF(C16=0,0,D16/C16)</f>
        <v>0.99123164174966383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49188.939650000008</v>
      </c>
      <c r="D18" s="303">
        <f ca="1">IF(ISERROR(VLOOKUP("Výnosy celkem",INDIRECT("HI!$A:$G"),5,0)),0,VLOOKUP("Výnosy celkem",INDIRECT("HI!$A:$G"),5,0))</f>
        <v>52862.908299999988</v>
      </c>
      <c r="E18" s="304">
        <f t="shared" ref="E18:E31" ca="1" si="1">IF(C18=0,0,D18/C18)</f>
        <v>1.0746909503669282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222.75965000000002</v>
      </c>
      <c r="D19" s="284">
        <f ca="1">IF(ISERROR(VLOOKUP("Ambulance *",INDIRECT("HI!$A:$G"),5,0)),0,VLOOKUP("Ambulance *",INDIRECT("HI!$A:$G"),5,0))</f>
        <v>285.74829999999997</v>
      </c>
      <c r="E19" s="285">
        <f t="shared" ca="1" si="1"/>
        <v>1.2827650788641478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1.2827650788641478</v>
      </c>
      <c r="E20" s="285">
        <f t="shared" si="1"/>
        <v>1.2827650788641478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1.2827650788641476</v>
      </c>
      <c r="E21" s="285">
        <f t="shared" si="1"/>
        <v>1.2827650788641476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0.8845370868832132</v>
      </c>
      <c r="E23" s="285">
        <f t="shared" si="1"/>
        <v>1.0406318669214274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48966.180000000008</v>
      </c>
      <c r="D24" s="284">
        <f ca="1">IF(ISERROR(VLOOKUP("Hospitalizace *",INDIRECT("HI!$A:$G"),5,0)),0,VLOOKUP("Hospitalizace *",INDIRECT("HI!$A:$G"),5,0))</f>
        <v>52577.159999999989</v>
      </c>
      <c r="E24" s="285">
        <f ca="1">IF(C24=0,0,D24/C24)</f>
        <v>1.0737443680515812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1.0737443680515815</v>
      </c>
      <c r="E25" s="285">
        <f t="shared" si="1"/>
        <v>1.0737443680515815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1.0829860171797325</v>
      </c>
      <c r="E26" s="285">
        <f t="shared" si="1"/>
        <v>1.0829860171797325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0.60562043102629826</v>
      </c>
      <c r="E27" s="285">
        <f t="shared" si="1"/>
        <v>0.60562043102629826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0.91778975741239888</v>
      </c>
      <c r="E29" s="285">
        <f t="shared" si="1"/>
        <v>0.96609448148673571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3.7204801200300075</v>
      </c>
      <c r="E30" s="285">
        <f t="shared" si="1"/>
        <v>3.7204801200300075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0.82544413385618143</v>
      </c>
      <c r="E31" s="285">
        <f t="shared" si="1"/>
        <v>0.8688885619538752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2290.8574200000003</v>
      </c>
      <c r="C5" s="33">
        <v>2528.5561200000016</v>
      </c>
      <c r="D5" s="12"/>
      <c r="E5" s="226">
        <v>2803.6242200000015</v>
      </c>
      <c r="F5" s="32">
        <v>3288.5744257812503</v>
      </c>
      <c r="G5" s="225">
        <f>E5-F5</f>
        <v>-484.95020578124877</v>
      </c>
      <c r="H5" s="231">
        <f>IF(F5&lt;0.00000001,"",E5/F5)</f>
        <v>0.85253482421458604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736.72690000000011</v>
      </c>
      <c r="C6" s="35">
        <v>941.80364000000009</v>
      </c>
      <c r="D6" s="12"/>
      <c r="E6" s="227">
        <v>1318.4253900000001</v>
      </c>
      <c r="F6" s="34">
        <v>1330.6911869964601</v>
      </c>
      <c r="G6" s="228">
        <f>E6-F6</f>
        <v>-12.26579699646004</v>
      </c>
      <c r="H6" s="232">
        <f>IF(F6&lt;0.00000001,"",E6/F6)</f>
        <v>0.99078238653992623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25364.486389999998</v>
      </c>
      <c r="C7" s="35">
        <v>30103.933590000001</v>
      </c>
      <c r="D7" s="12"/>
      <c r="E7" s="227">
        <v>38150.515250000011</v>
      </c>
      <c r="F7" s="34">
        <v>38487.991749999994</v>
      </c>
      <c r="G7" s="228">
        <f>E7-F7</f>
        <v>-337.47649999998248</v>
      </c>
      <c r="H7" s="232">
        <f>IF(F7&lt;0.00000001,"",E7/F7)</f>
        <v>0.99123164174966383</v>
      </c>
    </row>
    <row r="8" spans="1:10" ht="14.4" customHeight="1" thickBot="1" x14ac:dyDescent="0.35">
      <c r="A8" s="1" t="s">
        <v>96</v>
      </c>
      <c r="B8" s="15">
        <v>4559.548359999988</v>
      </c>
      <c r="C8" s="37">
        <v>6359.7221300000001</v>
      </c>
      <c r="D8" s="12"/>
      <c r="E8" s="229">
        <v>10138.656700000014</v>
      </c>
      <c r="F8" s="36">
        <v>7744.2650093383818</v>
      </c>
      <c r="G8" s="230">
        <f>E8-F8</f>
        <v>2394.3916906616323</v>
      </c>
      <c r="H8" s="233">
        <f>IF(F8&lt;0.00000001,"",E8/F8)</f>
        <v>1.3091825612597667</v>
      </c>
    </row>
    <row r="9" spans="1:10" ht="14.4" customHeight="1" thickBot="1" x14ac:dyDescent="0.35">
      <c r="A9" s="2" t="s">
        <v>97</v>
      </c>
      <c r="B9" s="3">
        <v>32951.619069999986</v>
      </c>
      <c r="C9" s="39">
        <v>39934.015480000002</v>
      </c>
      <c r="D9" s="12"/>
      <c r="E9" s="3">
        <v>52411.221560000027</v>
      </c>
      <c r="F9" s="38">
        <v>50851.522372116087</v>
      </c>
      <c r="G9" s="38">
        <f>E9-F9</f>
        <v>1559.6991878839399</v>
      </c>
      <c r="H9" s="234">
        <f>IF(F9&lt;0.00000001,"",E9/F9)</f>
        <v>1.0306716321385727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209.72598999999994</v>
      </c>
      <c r="C11" s="33">
        <f>IF(ISERROR(VLOOKUP("Celkem:",'ZV Vykáz.-A'!A:H,5,0)),0,VLOOKUP("Celkem:",'ZV Vykáz.-A'!A:H,5,0)/1000)</f>
        <v>222.75965000000002</v>
      </c>
      <c r="D11" s="12"/>
      <c r="E11" s="226">
        <f>IF(ISERROR(VLOOKUP("Celkem:",'ZV Vykáz.-A'!A:H,8,0)),0,VLOOKUP("Celkem:",'ZV Vykáz.-A'!A:H,8,0)/1000)</f>
        <v>285.74829999999997</v>
      </c>
      <c r="F11" s="32">
        <f>C11</f>
        <v>222.75965000000002</v>
      </c>
      <c r="G11" s="225">
        <f>E11-F11</f>
        <v>62.98864999999995</v>
      </c>
      <c r="H11" s="231">
        <f>IF(F11&lt;0.00000001,"",E11/F11)</f>
        <v>1.2827650788641478</v>
      </c>
      <c r="I11" s="225">
        <f>E11-B11</f>
        <v>76.022310000000033</v>
      </c>
      <c r="J11" s="231">
        <f>IF(B11&lt;0.00000001,"",E11/B11)</f>
        <v>1.3624839725395983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49383.869999999995</v>
      </c>
      <c r="C12" s="37">
        <f>IF(ISERROR(VLOOKUP("Celkem",CaseMix!A:D,3,0)),0,VLOOKUP("Celkem",CaseMix!A:D,3,0)*30)</f>
        <v>48966.180000000008</v>
      </c>
      <c r="D12" s="12"/>
      <c r="E12" s="229">
        <f>IF(ISERROR(VLOOKUP("Celkem",CaseMix!A:D,4,0)),0,VLOOKUP("Celkem",CaseMix!A:D,4,0)*30)</f>
        <v>52577.159999999989</v>
      </c>
      <c r="F12" s="36">
        <f>C12</f>
        <v>48966.180000000008</v>
      </c>
      <c r="G12" s="230">
        <f>E12-F12</f>
        <v>3610.9799999999814</v>
      </c>
      <c r="H12" s="233">
        <f>IF(F12&lt;0.00000001,"",E12/F12)</f>
        <v>1.0737443680515812</v>
      </c>
      <c r="I12" s="230">
        <f>E12-B12</f>
        <v>3193.2899999999936</v>
      </c>
      <c r="J12" s="233">
        <f>IF(B12&lt;0.00000001,"",E12/B12)</f>
        <v>1.0646626114964257</v>
      </c>
    </row>
    <row r="13" spans="1:10" ht="14.4" customHeight="1" thickBot="1" x14ac:dyDescent="0.35">
      <c r="A13" s="4" t="s">
        <v>100</v>
      </c>
      <c r="B13" s="9">
        <f>SUM(B11:B12)</f>
        <v>49593.595989999994</v>
      </c>
      <c r="C13" s="41">
        <f>SUM(C11:C12)</f>
        <v>49188.939650000008</v>
      </c>
      <c r="D13" s="12"/>
      <c r="E13" s="9">
        <f>SUM(E11:E12)</f>
        <v>52862.908299999988</v>
      </c>
      <c r="F13" s="40">
        <f>SUM(F11:F12)</f>
        <v>49188.939650000008</v>
      </c>
      <c r="G13" s="40">
        <f>E13-F13</f>
        <v>3673.9686499999807</v>
      </c>
      <c r="H13" s="235">
        <f>IF(F13&lt;0.00000001,"",E13/F13)</f>
        <v>1.0746909503669282</v>
      </c>
      <c r="I13" s="40">
        <f>SUM(I11:I12)</f>
        <v>3269.3123099999934</v>
      </c>
      <c r="J13" s="235">
        <f>IF(B13&lt;0.00000001,"",E13/B13)</f>
        <v>1.0659220660397204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1.5050427684493142</v>
      </c>
      <c r="C15" s="43">
        <f>IF(C9=0,"",C13/C9)</f>
        <v>1.2317554109887876</v>
      </c>
      <c r="D15" s="12"/>
      <c r="E15" s="10">
        <f>IF(E9=0,"",E13/E9)</f>
        <v>1.0086181303651331</v>
      </c>
      <c r="F15" s="42">
        <f>IF(F9=0,"",F13/F9)</f>
        <v>0.96730515342392698</v>
      </c>
      <c r="G15" s="42">
        <f>IF(ISERROR(F15-E15),"",E15-F15)</f>
        <v>4.131297694120617E-2</v>
      </c>
      <c r="H15" s="236">
        <f>IF(ISERROR(F15-E15),"",IF(F15&lt;0.00000001,"",E15/F15))</f>
        <v>1.0427093526742544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0.70075127257738645</v>
      </c>
      <c r="C4" s="323">
        <f t="shared" ref="C4:M4" si="0">(C10+C8)/C6</f>
        <v>0.80485503313627571</v>
      </c>
      <c r="D4" s="323">
        <f t="shared" si="0"/>
        <v>0.83157257142672125</v>
      </c>
      <c r="E4" s="323">
        <f t="shared" si="0"/>
        <v>0.91006439486604784</v>
      </c>
      <c r="F4" s="323">
        <f t="shared" si="0"/>
        <v>0.98308882302724265</v>
      </c>
      <c r="G4" s="323">
        <f t="shared" si="0"/>
        <v>1.0657838490250289</v>
      </c>
      <c r="H4" s="323">
        <f t="shared" si="0"/>
        <v>1.0100431683560736</v>
      </c>
      <c r="I4" s="323">
        <f t="shared" si="0"/>
        <v>1.0249889470144753</v>
      </c>
      <c r="J4" s="323">
        <f t="shared" si="0"/>
        <v>0.97545673704080926</v>
      </c>
      <c r="K4" s="323">
        <f t="shared" si="0"/>
        <v>1.0244920478986013</v>
      </c>
      <c r="L4" s="323">
        <f t="shared" si="0"/>
        <v>1.0228971649605252</v>
      </c>
      <c r="M4" s="323">
        <f t="shared" si="0"/>
        <v>1.0086181282663451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3958.00684</v>
      </c>
      <c r="C5" s="323">
        <f>IF(ISERROR(VLOOKUP($A5,'Man Tab'!$A:$Q,COLUMN()+2,0)),0,VLOOKUP($A5,'Man Tab'!$A:$Q,COLUMN()+2,0))</f>
        <v>3805.7473799999998</v>
      </c>
      <c r="D5" s="323">
        <f>IF(ISERROR(VLOOKUP($A5,'Man Tab'!$A:$Q,COLUMN()+2,0)),0,VLOOKUP($A5,'Man Tab'!$A:$Q,COLUMN()+2,0))</f>
        <v>4434.6667700000098</v>
      </c>
      <c r="E5" s="323">
        <f>IF(ISERROR(VLOOKUP($A5,'Man Tab'!$A:$Q,COLUMN()+2,0)),0,VLOOKUP($A5,'Man Tab'!$A:$Q,COLUMN()+2,0))</f>
        <v>3968.7125700000202</v>
      </c>
      <c r="F5" s="323">
        <f>IF(ISERROR(VLOOKUP($A5,'Man Tab'!$A:$Q,COLUMN()+2,0)),0,VLOOKUP($A5,'Man Tab'!$A:$Q,COLUMN()+2,0))</f>
        <v>4047.6735199999998</v>
      </c>
      <c r="G5" s="323">
        <f>IF(ISERROR(VLOOKUP($A5,'Man Tab'!$A:$Q,COLUMN()+2,0)),0,VLOOKUP($A5,'Man Tab'!$A:$Q,COLUMN()+2,0))</f>
        <v>4063.2019399999999</v>
      </c>
      <c r="H5" s="323">
        <f>IF(ISERROR(VLOOKUP($A5,'Man Tab'!$A:$Q,COLUMN()+2,0)),0,VLOOKUP($A5,'Man Tab'!$A:$Q,COLUMN()+2,0))</f>
        <v>4962.8519900000001</v>
      </c>
      <c r="I5" s="323">
        <f>IF(ISERROR(VLOOKUP($A5,'Man Tab'!$A:$Q,COLUMN()+2,0)),0,VLOOKUP($A5,'Man Tab'!$A:$Q,COLUMN()+2,0))</f>
        <v>4347.0776699999997</v>
      </c>
      <c r="J5" s="323">
        <f>IF(ISERROR(VLOOKUP($A5,'Man Tab'!$A:$Q,COLUMN()+2,0)),0,VLOOKUP($A5,'Man Tab'!$A:$Q,COLUMN()+2,0))</f>
        <v>5469.24665000001</v>
      </c>
      <c r="K5" s="323">
        <f>IF(ISERROR(VLOOKUP($A5,'Man Tab'!$A:$Q,COLUMN()+2,0)),0,VLOOKUP($A5,'Man Tab'!$A:$Q,COLUMN()+2,0))</f>
        <v>3810.7734600000199</v>
      </c>
      <c r="L5" s="323">
        <f>IF(ISERROR(VLOOKUP($A5,'Man Tab'!$A:$Q,COLUMN()+2,0)),0,VLOOKUP($A5,'Man Tab'!$A:$Q,COLUMN()+2,0))</f>
        <v>4781.7407200000098</v>
      </c>
      <c r="M5" s="323">
        <f>IF(ISERROR(VLOOKUP($A5,'Man Tab'!$A:$Q,COLUMN()+2,0)),0,VLOOKUP($A5,'Man Tab'!$A:$Q,COLUMN()+2,0))</f>
        <v>4761.5220500000196</v>
      </c>
    </row>
    <row r="6" spans="1:13" ht="14.4" customHeight="1" x14ac:dyDescent="0.3">
      <c r="A6" s="324" t="s">
        <v>97</v>
      </c>
      <c r="B6" s="325">
        <f>B5</f>
        <v>3958.00684</v>
      </c>
      <c r="C6" s="325">
        <f t="shared" ref="C6:M6" si="1">C5+B6</f>
        <v>7763.7542199999998</v>
      </c>
      <c r="D6" s="325">
        <f t="shared" si="1"/>
        <v>12198.42099000001</v>
      </c>
      <c r="E6" s="325">
        <f t="shared" si="1"/>
        <v>16167.133560000029</v>
      </c>
      <c r="F6" s="325">
        <f t="shared" si="1"/>
        <v>20214.807080000028</v>
      </c>
      <c r="G6" s="325">
        <f t="shared" si="1"/>
        <v>24278.009020000027</v>
      </c>
      <c r="H6" s="325">
        <f t="shared" si="1"/>
        <v>29240.861010000026</v>
      </c>
      <c r="I6" s="325">
        <f t="shared" si="1"/>
        <v>33587.938680000028</v>
      </c>
      <c r="J6" s="325">
        <f t="shared" si="1"/>
        <v>39057.185330000037</v>
      </c>
      <c r="K6" s="325">
        <f t="shared" si="1"/>
        <v>42867.958790000055</v>
      </c>
      <c r="L6" s="325">
        <f t="shared" si="1"/>
        <v>47649.699510000064</v>
      </c>
      <c r="M6" s="325">
        <f t="shared" si="1"/>
        <v>52411.221560000085</v>
      </c>
    </row>
    <row r="7" spans="1:13" ht="14.4" customHeight="1" x14ac:dyDescent="0.3">
      <c r="A7" s="324" t="s">
        <v>125</v>
      </c>
      <c r="B7" s="324">
        <v>91.738</v>
      </c>
      <c r="C7" s="324">
        <v>207.149</v>
      </c>
      <c r="D7" s="324">
        <v>336.27</v>
      </c>
      <c r="E7" s="324">
        <v>487.44600000000003</v>
      </c>
      <c r="F7" s="324">
        <v>658.39499999999998</v>
      </c>
      <c r="G7" s="324">
        <v>857.32799999999997</v>
      </c>
      <c r="H7" s="324">
        <v>978.79899999999998</v>
      </c>
      <c r="I7" s="324">
        <v>1141.4549999999999</v>
      </c>
      <c r="J7" s="324">
        <v>1263.425</v>
      </c>
      <c r="K7" s="324">
        <v>1456.183</v>
      </c>
      <c r="L7" s="324">
        <v>1615.83</v>
      </c>
      <c r="M7" s="324">
        <v>1752.5719999999999</v>
      </c>
    </row>
    <row r="8" spans="1:13" ht="14.4" customHeight="1" x14ac:dyDescent="0.3">
      <c r="A8" s="324" t="s">
        <v>98</v>
      </c>
      <c r="B8" s="325">
        <f>B7*30</f>
        <v>2752.14</v>
      </c>
      <c r="C8" s="325">
        <f t="shared" ref="C8:M8" si="2">C7*30</f>
        <v>6214.47</v>
      </c>
      <c r="D8" s="325">
        <f t="shared" si="2"/>
        <v>10088.099999999999</v>
      </c>
      <c r="E8" s="325">
        <f t="shared" si="2"/>
        <v>14623.380000000001</v>
      </c>
      <c r="F8" s="325">
        <f t="shared" si="2"/>
        <v>19751.849999999999</v>
      </c>
      <c r="G8" s="325">
        <f t="shared" si="2"/>
        <v>25719.84</v>
      </c>
      <c r="H8" s="325">
        <f t="shared" si="2"/>
        <v>29363.97</v>
      </c>
      <c r="I8" s="325">
        <f t="shared" si="2"/>
        <v>34243.649999999994</v>
      </c>
      <c r="J8" s="325">
        <f t="shared" si="2"/>
        <v>37902.75</v>
      </c>
      <c r="K8" s="325">
        <f t="shared" si="2"/>
        <v>43685.49</v>
      </c>
      <c r="L8" s="325">
        <f t="shared" si="2"/>
        <v>48474.899999999994</v>
      </c>
      <c r="M8" s="325">
        <f t="shared" si="2"/>
        <v>52577.159999999996</v>
      </c>
    </row>
    <row r="9" spans="1:13" ht="14.4" customHeight="1" x14ac:dyDescent="0.3">
      <c r="A9" s="324" t="s">
        <v>126</v>
      </c>
      <c r="B9" s="324">
        <v>21438.33</v>
      </c>
      <c r="C9" s="324">
        <v>12788.33</v>
      </c>
      <c r="D9" s="324">
        <v>21545.649999999998</v>
      </c>
      <c r="E9" s="324">
        <v>33980.31</v>
      </c>
      <c r="F9" s="324">
        <v>31348.28</v>
      </c>
      <c r="G9" s="324">
        <v>34169</v>
      </c>
      <c r="H9" s="324">
        <v>15292</v>
      </c>
      <c r="I9" s="324">
        <v>13054</v>
      </c>
      <c r="J9" s="324">
        <v>12228.66</v>
      </c>
      <c r="K9" s="324">
        <v>36548.33</v>
      </c>
      <c r="L9" s="324">
        <v>33449.649999999994</v>
      </c>
      <c r="M9" s="324">
        <v>19905.649999999998</v>
      </c>
    </row>
    <row r="10" spans="1:13" ht="14.4" customHeight="1" x14ac:dyDescent="0.3">
      <c r="A10" s="324" t="s">
        <v>99</v>
      </c>
      <c r="B10" s="325">
        <f>B9/1000</f>
        <v>21.438330000000001</v>
      </c>
      <c r="C10" s="325">
        <f t="shared" ref="C10:M10" si="3">C9/1000+B10</f>
        <v>34.226660000000003</v>
      </c>
      <c r="D10" s="325">
        <f t="shared" si="3"/>
        <v>55.772310000000004</v>
      </c>
      <c r="E10" s="325">
        <f t="shared" si="3"/>
        <v>89.752620000000007</v>
      </c>
      <c r="F10" s="325">
        <f t="shared" si="3"/>
        <v>121.10090000000001</v>
      </c>
      <c r="G10" s="325">
        <f t="shared" si="3"/>
        <v>155.26990000000001</v>
      </c>
      <c r="H10" s="325">
        <f t="shared" si="3"/>
        <v>170.56190000000001</v>
      </c>
      <c r="I10" s="325">
        <f t="shared" si="3"/>
        <v>183.61590000000001</v>
      </c>
      <c r="J10" s="325">
        <f t="shared" si="3"/>
        <v>195.84456</v>
      </c>
      <c r="K10" s="325">
        <f t="shared" si="3"/>
        <v>232.39288999999999</v>
      </c>
      <c r="L10" s="325">
        <f t="shared" si="3"/>
        <v>265.84253999999999</v>
      </c>
      <c r="M10" s="325">
        <f t="shared" si="3"/>
        <v>285.74818999999997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0.96730515342392698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0.96730515342392698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3288.5743430526099</v>
      </c>
      <c r="C7" s="56">
        <v>274.04786192105098</v>
      </c>
      <c r="D7" s="56">
        <v>281.27422999999999</v>
      </c>
      <c r="E7" s="56">
        <v>243.13577000000001</v>
      </c>
      <c r="F7" s="56">
        <v>285.26135000000102</v>
      </c>
      <c r="G7" s="56">
        <v>204.60278000000099</v>
      </c>
      <c r="H7" s="56">
        <v>258.4076</v>
      </c>
      <c r="I7" s="56">
        <v>284.79694999999998</v>
      </c>
      <c r="J7" s="56">
        <v>214.90710000000001</v>
      </c>
      <c r="K7" s="56">
        <v>129.27010999999999</v>
      </c>
      <c r="L7" s="56">
        <v>236.74056999999999</v>
      </c>
      <c r="M7" s="56">
        <v>199.80099000000101</v>
      </c>
      <c r="N7" s="56">
        <v>260.51686000000001</v>
      </c>
      <c r="O7" s="56">
        <v>204.90991000000099</v>
      </c>
      <c r="P7" s="57">
        <v>2803.6242200000002</v>
      </c>
      <c r="Q7" s="185">
        <v>0.85253484566100002</v>
      </c>
    </row>
    <row r="8" spans="1:17" ht="14.4" customHeight="1" x14ac:dyDescent="0.3">
      <c r="A8" s="19" t="s">
        <v>36</v>
      </c>
      <c r="B8" s="55">
        <v>152.673914328401</v>
      </c>
      <c r="C8" s="56">
        <v>12.722826194033001</v>
      </c>
      <c r="D8" s="56">
        <v>25.85</v>
      </c>
      <c r="E8" s="56">
        <v>5.12</v>
      </c>
      <c r="F8" s="56">
        <v>4.6900000000000004</v>
      </c>
      <c r="G8" s="56">
        <v>15.68</v>
      </c>
      <c r="H8" s="56">
        <v>19.25</v>
      </c>
      <c r="I8" s="56">
        <v>19.739999999999998</v>
      </c>
      <c r="J8" s="56">
        <v>21.35</v>
      </c>
      <c r="K8" s="56">
        <v>9.8699999999999992</v>
      </c>
      <c r="L8" s="56">
        <v>0</v>
      </c>
      <c r="M8" s="56">
        <v>2.1</v>
      </c>
      <c r="N8" s="56">
        <v>18.989999999999998</v>
      </c>
      <c r="O8" s="56">
        <v>5.18</v>
      </c>
      <c r="P8" s="57">
        <v>147.82</v>
      </c>
      <c r="Q8" s="185">
        <v>0.96820731066099996</v>
      </c>
    </row>
    <row r="9" spans="1:17" ht="14.4" customHeight="1" x14ac:dyDescent="0.3">
      <c r="A9" s="19" t="s">
        <v>37</v>
      </c>
      <c r="B9" s="55">
        <v>1330.69118916548</v>
      </c>
      <c r="C9" s="56">
        <v>110.890932430457</v>
      </c>
      <c r="D9" s="56">
        <v>109.57911</v>
      </c>
      <c r="E9" s="56">
        <v>97.645349999999993</v>
      </c>
      <c r="F9" s="56">
        <v>127.47584999999999</v>
      </c>
      <c r="G9" s="56">
        <v>135.426150000001</v>
      </c>
      <c r="H9" s="56">
        <v>122.84459</v>
      </c>
      <c r="I9" s="56">
        <v>120.98915</v>
      </c>
      <c r="J9" s="56">
        <v>128.88773</v>
      </c>
      <c r="K9" s="56">
        <v>120.85908000000001</v>
      </c>
      <c r="L9" s="56">
        <v>43.38599</v>
      </c>
      <c r="M9" s="56">
        <v>109.05072000000099</v>
      </c>
      <c r="N9" s="56">
        <v>92.698310000000006</v>
      </c>
      <c r="O9" s="56">
        <v>109.58336000000099</v>
      </c>
      <c r="P9" s="57">
        <v>1318.4253900000001</v>
      </c>
      <c r="Q9" s="185">
        <v>0.99078238492399995</v>
      </c>
    </row>
    <row r="10" spans="1:17" ht="14.4" customHeight="1" x14ac:dyDescent="0.3">
      <c r="A10" s="19" t="s">
        <v>38</v>
      </c>
      <c r="B10" s="55">
        <v>1113.4658621671001</v>
      </c>
      <c r="C10" s="56">
        <v>92.788821847258006</v>
      </c>
      <c r="D10" s="56">
        <v>133.62239</v>
      </c>
      <c r="E10" s="56">
        <v>141.76863</v>
      </c>
      <c r="F10" s="56">
        <v>144.71646999999999</v>
      </c>
      <c r="G10" s="56">
        <v>154.377690000001</v>
      </c>
      <c r="H10" s="56">
        <v>146.22020000000001</v>
      </c>
      <c r="I10" s="56">
        <v>141.07115999999999</v>
      </c>
      <c r="J10" s="56">
        <v>155.00152</v>
      </c>
      <c r="K10" s="56">
        <v>108.42766</v>
      </c>
      <c r="L10" s="56">
        <v>112.85482</v>
      </c>
      <c r="M10" s="56">
        <v>138.879590000001</v>
      </c>
      <c r="N10" s="56">
        <v>111.11521</v>
      </c>
      <c r="O10" s="56">
        <v>109.54414</v>
      </c>
      <c r="P10" s="57">
        <v>1597.5994800000001</v>
      </c>
      <c r="Q10" s="185">
        <v>1.434798797415</v>
      </c>
    </row>
    <row r="11" spans="1:17" ht="14.4" customHeight="1" x14ac:dyDescent="0.3">
      <c r="A11" s="19" t="s">
        <v>39</v>
      </c>
      <c r="B11" s="55">
        <v>790.48780773039698</v>
      </c>
      <c r="C11" s="56">
        <v>65.873983977533001</v>
      </c>
      <c r="D11" s="56">
        <v>58.630859999999998</v>
      </c>
      <c r="E11" s="56">
        <v>146.19251</v>
      </c>
      <c r="F11" s="56">
        <v>73.479039999999998</v>
      </c>
      <c r="G11" s="56">
        <v>56.913960000000003</v>
      </c>
      <c r="H11" s="56">
        <v>54.484450000000002</v>
      </c>
      <c r="I11" s="56">
        <v>49.424309999999998</v>
      </c>
      <c r="J11" s="56">
        <v>54.283810000000003</v>
      </c>
      <c r="K11" s="56">
        <v>159.10033999999999</v>
      </c>
      <c r="L11" s="56">
        <v>112.42941999999999</v>
      </c>
      <c r="M11" s="56">
        <v>104.870410000001</v>
      </c>
      <c r="N11" s="56">
        <v>146.07203999999999</v>
      </c>
      <c r="O11" s="56">
        <v>59.838389999999997</v>
      </c>
      <c r="P11" s="57">
        <v>1075.7195400000001</v>
      </c>
      <c r="Q11" s="185">
        <v>1.3608300210069999</v>
      </c>
    </row>
    <row r="12" spans="1:17" ht="14.4" customHeight="1" x14ac:dyDescent="0.3">
      <c r="A12" s="19" t="s">
        <v>40</v>
      </c>
      <c r="B12" s="55">
        <v>11.915879297146001</v>
      </c>
      <c r="C12" s="56">
        <v>0.99298994142800001</v>
      </c>
      <c r="D12" s="56">
        <v>2.0592000000000001</v>
      </c>
      <c r="E12" s="56">
        <v>1.4186799999999999</v>
      </c>
      <c r="F12" s="56">
        <v>0.54339999999999999</v>
      </c>
      <c r="G12" s="56">
        <v>5.7980299999999998</v>
      </c>
      <c r="H12" s="56">
        <v>0.97862000000000005</v>
      </c>
      <c r="I12" s="56">
        <v>0.29648999999999998</v>
      </c>
      <c r="J12" s="56">
        <v>0.2601</v>
      </c>
      <c r="K12" s="56">
        <v>2.3987599999999998</v>
      </c>
      <c r="L12" s="56">
        <v>3.3461599999999998</v>
      </c>
      <c r="M12" s="56">
        <v>1.3049200000000001</v>
      </c>
      <c r="N12" s="56">
        <v>7.7727300000000001</v>
      </c>
      <c r="O12" s="56">
        <v>7.6780000000000001E-2</v>
      </c>
      <c r="P12" s="57">
        <v>26.253869999999999</v>
      </c>
      <c r="Q12" s="185">
        <v>2.203267534464</v>
      </c>
    </row>
    <row r="13" spans="1:17" ht="14.4" customHeight="1" x14ac:dyDescent="0.3">
      <c r="A13" s="19" t="s">
        <v>41</v>
      </c>
      <c r="B13" s="55">
        <v>589.40469819209602</v>
      </c>
      <c r="C13" s="56">
        <v>49.117058182674</v>
      </c>
      <c r="D13" s="56">
        <v>46.344639999999998</v>
      </c>
      <c r="E13" s="56">
        <v>57.598570000000002</v>
      </c>
      <c r="F13" s="56">
        <v>52.984490000000001</v>
      </c>
      <c r="G13" s="56">
        <v>49.961979999999997</v>
      </c>
      <c r="H13" s="56">
        <v>76.154399999999995</v>
      </c>
      <c r="I13" s="56">
        <v>55.580770000000001</v>
      </c>
      <c r="J13" s="56">
        <v>72.083870000000005</v>
      </c>
      <c r="K13" s="56">
        <v>71.855029999999999</v>
      </c>
      <c r="L13" s="56">
        <v>41.453800000000001</v>
      </c>
      <c r="M13" s="56">
        <v>32.083089999999999</v>
      </c>
      <c r="N13" s="56">
        <v>47.643970000000003</v>
      </c>
      <c r="O13" s="56">
        <v>49.854880000000001</v>
      </c>
      <c r="P13" s="57">
        <v>653.59949000000097</v>
      </c>
      <c r="Q13" s="185">
        <v>1.1089146252219999</v>
      </c>
    </row>
    <row r="14" spans="1:17" ht="14.4" customHeight="1" x14ac:dyDescent="0.3">
      <c r="A14" s="19" t="s">
        <v>42</v>
      </c>
      <c r="B14" s="55">
        <v>906.19336812171798</v>
      </c>
      <c r="C14" s="56">
        <v>75.516114010142999</v>
      </c>
      <c r="D14" s="56">
        <v>105.18</v>
      </c>
      <c r="E14" s="56">
        <v>98.728999999999999</v>
      </c>
      <c r="F14" s="56">
        <v>97.26</v>
      </c>
      <c r="G14" s="56">
        <v>63.220999999999997</v>
      </c>
      <c r="H14" s="56">
        <v>55.378</v>
      </c>
      <c r="I14" s="56">
        <v>49.652000000000001</v>
      </c>
      <c r="J14" s="56">
        <v>58.537999999999997</v>
      </c>
      <c r="K14" s="56">
        <v>54.183</v>
      </c>
      <c r="L14" s="56">
        <v>55.314999999999998</v>
      </c>
      <c r="M14" s="56">
        <v>79.352999999999994</v>
      </c>
      <c r="N14" s="56">
        <v>88.465999999999994</v>
      </c>
      <c r="O14" s="56">
        <v>94.744</v>
      </c>
      <c r="P14" s="57">
        <v>900.01900000000103</v>
      </c>
      <c r="Q14" s="185">
        <v>0.99318647836200002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1547.9439739081799</v>
      </c>
      <c r="C17" s="56">
        <v>128.995331159015</v>
      </c>
      <c r="D17" s="56">
        <v>37.777859999999997</v>
      </c>
      <c r="E17" s="56">
        <v>27.63616</v>
      </c>
      <c r="F17" s="56">
        <v>40.04777</v>
      </c>
      <c r="G17" s="56">
        <v>17.331489999999999</v>
      </c>
      <c r="H17" s="56">
        <v>26.01427</v>
      </c>
      <c r="I17" s="56">
        <v>23.896719999999998</v>
      </c>
      <c r="J17" s="56">
        <v>12.669840000000001</v>
      </c>
      <c r="K17" s="56">
        <v>7.3866199999999997</v>
      </c>
      <c r="L17" s="56">
        <v>14.509740000000001</v>
      </c>
      <c r="M17" s="56">
        <v>13.262449999999999</v>
      </c>
      <c r="N17" s="56">
        <v>1.6130599999999999</v>
      </c>
      <c r="O17" s="56">
        <v>47.265099999999997</v>
      </c>
      <c r="P17" s="57">
        <v>269.41108000000003</v>
      </c>
      <c r="Q17" s="185">
        <v>0.17404446448999999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0.23400000000000001</v>
      </c>
      <c r="E18" s="56">
        <v>0.60499999999999998</v>
      </c>
      <c r="F18" s="56">
        <v>17.745999999999999</v>
      </c>
      <c r="G18" s="56">
        <v>10.33</v>
      </c>
      <c r="H18" s="56">
        <v>3.6280000000000001</v>
      </c>
      <c r="I18" s="56">
        <v>22.097999999999999</v>
      </c>
      <c r="J18" s="56">
        <v>0.34699999999999998</v>
      </c>
      <c r="K18" s="56">
        <v>0</v>
      </c>
      <c r="L18" s="56">
        <v>28.728999999999999</v>
      </c>
      <c r="M18" s="56">
        <v>25.213000000000001</v>
      </c>
      <c r="N18" s="56">
        <v>5.1980000000000004</v>
      </c>
      <c r="O18" s="56">
        <v>22.664000000000001</v>
      </c>
      <c r="P18" s="57">
        <v>136.792</v>
      </c>
      <c r="Q18" s="185" t="s">
        <v>329</v>
      </c>
    </row>
    <row r="19" spans="1:17" ht="14.4" customHeight="1" x14ac:dyDescent="0.3">
      <c r="A19" s="19" t="s">
        <v>47</v>
      </c>
      <c r="B19" s="55">
        <v>1287.4089781779601</v>
      </c>
      <c r="C19" s="56">
        <v>107.28408151483001</v>
      </c>
      <c r="D19" s="56">
        <v>143.84281999999999</v>
      </c>
      <c r="E19" s="56">
        <v>86.149959999999993</v>
      </c>
      <c r="F19" s="56">
        <v>177.26496</v>
      </c>
      <c r="G19" s="56">
        <v>122.435860000001</v>
      </c>
      <c r="H19" s="56">
        <v>122.92269</v>
      </c>
      <c r="I19" s="56">
        <v>134.49950999999999</v>
      </c>
      <c r="J19" s="56">
        <v>126.92055999999999</v>
      </c>
      <c r="K19" s="56">
        <v>107.84893</v>
      </c>
      <c r="L19" s="56">
        <v>116.88061999999999</v>
      </c>
      <c r="M19" s="56">
        <v>219.83013000000099</v>
      </c>
      <c r="N19" s="56">
        <v>128.14914999999999</v>
      </c>
      <c r="O19" s="56">
        <v>151.14027000000101</v>
      </c>
      <c r="P19" s="57">
        <v>1637.88546</v>
      </c>
      <c r="Q19" s="185">
        <v>1.272233989169</v>
      </c>
    </row>
    <row r="20" spans="1:17" ht="14.4" customHeight="1" x14ac:dyDescent="0.3">
      <c r="A20" s="19" t="s">
        <v>48</v>
      </c>
      <c r="B20" s="55">
        <v>38487.991751493901</v>
      </c>
      <c r="C20" s="56">
        <v>3207.3326459578202</v>
      </c>
      <c r="D20" s="56">
        <v>2952.8093399999998</v>
      </c>
      <c r="E20" s="56">
        <v>2818.0977499999999</v>
      </c>
      <c r="F20" s="56">
        <v>3307.34195000001</v>
      </c>
      <c r="G20" s="56">
        <v>3090.9006300000101</v>
      </c>
      <c r="H20" s="56">
        <v>3116.3099499999998</v>
      </c>
      <c r="I20" s="56">
        <v>3132.2676099999999</v>
      </c>
      <c r="J20" s="56">
        <v>4071.4634900000001</v>
      </c>
      <c r="K20" s="56">
        <v>3232.93894</v>
      </c>
      <c r="L20" s="56">
        <v>2799.3899900000101</v>
      </c>
      <c r="M20" s="56">
        <v>2805.2033000000101</v>
      </c>
      <c r="N20" s="56">
        <v>3417.3052300000099</v>
      </c>
      <c r="O20" s="56">
        <v>3406.4870700000201</v>
      </c>
      <c r="P20" s="57">
        <v>38150.515250000099</v>
      </c>
      <c r="Q20" s="185">
        <v>0.99123164171099998</v>
      </c>
    </row>
    <row r="21" spans="1:17" ht="14.4" customHeight="1" x14ac:dyDescent="0.3">
      <c r="A21" s="20" t="s">
        <v>49</v>
      </c>
      <c r="B21" s="55">
        <v>344.93021457623598</v>
      </c>
      <c r="C21" s="56">
        <v>28.744184548019</v>
      </c>
      <c r="D21" s="56">
        <v>29.39</v>
      </c>
      <c r="E21" s="56">
        <v>29.39</v>
      </c>
      <c r="F21" s="56">
        <v>40.393999999999998</v>
      </c>
      <c r="G21" s="56">
        <v>31.568000000000001</v>
      </c>
      <c r="H21" s="56">
        <v>28.283999999999999</v>
      </c>
      <c r="I21" s="56">
        <v>28.283999999999999</v>
      </c>
      <c r="J21" s="56">
        <v>28.283999999999999</v>
      </c>
      <c r="K21" s="56">
        <v>28.283999999999999</v>
      </c>
      <c r="L21" s="56">
        <v>30.393000000000001</v>
      </c>
      <c r="M21" s="56">
        <v>28.888000000000002</v>
      </c>
      <c r="N21" s="56">
        <v>28.888000000000002</v>
      </c>
      <c r="O21" s="56">
        <v>124.72300000000099</v>
      </c>
      <c r="P21" s="57">
        <v>456.770000000001</v>
      </c>
      <c r="Q21" s="185">
        <v>1.3242388770169999</v>
      </c>
    </row>
    <row r="22" spans="1:17" ht="14.4" customHeight="1" x14ac:dyDescent="0.3">
      <c r="A22" s="19" t="s">
        <v>50</v>
      </c>
      <c r="B22" s="55">
        <v>970</v>
      </c>
      <c r="C22" s="56">
        <v>80.833333333333002</v>
      </c>
      <c r="D22" s="56">
        <v>30.642040000000001</v>
      </c>
      <c r="E22" s="56">
        <v>51.26</v>
      </c>
      <c r="F22" s="56">
        <v>61.391539999999999</v>
      </c>
      <c r="G22" s="56">
        <v>0</v>
      </c>
      <c r="H22" s="56">
        <v>4.5617000000000001</v>
      </c>
      <c r="I22" s="56">
        <v>0</v>
      </c>
      <c r="J22" s="56">
        <v>5.1666699999999999</v>
      </c>
      <c r="K22" s="56">
        <v>314.65519999999998</v>
      </c>
      <c r="L22" s="56">
        <v>1854.66804</v>
      </c>
      <c r="M22" s="56">
        <v>41.60586</v>
      </c>
      <c r="N22" s="56">
        <v>416.84016000000099</v>
      </c>
      <c r="O22" s="56">
        <v>350.40315000000197</v>
      </c>
      <c r="P22" s="57">
        <v>3131.19436000001</v>
      </c>
      <c r="Q22" s="185">
        <v>3.2280354226800001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29.840298152485001</v>
      </c>
      <c r="C24" s="56">
        <v>2.486691512707</v>
      </c>
      <c r="D24" s="56">
        <v>0.77034999999999998</v>
      </c>
      <c r="E24" s="56">
        <v>1</v>
      </c>
      <c r="F24" s="56">
        <v>4.0699499999990003</v>
      </c>
      <c r="G24" s="56">
        <v>10.164999999999999</v>
      </c>
      <c r="H24" s="56">
        <v>12.235050000000999</v>
      </c>
      <c r="I24" s="56">
        <v>0.60526999999999997</v>
      </c>
      <c r="J24" s="56">
        <v>12.6883</v>
      </c>
      <c r="K24" s="56">
        <v>9.0949470177292804E-13</v>
      </c>
      <c r="L24" s="56">
        <v>19.150500000000001</v>
      </c>
      <c r="M24" s="56">
        <v>9.3279999999989993</v>
      </c>
      <c r="N24" s="56">
        <v>10.472</v>
      </c>
      <c r="O24" s="56">
        <v>25.107999999998</v>
      </c>
      <c r="P24" s="57">
        <v>105.592420000004</v>
      </c>
      <c r="Q24" s="185"/>
    </row>
    <row r="25" spans="1:17" ht="14.4" customHeight="1" x14ac:dyDescent="0.3">
      <c r="A25" s="21" t="s">
        <v>53</v>
      </c>
      <c r="B25" s="58">
        <v>50851.5222783637</v>
      </c>
      <c r="C25" s="59">
        <v>4237.6268565303099</v>
      </c>
      <c r="D25" s="59">
        <v>3958.00684</v>
      </c>
      <c r="E25" s="59">
        <v>3805.7473799999998</v>
      </c>
      <c r="F25" s="59">
        <v>4434.6667700000098</v>
      </c>
      <c r="G25" s="59">
        <v>3968.7125700000202</v>
      </c>
      <c r="H25" s="59">
        <v>4047.6735199999998</v>
      </c>
      <c r="I25" s="59">
        <v>4063.2019399999999</v>
      </c>
      <c r="J25" s="59">
        <v>4962.8519900000001</v>
      </c>
      <c r="K25" s="59">
        <v>4347.0776699999997</v>
      </c>
      <c r="L25" s="59">
        <v>5469.24665000001</v>
      </c>
      <c r="M25" s="59">
        <v>3810.7734600000199</v>
      </c>
      <c r="N25" s="59">
        <v>4781.7407200000098</v>
      </c>
      <c r="O25" s="59">
        <v>4761.5220500000196</v>
      </c>
      <c r="P25" s="60">
        <v>52411.2215600001</v>
      </c>
      <c r="Q25" s="186">
        <v>1.030671634038</v>
      </c>
    </row>
    <row r="26" spans="1:17" ht="14.4" customHeight="1" x14ac:dyDescent="0.3">
      <c r="A26" s="19" t="s">
        <v>54</v>
      </c>
      <c r="B26" s="55">
        <v>6362.1333678521896</v>
      </c>
      <c r="C26" s="56">
        <v>530.17778065434902</v>
      </c>
      <c r="D26" s="56">
        <v>604.24374999999998</v>
      </c>
      <c r="E26" s="56">
        <v>575.41967999999997</v>
      </c>
      <c r="F26" s="56">
        <v>617.47994000000006</v>
      </c>
      <c r="G26" s="56">
        <v>639.10197000000005</v>
      </c>
      <c r="H26" s="56">
        <v>573.62229000000002</v>
      </c>
      <c r="I26" s="56">
        <v>696.33228999999994</v>
      </c>
      <c r="J26" s="56">
        <v>731.70555000000002</v>
      </c>
      <c r="K26" s="56">
        <v>571.90103999999997</v>
      </c>
      <c r="L26" s="56">
        <v>510.69894000000102</v>
      </c>
      <c r="M26" s="56">
        <v>592.49762999999996</v>
      </c>
      <c r="N26" s="56">
        <v>540.97077000000002</v>
      </c>
      <c r="O26" s="56">
        <v>576.73296000000005</v>
      </c>
      <c r="P26" s="57">
        <v>7230.7068099999997</v>
      </c>
      <c r="Q26" s="185">
        <v>1.136522356877</v>
      </c>
    </row>
    <row r="27" spans="1:17" ht="14.4" customHeight="1" x14ac:dyDescent="0.3">
      <c r="A27" s="22" t="s">
        <v>55</v>
      </c>
      <c r="B27" s="58">
        <v>57213.655646215899</v>
      </c>
      <c r="C27" s="59">
        <v>4767.8046371846604</v>
      </c>
      <c r="D27" s="59">
        <v>4562.2505899999996</v>
      </c>
      <c r="E27" s="59">
        <v>4381.1670599999998</v>
      </c>
      <c r="F27" s="59">
        <v>5052.14671000001</v>
      </c>
      <c r="G27" s="59">
        <v>4607.8145400000203</v>
      </c>
      <c r="H27" s="59">
        <v>4621.2958099999996</v>
      </c>
      <c r="I27" s="59">
        <v>4759.5342300000002</v>
      </c>
      <c r="J27" s="59">
        <v>5694.5575399999998</v>
      </c>
      <c r="K27" s="59">
        <v>4918.9787100000003</v>
      </c>
      <c r="L27" s="59">
        <v>5979.9455900000103</v>
      </c>
      <c r="M27" s="59">
        <v>4403.2710900000202</v>
      </c>
      <c r="N27" s="59">
        <v>5322.7114900000097</v>
      </c>
      <c r="O27" s="59">
        <v>5338.2550100000199</v>
      </c>
      <c r="P27" s="60">
        <v>59641.928370000103</v>
      </c>
      <c r="Q27" s="186">
        <v>1.0424421879070001</v>
      </c>
    </row>
    <row r="28" spans="1:17" ht="14.4" customHeight="1" x14ac:dyDescent="0.3">
      <c r="A28" s="20" t="s">
        <v>56</v>
      </c>
      <c r="B28" s="55">
        <v>0.22952670675699999</v>
      </c>
      <c r="C28" s="56">
        <v>1.9127225562999998E-2</v>
      </c>
      <c r="D28" s="56">
        <v>0</v>
      </c>
      <c r="E28" s="56">
        <v>0</v>
      </c>
      <c r="F28" s="56">
        <v>0.56499999999999995</v>
      </c>
      <c r="G28" s="56">
        <v>0.307</v>
      </c>
      <c r="H28" s="56">
        <v>1.1299999999999999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2.0019999999999998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15.372999999999999</v>
      </c>
      <c r="G31" s="62">
        <v>0</v>
      </c>
      <c r="H31" s="62">
        <v>5.18</v>
      </c>
      <c r="I31" s="62">
        <v>0</v>
      </c>
      <c r="J31" s="62">
        <v>17.85567</v>
      </c>
      <c r="K31" s="62">
        <v>0</v>
      </c>
      <c r="L31" s="62">
        <v>0.29899999999999999</v>
      </c>
      <c r="M31" s="62">
        <v>0</v>
      </c>
      <c r="N31" s="62">
        <v>0</v>
      </c>
      <c r="O31" s="62">
        <v>0</v>
      </c>
      <c r="P31" s="63">
        <v>38.70767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33846.575427248499</v>
      </c>
      <c r="C6" s="701">
        <v>39934.015480000002</v>
      </c>
      <c r="D6" s="702">
        <v>6087.4400527515199</v>
      </c>
      <c r="E6" s="703">
        <v>1.179853943151</v>
      </c>
      <c r="F6" s="701">
        <v>50851.5222783637</v>
      </c>
      <c r="G6" s="702">
        <v>50851.5222783637</v>
      </c>
      <c r="H6" s="704">
        <v>4761.5220500000196</v>
      </c>
      <c r="I6" s="701">
        <v>52411.2215600001</v>
      </c>
      <c r="J6" s="702">
        <v>1559.69928163641</v>
      </c>
      <c r="K6" s="705">
        <v>1.030671634038</v>
      </c>
    </row>
    <row r="7" spans="1:11" ht="14.4" customHeight="1" thickBot="1" x14ac:dyDescent="0.35">
      <c r="A7" s="720" t="s">
        <v>332</v>
      </c>
      <c r="B7" s="701">
        <v>6585.6357668685796</v>
      </c>
      <c r="C7" s="701">
        <v>6915.1412</v>
      </c>
      <c r="D7" s="702">
        <v>329.50543313141901</v>
      </c>
      <c r="E7" s="703">
        <v>1.0500339594829999</v>
      </c>
      <c r="F7" s="701">
        <v>8183.4070620549501</v>
      </c>
      <c r="G7" s="702">
        <v>8183.4070620549501</v>
      </c>
      <c r="H7" s="704">
        <v>633.73146000000304</v>
      </c>
      <c r="I7" s="701">
        <v>8541.2289600000095</v>
      </c>
      <c r="J7" s="702">
        <v>357.82189794506797</v>
      </c>
      <c r="K7" s="705">
        <v>1.0437252962279999</v>
      </c>
    </row>
    <row r="8" spans="1:11" ht="14.4" customHeight="1" thickBot="1" x14ac:dyDescent="0.35">
      <c r="A8" s="721" t="s">
        <v>333</v>
      </c>
      <c r="B8" s="701">
        <v>5654.6913367931202</v>
      </c>
      <c r="C8" s="701">
        <v>6011.3612000000003</v>
      </c>
      <c r="D8" s="702">
        <v>356.66986320687602</v>
      </c>
      <c r="E8" s="703">
        <v>1.063075036631</v>
      </c>
      <c r="F8" s="701">
        <v>7277.2136939332304</v>
      </c>
      <c r="G8" s="702">
        <v>7277.2136939332304</v>
      </c>
      <c r="H8" s="704">
        <v>538.98746000000199</v>
      </c>
      <c r="I8" s="701">
        <v>7641.2099600000101</v>
      </c>
      <c r="J8" s="702">
        <v>363.99626606678299</v>
      </c>
      <c r="K8" s="705">
        <v>1.0500186309449999</v>
      </c>
    </row>
    <row r="9" spans="1:11" ht="14.4" customHeight="1" thickBot="1" x14ac:dyDescent="0.35">
      <c r="A9" s="722" t="s">
        <v>334</v>
      </c>
      <c r="B9" s="706">
        <v>0</v>
      </c>
      <c r="C9" s="706">
        <v>2.4000000000000001E-4</v>
      </c>
      <c r="D9" s="707">
        <v>2.4000000000000001E-4</v>
      </c>
      <c r="E9" s="708" t="s">
        <v>329</v>
      </c>
      <c r="F9" s="706">
        <v>0</v>
      </c>
      <c r="G9" s="707">
        <v>0</v>
      </c>
      <c r="H9" s="709">
        <v>0</v>
      </c>
      <c r="I9" s="706">
        <v>-3.0000000000000001E-5</v>
      </c>
      <c r="J9" s="707">
        <v>-3.0000000000000001E-5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2.4000000000000001E-4</v>
      </c>
      <c r="D10" s="702">
        <v>2.4000000000000001E-4</v>
      </c>
      <c r="E10" s="711" t="s">
        <v>329</v>
      </c>
      <c r="F10" s="701">
        <v>0</v>
      </c>
      <c r="G10" s="702">
        <v>0</v>
      </c>
      <c r="H10" s="704">
        <v>0</v>
      </c>
      <c r="I10" s="701">
        <v>-3.0000000000000001E-5</v>
      </c>
      <c r="J10" s="702">
        <v>-3.0000000000000001E-5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2731.07735943956</v>
      </c>
      <c r="C11" s="706">
        <v>2528.5561200000002</v>
      </c>
      <c r="D11" s="707">
        <v>-202.52123943955999</v>
      </c>
      <c r="E11" s="713">
        <v>0.92584565986699996</v>
      </c>
      <c r="F11" s="706">
        <v>3288.5743430526099</v>
      </c>
      <c r="G11" s="707">
        <v>3288.5743430526099</v>
      </c>
      <c r="H11" s="709">
        <v>204.90991000000099</v>
      </c>
      <c r="I11" s="706">
        <v>2803.6242200000002</v>
      </c>
      <c r="J11" s="707">
        <v>-484.95012305260798</v>
      </c>
      <c r="K11" s="714">
        <v>0.85253484566100002</v>
      </c>
    </row>
    <row r="12" spans="1:11" ht="14.4" customHeight="1" thickBot="1" x14ac:dyDescent="0.35">
      <c r="A12" s="723" t="s">
        <v>337</v>
      </c>
      <c r="B12" s="701">
        <v>1926.04752580173</v>
      </c>
      <c r="C12" s="701">
        <v>1708.5654099999999</v>
      </c>
      <c r="D12" s="702">
        <v>-217.48211580172699</v>
      </c>
      <c r="E12" s="703">
        <v>0.88708372307100003</v>
      </c>
      <c r="F12" s="701">
        <v>2270.7540869714699</v>
      </c>
      <c r="G12" s="702">
        <v>2270.7540869714699</v>
      </c>
      <c r="H12" s="704">
        <v>148.43718000000101</v>
      </c>
      <c r="I12" s="701">
        <v>1991.5592200000001</v>
      </c>
      <c r="J12" s="702">
        <v>-279.19486697146198</v>
      </c>
      <c r="K12" s="705">
        <v>0.87704751096800004</v>
      </c>
    </row>
    <row r="13" spans="1:11" ht="14.4" customHeight="1" thickBot="1" x14ac:dyDescent="0.35">
      <c r="A13" s="723" t="s">
        <v>338</v>
      </c>
      <c r="B13" s="701">
        <v>86.521018299012994</v>
      </c>
      <c r="C13" s="701">
        <v>41.819890000000001</v>
      </c>
      <c r="D13" s="702">
        <v>-44.701128299013</v>
      </c>
      <c r="E13" s="703">
        <v>0.48334948920100002</v>
      </c>
      <c r="F13" s="701">
        <v>87</v>
      </c>
      <c r="G13" s="702">
        <v>87</v>
      </c>
      <c r="H13" s="704">
        <v>2.5718000000000001</v>
      </c>
      <c r="I13" s="701">
        <v>21.603079999999999</v>
      </c>
      <c r="J13" s="702">
        <v>-65.396919999999994</v>
      </c>
      <c r="K13" s="705">
        <v>0.24831126436699999</v>
      </c>
    </row>
    <row r="14" spans="1:11" ht="14.4" customHeight="1" thickBot="1" x14ac:dyDescent="0.35">
      <c r="A14" s="723" t="s">
        <v>339</v>
      </c>
      <c r="B14" s="701">
        <v>196.412818857936</v>
      </c>
      <c r="C14" s="701">
        <v>153.88924</v>
      </c>
      <c r="D14" s="702">
        <v>-42.523578857936002</v>
      </c>
      <c r="E14" s="703">
        <v>0.78349896353399995</v>
      </c>
      <c r="F14" s="701">
        <v>231.71522643153801</v>
      </c>
      <c r="G14" s="702">
        <v>231.71522643153801</v>
      </c>
      <c r="H14" s="704">
        <v>17.421520000000001</v>
      </c>
      <c r="I14" s="701">
        <v>235.25134</v>
      </c>
      <c r="J14" s="702">
        <v>3.536113568462</v>
      </c>
      <c r="K14" s="705">
        <v>1.0152606007939999</v>
      </c>
    </row>
    <row r="15" spans="1:11" ht="14.4" customHeight="1" thickBot="1" x14ac:dyDescent="0.35">
      <c r="A15" s="723" t="s">
        <v>340</v>
      </c>
      <c r="B15" s="701">
        <v>5</v>
      </c>
      <c r="C15" s="701">
        <v>12.87</v>
      </c>
      <c r="D15" s="702">
        <v>7.87</v>
      </c>
      <c r="E15" s="703">
        <v>2.5739999999999998</v>
      </c>
      <c r="F15" s="701">
        <v>17.600000000000001</v>
      </c>
      <c r="G15" s="702">
        <v>17.600000000000001</v>
      </c>
      <c r="H15" s="704">
        <v>0</v>
      </c>
      <c r="I15" s="701">
        <v>0</v>
      </c>
      <c r="J15" s="702">
        <v>-17.600000000000001</v>
      </c>
      <c r="K15" s="705">
        <v>0</v>
      </c>
    </row>
    <row r="16" spans="1:11" ht="14.4" customHeight="1" thickBot="1" x14ac:dyDescent="0.35">
      <c r="A16" s="723" t="s">
        <v>341</v>
      </c>
      <c r="B16" s="701">
        <v>403.22462832168702</v>
      </c>
      <c r="C16" s="701">
        <v>518.71100000000001</v>
      </c>
      <c r="D16" s="702">
        <v>115.48637167831301</v>
      </c>
      <c r="E16" s="703">
        <v>1.2864070385749999</v>
      </c>
      <c r="F16" s="701">
        <v>576.26443378046997</v>
      </c>
      <c r="G16" s="702">
        <v>576.26443378046997</v>
      </c>
      <c r="H16" s="704">
        <v>26.926919999999999</v>
      </c>
      <c r="I16" s="701">
        <v>439.55682000000098</v>
      </c>
      <c r="J16" s="702">
        <v>-136.70761378047001</v>
      </c>
      <c r="K16" s="705">
        <v>0.76276930213500005</v>
      </c>
    </row>
    <row r="17" spans="1:11" ht="14.4" customHeight="1" thickBot="1" x14ac:dyDescent="0.35">
      <c r="A17" s="723" t="s">
        <v>342</v>
      </c>
      <c r="B17" s="701">
        <v>75.523523043086001</v>
      </c>
      <c r="C17" s="701">
        <v>56.706949999998997</v>
      </c>
      <c r="D17" s="702">
        <v>-18.816573043085999</v>
      </c>
      <c r="E17" s="703">
        <v>0.75085149255600003</v>
      </c>
      <c r="F17" s="701">
        <v>56.404405629430997</v>
      </c>
      <c r="G17" s="702">
        <v>56.404405629430997</v>
      </c>
      <c r="H17" s="704">
        <v>7.41554</v>
      </c>
      <c r="I17" s="701">
        <v>87.268749999999997</v>
      </c>
      <c r="J17" s="702">
        <v>30.864344370567999</v>
      </c>
      <c r="K17" s="705">
        <v>1.5471974046370001</v>
      </c>
    </row>
    <row r="18" spans="1:11" ht="14.4" customHeight="1" thickBot="1" x14ac:dyDescent="0.35">
      <c r="A18" s="723" t="s">
        <v>343</v>
      </c>
      <c r="B18" s="701">
        <v>38.347845116111003</v>
      </c>
      <c r="C18" s="701">
        <v>35.993630000000003</v>
      </c>
      <c r="D18" s="702">
        <v>-2.3542151161109999</v>
      </c>
      <c r="E18" s="703">
        <v>0.93860893333100004</v>
      </c>
      <c r="F18" s="701">
        <v>48.836190239707001</v>
      </c>
      <c r="G18" s="702">
        <v>48.836190239707001</v>
      </c>
      <c r="H18" s="704">
        <v>2.1369500000000001</v>
      </c>
      <c r="I18" s="701">
        <v>28.385010000000001</v>
      </c>
      <c r="J18" s="702">
        <v>-20.451180239707</v>
      </c>
      <c r="K18" s="705">
        <v>0.58122899965499997</v>
      </c>
    </row>
    <row r="19" spans="1:11" ht="14.4" customHeight="1" thickBot="1" x14ac:dyDescent="0.35">
      <c r="A19" s="722" t="s">
        <v>344</v>
      </c>
      <c r="B19" s="706">
        <v>188.952031232255</v>
      </c>
      <c r="C19" s="706">
        <v>175.19</v>
      </c>
      <c r="D19" s="707">
        <v>-13.762031232255</v>
      </c>
      <c r="E19" s="713">
        <v>0.92716653458200005</v>
      </c>
      <c r="F19" s="706">
        <v>152.673914328401</v>
      </c>
      <c r="G19" s="707">
        <v>152.673914328401</v>
      </c>
      <c r="H19" s="709">
        <v>5.18</v>
      </c>
      <c r="I19" s="706">
        <v>147.82</v>
      </c>
      <c r="J19" s="707">
        <v>-4.8539143284010002</v>
      </c>
      <c r="K19" s="714">
        <v>0.96820731066099996</v>
      </c>
    </row>
    <row r="20" spans="1:11" ht="14.4" customHeight="1" thickBot="1" x14ac:dyDescent="0.35">
      <c r="A20" s="723" t="s">
        <v>345</v>
      </c>
      <c r="B20" s="701">
        <v>184.34684039235199</v>
      </c>
      <c r="C20" s="701">
        <v>171.02</v>
      </c>
      <c r="D20" s="702">
        <v>-13.326840392351</v>
      </c>
      <c r="E20" s="703">
        <v>0.92770779057499997</v>
      </c>
      <c r="F20" s="701">
        <v>151.03449739950599</v>
      </c>
      <c r="G20" s="702">
        <v>151.03449739950599</v>
      </c>
      <c r="H20" s="704">
        <v>5.18</v>
      </c>
      <c r="I20" s="701">
        <v>144.27000000000001</v>
      </c>
      <c r="J20" s="702">
        <v>-6.7644973995050002</v>
      </c>
      <c r="K20" s="705">
        <v>0.95521223617100004</v>
      </c>
    </row>
    <row r="21" spans="1:11" ht="14.4" customHeight="1" thickBot="1" x14ac:dyDescent="0.35">
      <c r="A21" s="723" t="s">
        <v>346</v>
      </c>
      <c r="B21" s="701">
        <v>4.6051908399029999</v>
      </c>
      <c r="C21" s="701">
        <v>4.17</v>
      </c>
      <c r="D21" s="702">
        <v>-0.435190839903</v>
      </c>
      <c r="E21" s="703">
        <v>0.90549993365400006</v>
      </c>
      <c r="F21" s="701">
        <v>1.639416928895</v>
      </c>
      <c r="G21" s="702">
        <v>1.639416928895</v>
      </c>
      <c r="H21" s="704">
        <v>0</v>
      </c>
      <c r="I21" s="701">
        <v>3.55</v>
      </c>
      <c r="J21" s="702">
        <v>1.9105830711039999</v>
      </c>
      <c r="K21" s="705">
        <v>2.165404014945</v>
      </c>
    </row>
    <row r="22" spans="1:11" ht="14.4" customHeight="1" thickBot="1" x14ac:dyDescent="0.35">
      <c r="A22" s="722" t="s">
        <v>347</v>
      </c>
      <c r="B22" s="706">
        <v>937.81952730887804</v>
      </c>
      <c r="C22" s="706">
        <v>941.80363999999997</v>
      </c>
      <c r="D22" s="707">
        <v>3.9841126911210001</v>
      </c>
      <c r="E22" s="713">
        <v>1.004248272268</v>
      </c>
      <c r="F22" s="706">
        <v>1330.69118916548</v>
      </c>
      <c r="G22" s="707">
        <v>1330.69118916548</v>
      </c>
      <c r="H22" s="709">
        <v>109.58336000000099</v>
      </c>
      <c r="I22" s="706">
        <v>1318.4253900000001</v>
      </c>
      <c r="J22" s="707">
        <v>-12.265799165476</v>
      </c>
      <c r="K22" s="714">
        <v>0.99078238492399995</v>
      </c>
    </row>
    <row r="23" spans="1:11" ht="14.4" customHeight="1" thickBot="1" x14ac:dyDescent="0.35">
      <c r="A23" s="723" t="s">
        <v>348</v>
      </c>
      <c r="B23" s="701">
        <v>10.562026316001999</v>
      </c>
      <c r="C23" s="701">
        <v>10.171419999999999</v>
      </c>
      <c r="D23" s="702">
        <v>-0.39060631600200002</v>
      </c>
      <c r="E23" s="703">
        <v>0.96301786188399996</v>
      </c>
      <c r="F23" s="701">
        <v>13.934921806579</v>
      </c>
      <c r="G23" s="702">
        <v>13.934921806579</v>
      </c>
      <c r="H23" s="704">
        <v>0</v>
      </c>
      <c r="I23" s="701">
        <v>16.702909999999999</v>
      </c>
      <c r="J23" s="702">
        <v>2.7679881934199999</v>
      </c>
      <c r="K23" s="705">
        <v>1.19863679408</v>
      </c>
    </row>
    <row r="24" spans="1:11" ht="14.4" customHeight="1" thickBot="1" x14ac:dyDescent="0.35">
      <c r="A24" s="723" t="s">
        <v>349</v>
      </c>
      <c r="B24" s="701">
        <v>1</v>
      </c>
      <c r="C24" s="701">
        <v>1.5904100000000001</v>
      </c>
      <c r="D24" s="702">
        <v>0.59040999999999999</v>
      </c>
      <c r="E24" s="703">
        <v>1.5904100000000001</v>
      </c>
      <c r="F24" s="701">
        <v>2</v>
      </c>
      <c r="G24" s="702">
        <v>2</v>
      </c>
      <c r="H24" s="704">
        <v>0</v>
      </c>
      <c r="I24" s="701">
        <v>1.1370400000000001</v>
      </c>
      <c r="J24" s="702">
        <v>-0.86295999999899997</v>
      </c>
      <c r="K24" s="705">
        <v>0.56852000000000003</v>
      </c>
    </row>
    <row r="25" spans="1:11" ht="14.4" customHeight="1" thickBot="1" x14ac:dyDescent="0.35">
      <c r="A25" s="723" t="s">
        <v>350</v>
      </c>
      <c r="B25" s="701">
        <v>294.75717365795299</v>
      </c>
      <c r="C25" s="701">
        <v>248.31521000000001</v>
      </c>
      <c r="D25" s="702">
        <v>-46.441963657953004</v>
      </c>
      <c r="E25" s="703">
        <v>0.84243992069200002</v>
      </c>
      <c r="F25" s="701">
        <v>337.14627369716902</v>
      </c>
      <c r="G25" s="702">
        <v>337.14627369716902</v>
      </c>
      <c r="H25" s="704">
        <v>35.280360000000002</v>
      </c>
      <c r="I25" s="701">
        <v>379.06749000000099</v>
      </c>
      <c r="J25" s="702">
        <v>41.921216302832001</v>
      </c>
      <c r="K25" s="705">
        <v>1.124341330672</v>
      </c>
    </row>
    <row r="26" spans="1:11" ht="14.4" customHeight="1" thickBot="1" x14ac:dyDescent="0.35">
      <c r="A26" s="723" t="s">
        <v>351</v>
      </c>
      <c r="B26" s="701">
        <v>405.31805602720698</v>
      </c>
      <c r="C26" s="701">
        <v>425.60368999999997</v>
      </c>
      <c r="D26" s="702">
        <v>20.285633972791999</v>
      </c>
      <c r="E26" s="703">
        <v>1.0500486807110001</v>
      </c>
      <c r="F26" s="701">
        <v>535.366374362898</v>
      </c>
      <c r="G26" s="702">
        <v>535.366374362898</v>
      </c>
      <c r="H26" s="704">
        <v>38.891370000000002</v>
      </c>
      <c r="I26" s="701">
        <v>505.20418000000097</v>
      </c>
      <c r="J26" s="702">
        <v>-30.162194362897001</v>
      </c>
      <c r="K26" s="705">
        <v>0.943660648469</v>
      </c>
    </row>
    <row r="27" spans="1:11" ht="14.4" customHeight="1" thickBot="1" x14ac:dyDescent="0.35">
      <c r="A27" s="723" t="s">
        <v>352</v>
      </c>
      <c r="B27" s="701">
        <v>75.347051788258995</v>
      </c>
      <c r="C27" s="701">
        <v>66.758449999999996</v>
      </c>
      <c r="D27" s="702">
        <v>-8.588601788259</v>
      </c>
      <c r="E27" s="703">
        <v>0.88601276912000004</v>
      </c>
      <c r="F27" s="701">
        <v>88.642392562016994</v>
      </c>
      <c r="G27" s="702">
        <v>88.642392562016994</v>
      </c>
      <c r="H27" s="704">
        <v>5.1550000000000002</v>
      </c>
      <c r="I27" s="701">
        <v>72.768749999999997</v>
      </c>
      <c r="J27" s="702">
        <v>-15.873642562017</v>
      </c>
      <c r="K27" s="705">
        <v>0.82092493102599995</v>
      </c>
    </row>
    <row r="28" spans="1:11" ht="14.4" customHeight="1" thickBot="1" x14ac:dyDescent="0.35">
      <c r="A28" s="723" t="s">
        <v>353</v>
      </c>
      <c r="B28" s="701">
        <v>1</v>
      </c>
      <c r="C28" s="701">
        <v>0.98099999999999998</v>
      </c>
      <c r="D28" s="702">
        <v>-1.8999999999000001E-2</v>
      </c>
      <c r="E28" s="703">
        <v>0.98099999999999998</v>
      </c>
      <c r="F28" s="701">
        <v>2</v>
      </c>
      <c r="G28" s="702">
        <v>2</v>
      </c>
      <c r="H28" s="704">
        <v>0</v>
      </c>
      <c r="I28" s="701">
        <v>0</v>
      </c>
      <c r="J28" s="702">
        <v>-2</v>
      </c>
      <c r="K28" s="705">
        <v>0</v>
      </c>
    </row>
    <row r="29" spans="1:11" ht="14.4" customHeight="1" thickBot="1" x14ac:dyDescent="0.35">
      <c r="A29" s="723" t="s">
        <v>354</v>
      </c>
      <c r="B29" s="701">
        <v>13.272175890826</v>
      </c>
      <c r="C29" s="701">
        <v>13.499000000000001</v>
      </c>
      <c r="D29" s="702">
        <v>0.226824109173</v>
      </c>
      <c r="E29" s="703">
        <v>1.0170901976460001</v>
      </c>
      <c r="F29" s="701">
        <v>16.619993859996999</v>
      </c>
      <c r="G29" s="702">
        <v>16.619993859996999</v>
      </c>
      <c r="H29" s="704">
        <v>0.97199999999999998</v>
      </c>
      <c r="I29" s="701">
        <v>14.884740000000001</v>
      </c>
      <c r="J29" s="702">
        <v>-1.735253859997</v>
      </c>
      <c r="K29" s="705">
        <v>0.89559238862400004</v>
      </c>
    </row>
    <row r="30" spans="1:11" ht="14.4" customHeight="1" thickBot="1" x14ac:dyDescent="0.35">
      <c r="A30" s="723" t="s">
        <v>355</v>
      </c>
      <c r="B30" s="701">
        <v>130.563043628629</v>
      </c>
      <c r="C30" s="701">
        <v>156.20609999999999</v>
      </c>
      <c r="D30" s="702">
        <v>25.643056371370001</v>
      </c>
      <c r="E30" s="703">
        <v>1.1964036350459999</v>
      </c>
      <c r="F30" s="701">
        <v>186.98123287681699</v>
      </c>
      <c r="G30" s="702">
        <v>186.98123287681699</v>
      </c>
      <c r="H30" s="704">
        <v>16.9803</v>
      </c>
      <c r="I30" s="701">
        <v>174.68629999999999</v>
      </c>
      <c r="J30" s="702">
        <v>-12.294932876817001</v>
      </c>
      <c r="K30" s="705">
        <v>0.93424509675300005</v>
      </c>
    </row>
    <row r="31" spans="1:11" ht="14.4" customHeight="1" thickBot="1" x14ac:dyDescent="0.35">
      <c r="A31" s="723" t="s">
        <v>356</v>
      </c>
      <c r="B31" s="701">
        <v>6</v>
      </c>
      <c r="C31" s="701">
        <v>15.247949999999999</v>
      </c>
      <c r="D31" s="702">
        <v>9.2479499999989994</v>
      </c>
      <c r="E31" s="703">
        <v>2.5413250000000001</v>
      </c>
      <c r="F31" s="701">
        <v>1</v>
      </c>
      <c r="G31" s="702">
        <v>1</v>
      </c>
      <c r="H31" s="704">
        <v>0</v>
      </c>
      <c r="I31" s="701">
        <v>0.37259999999999999</v>
      </c>
      <c r="J31" s="702">
        <v>-0.62739999999999996</v>
      </c>
      <c r="K31" s="705">
        <v>0.37259999999999999</v>
      </c>
    </row>
    <row r="32" spans="1:11" ht="14.4" customHeight="1" thickBot="1" x14ac:dyDescent="0.35">
      <c r="A32" s="723" t="s">
        <v>357</v>
      </c>
      <c r="B32" s="701">
        <v>0</v>
      </c>
      <c r="C32" s="701">
        <v>3.4304100000000002</v>
      </c>
      <c r="D32" s="702">
        <v>3.4304100000000002</v>
      </c>
      <c r="E32" s="711" t="s">
        <v>329</v>
      </c>
      <c r="F32" s="701">
        <v>0</v>
      </c>
      <c r="G32" s="702">
        <v>0</v>
      </c>
      <c r="H32" s="704">
        <v>0.19969999999999999</v>
      </c>
      <c r="I32" s="701">
        <v>3.5338400000000001</v>
      </c>
      <c r="J32" s="702">
        <v>3.5338400000000001</v>
      </c>
      <c r="K32" s="712" t="s">
        <v>329</v>
      </c>
    </row>
    <row r="33" spans="1:11" ht="14.4" customHeight="1" thickBot="1" x14ac:dyDescent="0.35">
      <c r="A33" s="723" t="s">
        <v>358</v>
      </c>
      <c r="B33" s="701">
        <v>0</v>
      </c>
      <c r="C33" s="701">
        <v>0</v>
      </c>
      <c r="D33" s="702">
        <v>0</v>
      </c>
      <c r="E33" s="703">
        <v>1</v>
      </c>
      <c r="F33" s="701">
        <v>147</v>
      </c>
      <c r="G33" s="702">
        <v>147</v>
      </c>
      <c r="H33" s="704">
        <v>12.10463</v>
      </c>
      <c r="I33" s="701">
        <v>150.06754000000001</v>
      </c>
      <c r="J33" s="702">
        <v>3.0675400000000002</v>
      </c>
      <c r="K33" s="705">
        <v>1.0208676190470001</v>
      </c>
    </row>
    <row r="34" spans="1:11" ht="14.4" customHeight="1" thickBot="1" x14ac:dyDescent="0.35">
      <c r="A34" s="722" t="s">
        <v>359</v>
      </c>
      <c r="B34" s="706">
        <v>984.54692745352997</v>
      </c>
      <c r="C34" s="706">
        <v>1108.9198200000001</v>
      </c>
      <c r="D34" s="707">
        <v>124.37289254647</v>
      </c>
      <c r="E34" s="713">
        <v>1.1263250019660001</v>
      </c>
      <c r="F34" s="706">
        <v>1113.4658621671001</v>
      </c>
      <c r="G34" s="707">
        <v>1113.4658621671001</v>
      </c>
      <c r="H34" s="709">
        <v>109.54414</v>
      </c>
      <c r="I34" s="706">
        <v>1597.5994800000001</v>
      </c>
      <c r="J34" s="707">
        <v>484.133617832906</v>
      </c>
      <c r="K34" s="714">
        <v>1.434798797415</v>
      </c>
    </row>
    <row r="35" spans="1:11" ht="14.4" customHeight="1" thickBot="1" x14ac:dyDescent="0.35">
      <c r="A35" s="723" t="s">
        <v>360</v>
      </c>
      <c r="B35" s="701">
        <v>922.21581989179799</v>
      </c>
      <c r="C35" s="701">
        <v>891.51405999999997</v>
      </c>
      <c r="D35" s="702">
        <v>-30.701759891797</v>
      </c>
      <c r="E35" s="703">
        <v>0.96670870393899999</v>
      </c>
      <c r="F35" s="701">
        <v>889.72854446314705</v>
      </c>
      <c r="G35" s="702">
        <v>889.72854446314705</v>
      </c>
      <c r="H35" s="704">
        <v>97.683400000000006</v>
      </c>
      <c r="I35" s="701">
        <v>1302.1380899999999</v>
      </c>
      <c r="J35" s="702">
        <v>412.40954553685498</v>
      </c>
      <c r="K35" s="705">
        <v>1.463522889204</v>
      </c>
    </row>
    <row r="36" spans="1:11" ht="14.4" customHeight="1" thickBot="1" x14ac:dyDescent="0.35">
      <c r="A36" s="723" t="s">
        <v>361</v>
      </c>
      <c r="B36" s="701">
        <v>62.331107561731997</v>
      </c>
      <c r="C36" s="701">
        <v>217.40575999999999</v>
      </c>
      <c r="D36" s="702">
        <v>155.074652438268</v>
      </c>
      <c r="E36" s="703">
        <v>3.4879174862190001</v>
      </c>
      <c r="F36" s="701">
        <v>223.73731770395</v>
      </c>
      <c r="G36" s="702">
        <v>223.73731770395</v>
      </c>
      <c r="H36" s="704">
        <v>11.86074</v>
      </c>
      <c r="I36" s="701">
        <v>295.46139000000102</v>
      </c>
      <c r="J36" s="702">
        <v>71.724072296049997</v>
      </c>
      <c r="K36" s="705">
        <v>1.320572683323</v>
      </c>
    </row>
    <row r="37" spans="1:11" ht="14.4" customHeight="1" thickBot="1" x14ac:dyDescent="0.35">
      <c r="A37" s="722" t="s">
        <v>362</v>
      </c>
      <c r="B37" s="706">
        <v>401.12324638582601</v>
      </c>
      <c r="C37" s="706">
        <v>635.85008000000005</v>
      </c>
      <c r="D37" s="707">
        <v>234.72683361417401</v>
      </c>
      <c r="E37" s="713">
        <v>1.5851738480099999</v>
      </c>
      <c r="F37" s="706">
        <v>790.48780773039698</v>
      </c>
      <c r="G37" s="707">
        <v>790.48780773039698</v>
      </c>
      <c r="H37" s="709">
        <v>59.838389999999997</v>
      </c>
      <c r="I37" s="706">
        <v>1075.7195400000001</v>
      </c>
      <c r="J37" s="707">
        <v>285.231732269605</v>
      </c>
      <c r="K37" s="714">
        <v>1.3608300210069999</v>
      </c>
    </row>
    <row r="38" spans="1:11" ht="14.4" customHeight="1" thickBot="1" x14ac:dyDescent="0.35">
      <c r="A38" s="723" t="s">
        <v>363</v>
      </c>
      <c r="B38" s="701">
        <v>0</v>
      </c>
      <c r="C38" s="701">
        <v>16.502600000000001</v>
      </c>
      <c r="D38" s="702">
        <v>16.502600000000001</v>
      </c>
      <c r="E38" s="711" t="s">
        <v>329</v>
      </c>
      <c r="F38" s="701">
        <v>0</v>
      </c>
      <c r="G38" s="702">
        <v>0</v>
      </c>
      <c r="H38" s="704">
        <v>15.513159999999999</v>
      </c>
      <c r="I38" s="701">
        <v>171.27273</v>
      </c>
      <c r="J38" s="702">
        <v>171.27273</v>
      </c>
      <c r="K38" s="712" t="s">
        <v>329</v>
      </c>
    </row>
    <row r="39" spans="1:11" ht="14.4" customHeight="1" thickBot="1" x14ac:dyDescent="0.35">
      <c r="A39" s="723" t="s">
        <v>364</v>
      </c>
      <c r="B39" s="701">
        <v>49.572132458085001</v>
      </c>
      <c r="C39" s="701">
        <v>44.288879999999999</v>
      </c>
      <c r="D39" s="702">
        <v>-5.2832524580850002</v>
      </c>
      <c r="E39" s="703">
        <v>0.89342293348799995</v>
      </c>
      <c r="F39" s="701">
        <v>72.073711591429998</v>
      </c>
      <c r="G39" s="702">
        <v>72.073711591429998</v>
      </c>
      <c r="H39" s="704">
        <v>5.9567199999999998</v>
      </c>
      <c r="I39" s="701">
        <v>65.919229999999999</v>
      </c>
      <c r="J39" s="702">
        <v>-6.1544815914299997</v>
      </c>
      <c r="K39" s="705">
        <v>0.91460851043199998</v>
      </c>
    </row>
    <row r="40" spans="1:11" ht="14.4" customHeight="1" thickBot="1" x14ac:dyDescent="0.35">
      <c r="A40" s="723" t="s">
        <v>365</v>
      </c>
      <c r="B40" s="701">
        <v>193.69024517238299</v>
      </c>
      <c r="C40" s="701">
        <v>271.33001000000002</v>
      </c>
      <c r="D40" s="702">
        <v>77.639764827616006</v>
      </c>
      <c r="E40" s="703">
        <v>1.400844992263</v>
      </c>
      <c r="F40" s="701">
        <v>258.19080407061398</v>
      </c>
      <c r="G40" s="702">
        <v>258.19080407061398</v>
      </c>
      <c r="H40" s="704">
        <v>11.360110000000001</v>
      </c>
      <c r="I40" s="701">
        <v>282.95582000000002</v>
      </c>
      <c r="J40" s="702">
        <v>24.765015929385999</v>
      </c>
      <c r="K40" s="705">
        <v>1.0959174979849999</v>
      </c>
    </row>
    <row r="41" spans="1:11" ht="14.4" customHeight="1" thickBot="1" x14ac:dyDescent="0.35">
      <c r="A41" s="723" t="s">
        <v>366</v>
      </c>
      <c r="B41" s="701">
        <v>53.890942372083003</v>
      </c>
      <c r="C41" s="701">
        <v>65.845920000000007</v>
      </c>
      <c r="D41" s="702">
        <v>11.954977627916</v>
      </c>
      <c r="E41" s="703">
        <v>1.2218364923989999</v>
      </c>
      <c r="F41" s="701">
        <v>106.667262119444</v>
      </c>
      <c r="G41" s="702">
        <v>106.667262119444</v>
      </c>
      <c r="H41" s="704">
        <v>5.2558999999999996</v>
      </c>
      <c r="I41" s="701">
        <v>102.44722</v>
      </c>
      <c r="J41" s="702">
        <v>-4.2200421194429998</v>
      </c>
      <c r="K41" s="705">
        <v>0.96043732598300002</v>
      </c>
    </row>
    <row r="42" spans="1:11" ht="14.4" customHeight="1" thickBot="1" x14ac:dyDescent="0.35">
      <c r="A42" s="723" t="s">
        <v>367</v>
      </c>
      <c r="B42" s="701">
        <v>4.8545543168450003</v>
      </c>
      <c r="C42" s="701">
        <v>47.848619999999997</v>
      </c>
      <c r="D42" s="702">
        <v>42.994065683153998</v>
      </c>
      <c r="E42" s="703">
        <v>9.8564393097760004</v>
      </c>
      <c r="F42" s="701">
        <v>47.249102964918002</v>
      </c>
      <c r="G42" s="702">
        <v>47.249102964918002</v>
      </c>
      <c r="H42" s="704">
        <v>0</v>
      </c>
      <c r="I42" s="701">
        <v>16.08859</v>
      </c>
      <c r="J42" s="702">
        <v>-31.160512964917999</v>
      </c>
      <c r="K42" s="705">
        <v>0.34050572371499999</v>
      </c>
    </row>
    <row r="43" spans="1:11" ht="14.4" customHeight="1" thickBot="1" x14ac:dyDescent="0.35">
      <c r="A43" s="723" t="s">
        <v>368</v>
      </c>
      <c r="B43" s="701">
        <v>0</v>
      </c>
      <c r="C43" s="701">
        <v>8.9599200000000003</v>
      </c>
      <c r="D43" s="702">
        <v>8.9599200000000003</v>
      </c>
      <c r="E43" s="711" t="s">
        <v>369</v>
      </c>
      <c r="F43" s="701">
        <v>0</v>
      </c>
      <c r="G43" s="702">
        <v>0</v>
      </c>
      <c r="H43" s="704">
        <v>1.05633</v>
      </c>
      <c r="I43" s="701">
        <v>8.5369299999999999</v>
      </c>
      <c r="J43" s="702">
        <v>8.5369299999999999</v>
      </c>
      <c r="K43" s="712" t="s">
        <v>329</v>
      </c>
    </row>
    <row r="44" spans="1:11" ht="14.4" customHeight="1" thickBot="1" x14ac:dyDescent="0.35">
      <c r="A44" s="723" t="s">
        <v>370</v>
      </c>
      <c r="B44" s="701">
        <v>2</v>
      </c>
      <c r="C44" s="701">
        <v>6.3772200000000003</v>
      </c>
      <c r="D44" s="702">
        <v>4.3772200000000003</v>
      </c>
      <c r="E44" s="703">
        <v>3.1886100000000002</v>
      </c>
      <c r="F44" s="701">
        <v>10.219675224197999</v>
      </c>
      <c r="G44" s="702">
        <v>10.219675224197999</v>
      </c>
      <c r="H44" s="704">
        <v>0</v>
      </c>
      <c r="I44" s="701">
        <v>2.1969099999999999</v>
      </c>
      <c r="J44" s="702">
        <v>-8.0227652241980003</v>
      </c>
      <c r="K44" s="705">
        <v>0.214968670902</v>
      </c>
    </row>
    <row r="45" spans="1:11" ht="14.4" customHeight="1" thickBot="1" x14ac:dyDescent="0.35">
      <c r="A45" s="723" t="s">
        <v>371</v>
      </c>
      <c r="B45" s="701">
        <v>21.747534972374002</v>
      </c>
      <c r="C45" s="701">
        <v>27.969069999999999</v>
      </c>
      <c r="D45" s="702">
        <v>6.2215350276250003</v>
      </c>
      <c r="E45" s="703">
        <v>1.2860800102409999</v>
      </c>
      <c r="F45" s="701">
        <v>27.012075132648</v>
      </c>
      <c r="G45" s="702">
        <v>27.012075132648</v>
      </c>
      <c r="H45" s="704">
        <v>0.19117999999999999</v>
      </c>
      <c r="I45" s="701">
        <v>23.85661</v>
      </c>
      <c r="J45" s="702">
        <v>-3.1554651326480001</v>
      </c>
      <c r="K45" s="705">
        <v>0.883183164671</v>
      </c>
    </row>
    <row r="46" spans="1:11" ht="14.4" customHeight="1" thickBot="1" x14ac:dyDescent="0.35">
      <c r="A46" s="723" t="s">
        <v>372</v>
      </c>
      <c r="B46" s="701">
        <v>0</v>
      </c>
      <c r="C46" s="701">
        <v>9.3169999999990001</v>
      </c>
      <c r="D46" s="702">
        <v>9.3169999999990001</v>
      </c>
      <c r="E46" s="711" t="s">
        <v>369</v>
      </c>
      <c r="F46" s="701">
        <v>0</v>
      </c>
      <c r="G46" s="702">
        <v>0</v>
      </c>
      <c r="H46" s="704">
        <v>8.6519999999999992</v>
      </c>
      <c r="I46" s="701">
        <v>111.90372000000001</v>
      </c>
      <c r="J46" s="702">
        <v>111.90372000000001</v>
      </c>
      <c r="K46" s="712" t="s">
        <v>329</v>
      </c>
    </row>
    <row r="47" spans="1:11" ht="14.4" customHeight="1" thickBot="1" x14ac:dyDescent="0.35">
      <c r="A47" s="723" t="s">
        <v>373</v>
      </c>
      <c r="B47" s="701">
        <v>0</v>
      </c>
      <c r="C47" s="701">
        <v>2.1960000000000002</v>
      </c>
      <c r="D47" s="702">
        <v>2.1960000000000002</v>
      </c>
      <c r="E47" s="711" t="s">
        <v>369</v>
      </c>
      <c r="F47" s="701">
        <v>0</v>
      </c>
      <c r="G47" s="702">
        <v>0</v>
      </c>
      <c r="H47" s="704">
        <v>0</v>
      </c>
      <c r="I47" s="701">
        <v>69.780590000000004</v>
      </c>
      <c r="J47" s="702">
        <v>69.780590000000004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0</v>
      </c>
      <c r="C48" s="701">
        <v>5.5220000000000002</v>
      </c>
      <c r="D48" s="702">
        <v>5.5220000000000002</v>
      </c>
      <c r="E48" s="711" t="s">
        <v>329</v>
      </c>
      <c r="F48" s="701">
        <v>0</v>
      </c>
      <c r="G48" s="702">
        <v>0</v>
      </c>
      <c r="H48" s="704">
        <v>0</v>
      </c>
      <c r="I48" s="701">
        <v>2.6844600000000001</v>
      </c>
      <c r="J48" s="702">
        <v>2.6844600000000001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75.367837094053002</v>
      </c>
      <c r="C49" s="701">
        <v>129.60484</v>
      </c>
      <c r="D49" s="702">
        <v>54.237002905945999</v>
      </c>
      <c r="E49" s="703">
        <v>1.719630614293</v>
      </c>
      <c r="F49" s="701">
        <v>268.34061903114798</v>
      </c>
      <c r="G49" s="702">
        <v>268.34061903114798</v>
      </c>
      <c r="H49" s="704">
        <v>11.85299</v>
      </c>
      <c r="I49" s="701">
        <v>218.07673</v>
      </c>
      <c r="J49" s="702">
        <v>-50.263889031147997</v>
      </c>
      <c r="K49" s="705">
        <v>0.81268624477100004</v>
      </c>
    </row>
    <row r="50" spans="1:11" ht="14.4" customHeight="1" thickBot="1" x14ac:dyDescent="0.35">
      <c r="A50" s="723" t="s">
        <v>376</v>
      </c>
      <c r="B50" s="701">
        <v>0</v>
      </c>
      <c r="C50" s="701">
        <v>8.7999999999999995E-2</v>
      </c>
      <c r="D50" s="702">
        <v>8.7999999999999995E-2</v>
      </c>
      <c r="E50" s="711" t="s">
        <v>369</v>
      </c>
      <c r="F50" s="701">
        <v>0.73455759599299997</v>
      </c>
      <c r="G50" s="702">
        <v>0.73455759599299997</v>
      </c>
      <c r="H50" s="704">
        <v>0</v>
      </c>
      <c r="I50" s="701">
        <v>0</v>
      </c>
      <c r="J50" s="702">
        <v>-0.73455759599299997</v>
      </c>
      <c r="K50" s="705">
        <v>0</v>
      </c>
    </row>
    <row r="51" spans="1:11" ht="14.4" customHeight="1" thickBot="1" x14ac:dyDescent="0.35">
      <c r="A51" s="722" t="s">
        <v>377</v>
      </c>
      <c r="B51" s="706">
        <v>15.439882306418999</v>
      </c>
      <c r="C51" s="706">
        <v>21.010349999999999</v>
      </c>
      <c r="D51" s="707">
        <v>5.5704676935800004</v>
      </c>
      <c r="E51" s="713">
        <v>1.3607843365009999</v>
      </c>
      <c r="F51" s="706">
        <v>11.915879297146001</v>
      </c>
      <c r="G51" s="707">
        <v>11.915879297146001</v>
      </c>
      <c r="H51" s="709">
        <v>7.6780000000000001E-2</v>
      </c>
      <c r="I51" s="706">
        <v>26.253869999999999</v>
      </c>
      <c r="J51" s="707">
        <v>14.337990702853</v>
      </c>
      <c r="K51" s="714">
        <v>2.203267534464</v>
      </c>
    </row>
    <row r="52" spans="1:11" ht="14.4" customHeight="1" thickBot="1" x14ac:dyDescent="0.35">
      <c r="A52" s="723" t="s">
        <v>378</v>
      </c>
      <c r="B52" s="701">
        <v>0</v>
      </c>
      <c r="C52" s="701">
        <v>0.64851000000000003</v>
      </c>
      <c r="D52" s="702">
        <v>0.64851000000000003</v>
      </c>
      <c r="E52" s="711" t="s">
        <v>329</v>
      </c>
      <c r="F52" s="701">
        <v>0</v>
      </c>
      <c r="G52" s="702">
        <v>0</v>
      </c>
      <c r="H52" s="704">
        <v>0</v>
      </c>
      <c r="I52" s="701">
        <v>6.0006000000000004</v>
      </c>
      <c r="J52" s="702">
        <v>6.0006000000000004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0.31168000000000001</v>
      </c>
      <c r="D53" s="702">
        <v>0.31168000000000001</v>
      </c>
      <c r="E53" s="711" t="s">
        <v>329</v>
      </c>
      <c r="F53" s="701">
        <v>0.25924787153000001</v>
      </c>
      <c r="G53" s="702">
        <v>0.25924787153000001</v>
      </c>
      <c r="H53" s="704">
        <v>3.4939999999999999E-2</v>
      </c>
      <c r="I53" s="701">
        <v>0.26679999999999998</v>
      </c>
      <c r="J53" s="702">
        <v>7.5521284690000003E-3</v>
      </c>
      <c r="K53" s="705">
        <v>1.0291309179320001</v>
      </c>
    </row>
    <row r="54" spans="1:11" ht="14.4" customHeight="1" thickBot="1" x14ac:dyDescent="0.35">
      <c r="A54" s="723" t="s">
        <v>380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6.4950000000000001</v>
      </c>
      <c r="J54" s="702">
        <v>6.4950000000000001</v>
      </c>
      <c r="K54" s="712" t="s">
        <v>369</v>
      </c>
    </row>
    <row r="55" spans="1:11" ht="14.4" customHeight="1" thickBot="1" x14ac:dyDescent="0.35">
      <c r="A55" s="723" t="s">
        <v>381</v>
      </c>
      <c r="B55" s="701">
        <v>10.31898446165</v>
      </c>
      <c r="C55" s="701">
        <v>11.384</v>
      </c>
      <c r="D55" s="702">
        <v>1.06501553835</v>
      </c>
      <c r="E55" s="703">
        <v>1.1032093363740001</v>
      </c>
      <c r="F55" s="701">
        <v>4.7952537343759998</v>
      </c>
      <c r="G55" s="702">
        <v>4.7952537343759998</v>
      </c>
      <c r="H55" s="704">
        <v>0</v>
      </c>
      <c r="I55" s="701">
        <v>1.077</v>
      </c>
      <c r="J55" s="702">
        <v>-3.7182537343759998</v>
      </c>
      <c r="K55" s="705">
        <v>0.22459708279400001</v>
      </c>
    </row>
    <row r="56" spans="1:11" ht="14.4" customHeight="1" thickBot="1" x14ac:dyDescent="0.35">
      <c r="A56" s="723" t="s">
        <v>382</v>
      </c>
      <c r="B56" s="701">
        <v>0</v>
      </c>
      <c r="C56" s="701">
        <v>1.089</v>
      </c>
      <c r="D56" s="702">
        <v>1.089</v>
      </c>
      <c r="E56" s="711" t="s">
        <v>329</v>
      </c>
      <c r="F56" s="701">
        <v>0</v>
      </c>
      <c r="G56" s="702">
        <v>0</v>
      </c>
      <c r="H56" s="704">
        <v>0</v>
      </c>
      <c r="I56" s="701">
        <v>2.6135999999999999</v>
      </c>
      <c r="J56" s="702">
        <v>2.6135999999999999</v>
      </c>
      <c r="K56" s="712" t="s">
        <v>369</v>
      </c>
    </row>
    <row r="57" spans="1:11" ht="14.4" customHeight="1" thickBot="1" x14ac:dyDescent="0.35">
      <c r="A57" s="723" t="s">
        <v>383</v>
      </c>
      <c r="B57" s="701">
        <v>5.1208978447689999</v>
      </c>
      <c r="C57" s="701">
        <v>7.5771600000000001</v>
      </c>
      <c r="D57" s="702">
        <v>2.4562621552300001</v>
      </c>
      <c r="E57" s="703">
        <v>1.4796545898169999</v>
      </c>
      <c r="F57" s="701">
        <v>6.8613776912400004</v>
      </c>
      <c r="G57" s="702">
        <v>6.8613776912400004</v>
      </c>
      <c r="H57" s="704">
        <v>4.1840000000000002E-2</v>
      </c>
      <c r="I57" s="701">
        <v>9.8008699999999997</v>
      </c>
      <c r="J57" s="702">
        <v>2.9394923087590001</v>
      </c>
      <c r="K57" s="705">
        <v>1.4284113834029999</v>
      </c>
    </row>
    <row r="58" spans="1:11" ht="14.4" customHeight="1" thickBot="1" x14ac:dyDescent="0.35">
      <c r="A58" s="722" t="s">
        <v>384</v>
      </c>
      <c r="B58" s="706">
        <v>395.73236266664901</v>
      </c>
      <c r="C58" s="706">
        <v>595.84294999999997</v>
      </c>
      <c r="D58" s="707">
        <v>200.11058733335</v>
      </c>
      <c r="E58" s="713">
        <v>1.505671525029</v>
      </c>
      <c r="F58" s="706">
        <v>589.40469819209602</v>
      </c>
      <c r="G58" s="707">
        <v>589.40469819209602</v>
      </c>
      <c r="H58" s="709">
        <v>49.854880000000001</v>
      </c>
      <c r="I58" s="706">
        <v>653.59949000000097</v>
      </c>
      <c r="J58" s="707">
        <v>64.194791807905005</v>
      </c>
      <c r="K58" s="714">
        <v>1.1089146252219999</v>
      </c>
    </row>
    <row r="59" spans="1:11" ht="14.4" customHeight="1" thickBot="1" x14ac:dyDescent="0.35">
      <c r="A59" s="723" t="s">
        <v>385</v>
      </c>
      <c r="B59" s="701">
        <v>0</v>
      </c>
      <c r="C59" s="701">
        <v>134.3905</v>
      </c>
      <c r="D59" s="702">
        <v>134.3905</v>
      </c>
      <c r="E59" s="711" t="s">
        <v>369</v>
      </c>
      <c r="F59" s="701">
        <v>0</v>
      </c>
      <c r="G59" s="702">
        <v>0</v>
      </c>
      <c r="H59" s="704">
        <v>0</v>
      </c>
      <c r="I59" s="701">
        <v>17.810089999999999</v>
      </c>
      <c r="J59" s="702">
        <v>17.810089999999999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38</v>
      </c>
      <c r="C60" s="701">
        <v>79.036519999999996</v>
      </c>
      <c r="D60" s="702">
        <v>41.036519999999001</v>
      </c>
      <c r="E60" s="703">
        <v>2.079908421052</v>
      </c>
      <c r="F60" s="701">
        <v>88.404698192094997</v>
      </c>
      <c r="G60" s="702">
        <v>88.404698192094997</v>
      </c>
      <c r="H60" s="704">
        <v>2.3037999999999998</v>
      </c>
      <c r="I60" s="701">
        <v>115.39899</v>
      </c>
      <c r="J60" s="702">
        <v>26.994291807903998</v>
      </c>
      <c r="K60" s="705">
        <v>1.305349063567</v>
      </c>
    </row>
    <row r="61" spans="1:11" ht="14.4" customHeight="1" thickBot="1" x14ac:dyDescent="0.35">
      <c r="A61" s="723" t="s">
        <v>387</v>
      </c>
      <c r="B61" s="701">
        <v>0</v>
      </c>
      <c r="C61" s="701">
        <v>0.56149999999900002</v>
      </c>
      <c r="D61" s="702">
        <v>0.56149999999900002</v>
      </c>
      <c r="E61" s="711" t="s">
        <v>369</v>
      </c>
      <c r="F61" s="701">
        <v>0</v>
      </c>
      <c r="G61" s="702">
        <v>0</v>
      </c>
      <c r="H61" s="704">
        <v>2.6040000000000001</v>
      </c>
      <c r="I61" s="701">
        <v>9.2999399999999994</v>
      </c>
      <c r="J61" s="702">
        <v>9.2999399999999994</v>
      </c>
      <c r="K61" s="712" t="s">
        <v>369</v>
      </c>
    </row>
    <row r="62" spans="1:11" ht="14.4" customHeight="1" thickBot="1" x14ac:dyDescent="0.35">
      <c r="A62" s="723" t="s">
        <v>388</v>
      </c>
      <c r="B62" s="701">
        <v>0</v>
      </c>
      <c r="C62" s="701">
        <v>27.463539999999998</v>
      </c>
      <c r="D62" s="702">
        <v>27.463539999999998</v>
      </c>
      <c r="E62" s="711" t="s">
        <v>329</v>
      </c>
      <c r="F62" s="701">
        <v>0</v>
      </c>
      <c r="G62" s="702">
        <v>0</v>
      </c>
      <c r="H62" s="704">
        <v>0</v>
      </c>
      <c r="I62" s="701">
        <v>12.56785</v>
      </c>
      <c r="J62" s="702">
        <v>12.56785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0</v>
      </c>
      <c r="D63" s="702">
        <v>0</v>
      </c>
      <c r="E63" s="703">
        <v>1</v>
      </c>
      <c r="F63" s="701">
        <v>0</v>
      </c>
      <c r="G63" s="702">
        <v>0</v>
      </c>
      <c r="H63" s="704">
        <v>0</v>
      </c>
      <c r="I63" s="701">
        <v>-0.70799999999999996</v>
      </c>
      <c r="J63" s="702">
        <v>-0.70799999999999996</v>
      </c>
      <c r="K63" s="712" t="s">
        <v>369</v>
      </c>
    </row>
    <row r="64" spans="1:11" ht="14.4" customHeight="1" thickBot="1" x14ac:dyDescent="0.35">
      <c r="A64" s="723" t="s">
        <v>390</v>
      </c>
      <c r="B64" s="701">
        <v>14.450933753237001</v>
      </c>
      <c r="C64" s="701">
        <v>12.47972</v>
      </c>
      <c r="D64" s="702">
        <v>-1.971213753237</v>
      </c>
      <c r="E64" s="703">
        <v>0.86359263789399998</v>
      </c>
      <c r="F64" s="701">
        <v>20</v>
      </c>
      <c r="G64" s="702">
        <v>20</v>
      </c>
      <c r="H64" s="704">
        <v>2.98447</v>
      </c>
      <c r="I64" s="701">
        <v>20.359829999999999</v>
      </c>
      <c r="J64" s="702">
        <v>0.35982999999999998</v>
      </c>
      <c r="K64" s="705">
        <v>1.0179914999999999</v>
      </c>
    </row>
    <row r="65" spans="1:11" ht="14.4" customHeight="1" thickBot="1" x14ac:dyDescent="0.35">
      <c r="A65" s="723" t="s">
        <v>391</v>
      </c>
      <c r="B65" s="701">
        <v>0</v>
      </c>
      <c r="C65" s="701">
        <v>1.59978</v>
      </c>
      <c r="D65" s="702">
        <v>1.59978</v>
      </c>
      <c r="E65" s="711" t="s">
        <v>369</v>
      </c>
      <c r="F65" s="701">
        <v>2</v>
      </c>
      <c r="G65" s="702">
        <v>2</v>
      </c>
      <c r="H65" s="704">
        <v>0.38616</v>
      </c>
      <c r="I65" s="701">
        <v>4.8331400000000002</v>
      </c>
      <c r="J65" s="702">
        <v>2.8331400000000002</v>
      </c>
      <c r="K65" s="705">
        <v>2.4165700000000001</v>
      </c>
    </row>
    <row r="66" spans="1:11" ht="14.4" customHeight="1" thickBot="1" x14ac:dyDescent="0.35">
      <c r="A66" s="723" t="s">
        <v>392</v>
      </c>
      <c r="B66" s="701">
        <v>343.28142891341201</v>
      </c>
      <c r="C66" s="701">
        <v>340.31139000000002</v>
      </c>
      <c r="D66" s="702">
        <v>-2.9700389134109999</v>
      </c>
      <c r="E66" s="703">
        <v>0.99134809324499995</v>
      </c>
      <c r="F66" s="701">
        <v>479</v>
      </c>
      <c r="G66" s="702">
        <v>479</v>
      </c>
      <c r="H66" s="704">
        <v>41.576450000000001</v>
      </c>
      <c r="I66" s="701">
        <v>474.03765000000101</v>
      </c>
      <c r="J66" s="702">
        <v>-4.9623499999989997</v>
      </c>
      <c r="K66" s="705">
        <v>0.98964018789099994</v>
      </c>
    </row>
    <row r="67" spans="1:11" ht="14.4" customHeight="1" thickBot="1" x14ac:dyDescent="0.35">
      <c r="A67" s="722" t="s">
        <v>393</v>
      </c>
      <c r="B67" s="706">
        <v>0</v>
      </c>
      <c r="C67" s="706">
        <v>2.8</v>
      </c>
      <c r="D67" s="707">
        <v>2.8</v>
      </c>
      <c r="E67" s="708" t="s">
        <v>369</v>
      </c>
      <c r="F67" s="706">
        <v>0</v>
      </c>
      <c r="G67" s="707">
        <v>0</v>
      </c>
      <c r="H67" s="709">
        <v>0</v>
      </c>
      <c r="I67" s="706">
        <v>0</v>
      </c>
      <c r="J67" s="707">
        <v>0</v>
      </c>
      <c r="K67" s="710" t="s">
        <v>329</v>
      </c>
    </row>
    <row r="68" spans="1:11" ht="14.4" customHeight="1" thickBot="1" x14ac:dyDescent="0.35">
      <c r="A68" s="723" t="s">
        <v>394</v>
      </c>
      <c r="B68" s="701">
        <v>0</v>
      </c>
      <c r="C68" s="701">
        <v>2.8</v>
      </c>
      <c r="D68" s="702">
        <v>2.8</v>
      </c>
      <c r="E68" s="711" t="s">
        <v>369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12" t="s">
        <v>329</v>
      </c>
    </row>
    <row r="69" spans="1:11" ht="14.4" customHeight="1" thickBot="1" x14ac:dyDescent="0.35">
      <c r="A69" s="722" t="s">
        <v>395</v>
      </c>
      <c r="B69" s="706">
        <v>0</v>
      </c>
      <c r="C69" s="706">
        <v>1.3879999999999999</v>
      </c>
      <c r="D69" s="707">
        <v>1.3879999999999999</v>
      </c>
      <c r="E69" s="708" t="s">
        <v>329</v>
      </c>
      <c r="F69" s="706">
        <v>0</v>
      </c>
      <c r="G69" s="707">
        <v>0</v>
      </c>
      <c r="H69" s="709">
        <v>0</v>
      </c>
      <c r="I69" s="706">
        <v>18.167999999999999</v>
      </c>
      <c r="J69" s="707">
        <v>18.167999999999999</v>
      </c>
      <c r="K69" s="710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1.3879999999999999</v>
      </c>
      <c r="D70" s="702">
        <v>1.3879999999999999</v>
      </c>
      <c r="E70" s="711" t="s">
        <v>329</v>
      </c>
      <c r="F70" s="701">
        <v>0</v>
      </c>
      <c r="G70" s="702">
        <v>0</v>
      </c>
      <c r="H70" s="704">
        <v>0</v>
      </c>
      <c r="I70" s="701">
        <v>18.167999999999999</v>
      </c>
      <c r="J70" s="702">
        <v>18.167999999999999</v>
      </c>
      <c r="K70" s="712" t="s">
        <v>329</v>
      </c>
    </row>
    <row r="71" spans="1:11" ht="14.4" customHeight="1" thickBot="1" x14ac:dyDescent="0.35">
      <c r="A71" s="721" t="s">
        <v>42</v>
      </c>
      <c r="B71" s="701">
        <v>930.94443007545703</v>
      </c>
      <c r="C71" s="701">
        <v>903.78</v>
      </c>
      <c r="D71" s="702">
        <v>-27.164430075456998</v>
      </c>
      <c r="E71" s="703">
        <v>0.97082056758900004</v>
      </c>
      <c r="F71" s="701">
        <v>906.19336812171798</v>
      </c>
      <c r="G71" s="702">
        <v>906.19336812171798</v>
      </c>
      <c r="H71" s="704">
        <v>94.744</v>
      </c>
      <c r="I71" s="701">
        <v>900.01900000000103</v>
      </c>
      <c r="J71" s="702">
        <v>-6.1743681217160002</v>
      </c>
      <c r="K71" s="705">
        <v>0.99318647836200002</v>
      </c>
    </row>
    <row r="72" spans="1:11" ht="14.4" customHeight="1" thickBot="1" x14ac:dyDescent="0.35">
      <c r="A72" s="722" t="s">
        <v>397</v>
      </c>
      <c r="B72" s="706">
        <v>930.94443007545703</v>
      </c>
      <c r="C72" s="706">
        <v>903.78</v>
      </c>
      <c r="D72" s="707">
        <v>-27.164430075456998</v>
      </c>
      <c r="E72" s="713">
        <v>0.97082056758900004</v>
      </c>
      <c r="F72" s="706">
        <v>906.19336812171798</v>
      </c>
      <c r="G72" s="707">
        <v>906.19336812171798</v>
      </c>
      <c r="H72" s="709">
        <v>94.744</v>
      </c>
      <c r="I72" s="706">
        <v>900.01900000000103</v>
      </c>
      <c r="J72" s="707">
        <v>-6.1743681217160002</v>
      </c>
      <c r="K72" s="714">
        <v>0.99318647836200002</v>
      </c>
    </row>
    <row r="73" spans="1:11" ht="14.4" customHeight="1" thickBot="1" x14ac:dyDescent="0.35">
      <c r="A73" s="723" t="s">
        <v>398</v>
      </c>
      <c r="B73" s="701">
        <v>211.99999999999901</v>
      </c>
      <c r="C73" s="701">
        <v>216.369</v>
      </c>
      <c r="D73" s="702">
        <v>4.3689999999999998</v>
      </c>
      <c r="E73" s="703">
        <v>1.020608490566</v>
      </c>
      <c r="F73" s="701">
        <v>213.901215652449</v>
      </c>
      <c r="G73" s="702">
        <v>213.901215652449</v>
      </c>
      <c r="H73" s="704">
        <v>18.497</v>
      </c>
      <c r="I73" s="701">
        <v>223.053</v>
      </c>
      <c r="J73" s="702">
        <v>9.1517843475510006</v>
      </c>
      <c r="K73" s="705">
        <v>1.042785097408</v>
      </c>
    </row>
    <row r="74" spans="1:11" ht="14.4" customHeight="1" thickBot="1" x14ac:dyDescent="0.35">
      <c r="A74" s="723" t="s">
        <v>399</v>
      </c>
      <c r="B74" s="701">
        <v>225.94443007545999</v>
      </c>
      <c r="C74" s="701">
        <v>205.583</v>
      </c>
      <c r="D74" s="702">
        <v>-20.36143007546</v>
      </c>
      <c r="E74" s="703">
        <v>0.90988301827700002</v>
      </c>
      <c r="F74" s="701">
        <v>219</v>
      </c>
      <c r="G74" s="702">
        <v>219</v>
      </c>
      <c r="H74" s="704">
        <v>13.31</v>
      </c>
      <c r="I74" s="701">
        <v>231.21100000000001</v>
      </c>
      <c r="J74" s="702">
        <v>12.211</v>
      </c>
      <c r="K74" s="705">
        <v>1.0557579908670001</v>
      </c>
    </row>
    <row r="75" spans="1:11" ht="14.4" customHeight="1" thickBot="1" x14ac:dyDescent="0.35">
      <c r="A75" s="723" t="s">
        <v>400</v>
      </c>
      <c r="B75" s="701">
        <v>492.99999999999801</v>
      </c>
      <c r="C75" s="701">
        <v>481.82799999999997</v>
      </c>
      <c r="D75" s="702">
        <v>-11.171999999998</v>
      </c>
      <c r="E75" s="703">
        <v>0.977338742393</v>
      </c>
      <c r="F75" s="701">
        <v>473.29215246926901</v>
      </c>
      <c r="G75" s="702">
        <v>473.29215246926901</v>
      </c>
      <c r="H75" s="704">
        <v>62.936999999999998</v>
      </c>
      <c r="I75" s="701">
        <v>445.75500000000102</v>
      </c>
      <c r="J75" s="702">
        <v>-27.537152469268001</v>
      </c>
      <c r="K75" s="705">
        <v>0.94181785536499996</v>
      </c>
    </row>
    <row r="76" spans="1:11" ht="14.4" customHeight="1" thickBot="1" x14ac:dyDescent="0.35">
      <c r="A76" s="724" t="s">
        <v>401</v>
      </c>
      <c r="B76" s="706">
        <v>1237.93966037988</v>
      </c>
      <c r="C76" s="706">
        <v>2310.3400499999998</v>
      </c>
      <c r="D76" s="707">
        <v>1072.40038962012</v>
      </c>
      <c r="E76" s="713">
        <v>1.8662784010739999</v>
      </c>
      <c r="F76" s="706">
        <v>2835.3529520861398</v>
      </c>
      <c r="G76" s="707">
        <v>2835.3529520861398</v>
      </c>
      <c r="H76" s="709">
        <v>221.06937000000099</v>
      </c>
      <c r="I76" s="706">
        <v>2044.08854</v>
      </c>
      <c r="J76" s="707">
        <v>-791.26441208613596</v>
      </c>
      <c r="K76" s="714">
        <v>0.72092913106099998</v>
      </c>
    </row>
    <row r="77" spans="1:11" ht="14.4" customHeight="1" thickBot="1" x14ac:dyDescent="0.35">
      <c r="A77" s="721" t="s">
        <v>45</v>
      </c>
      <c r="B77" s="701">
        <v>204.76399819971101</v>
      </c>
      <c r="C77" s="701">
        <v>1107.31573</v>
      </c>
      <c r="D77" s="702">
        <v>902.55173180028805</v>
      </c>
      <c r="E77" s="703">
        <v>5.4077657192449999</v>
      </c>
      <c r="F77" s="701">
        <v>1547.9439739081799</v>
      </c>
      <c r="G77" s="702">
        <v>1547.9439739081799</v>
      </c>
      <c r="H77" s="704">
        <v>47.265099999999997</v>
      </c>
      <c r="I77" s="701">
        <v>269.41108000000003</v>
      </c>
      <c r="J77" s="702">
        <v>-1278.5328939081801</v>
      </c>
      <c r="K77" s="705">
        <v>0.17404446448999999</v>
      </c>
    </row>
    <row r="78" spans="1:11" ht="14.4" customHeight="1" thickBot="1" x14ac:dyDescent="0.35">
      <c r="A78" s="725" t="s">
        <v>402</v>
      </c>
      <c r="B78" s="701">
        <v>204.76399819971101</v>
      </c>
      <c r="C78" s="701">
        <v>1107.31573</v>
      </c>
      <c r="D78" s="702">
        <v>902.55173180028805</v>
      </c>
      <c r="E78" s="703">
        <v>5.4077657192449999</v>
      </c>
      <c r="F78" s="701">
        <v>1547.9439739081799</v>
      </c>
      <c r="G78" s="702">
        <v>1547.9439739081799</v>
      </c>
      <c r="H78" s="704">
        <v>47.265099999999997</v>
      </c>
      <c r="I78" s="701">
        <v>269.41108000000003</v>
      </c>
      <c r="J78" s="702">
        <v>-1278.5328939081801</v>
      </c>
      <c r="K78" s="705">
        <v>0.17404446448999999</v>
      </c>
    </row>
    <row r="79" spans="1:11" ht="14.4" customHeight="1" thickBot="1" x14ac:dyDescent="0.35">
      <c r="A79" s="723" t="s">
        <v>403</v>
      </c>
      <c r="B79" s="701">
        <v>38.227872812798999</v>
      </c>
      <c r="C79" s="701">
        <v>109.76121000000001</v>
      </c>
      <c r="D79" s="702">
        <v>71.533337187200004</v>
      </c>
      <c r="E79" s="703">
        <v>2.8712350942849998</v>
      </c>
      <c r="F79" s="701">
        <v>114.72601901565</v>
      </c>
      <c r="G79" s="702">
        <v>114.72601901565</v>
      </c>
      <c r="H79" s="704">
        <v>47.265099999999997</v>
      </c>
      <c r="I79" s="701">
        <v>138.03056000000001</v>
      </c>
      <c r="J79" s="702">
        <v>23.304540984350002</v>
      </c>
      <c r="K79" s="705">
        <v>1.2031321332710001</v>
      </c>
    </row>
    <row r="80" spans="1:11" ht="14.4" customHeight="1" thickBot="1" x14ac:dyDescent="0.35">
      <c r="A80" s="723" t="s">
        <v>404</v>
      </c>
      <c r="B80" s="701">
        <v>0</v>
      </c>
      <c r="C80" s="701">
        <v>0</v>
      </c>
      <c r="D80" s="702">
        <v>0</v>
      </c>
      <c r="E80" s="711" t="s">
        <v>329</v>
      </c>
      <c r="F80" s="701">
        <v>0</v>
      </c>
      <c r="G80" s="702">
        <v>0</v>
      </c>
      <c r="H80" s="704">
        <v>0</v>
      </c>
      <c r="I80" s="701">
        <v>2.3719999999999999</v>
      </c>
      <c r="J80" s="702">
        <v>2.3719999999999999</v>
      </c>
      <c r="K80" s="712" t="s">
        <v>369</v>
      </c>
    </row>
    <row r="81" spans="1:11" ht="14.4" customHeight="1" thickBot="1" x14ac:dyDescent="0.35">
      <c r="A81" s="723" t="s">
        <v>405</v>
      </c>
      <c r="B81" s="701">
        <v>5.5361253869110003</v>
      </c>
      <c r="C81" s="701">
        <v>434.68139000000002</v>
      </c>
      <c r="D81" s="702">
        <v>429.14526461308901</v>
      </c>
      <c r="E81" s="703">
        <v>78.517258844549005</v>
      </c>
      <c r="F81" s="701">
        <v>392.23143642714598</v>
      </c>
      <c r="G81" s="702">
        <v>392.23143642714598</v>
      </c>
      <c r="H81" s="704">
        <v>0</v>
      </c>
      <c r="I81" s="701">
        <v>22.978059999999999</v>
      </c>
      <c r="J81" s="702">
        <v>-369.25337642714601</v>
      </c>
      <c r="K81" s="705">
        <v>5.8582912703999998E-2</v>
      </c>
    </row>
    <row r="82" spans="1:11" ht="14.4" customHeight="1" thickBot="1" x14ac:dyDescent="0.35">
      <c r="A82" s="723" t="s">
        <v>406</v>
      </c>
      <c r="B82" s="701">
        <v>79.999999999999005</v>
      </c>
      <c r="C82" s="701">
        <v>485.82801999999901</v>
      </c>
      <c r="D82" s="702">
        <v>405.82801999999901</v>
      </c>
      <c r="E82" s="703">
        <v>6.0728502500000001</v>
      </c>
      <c r="F82" s="701">
        <v>966.26890931488799</v>
      </c>
      <c r="G82" s="702">
        <v>966.26890931488799</v>
      </c>
      <c r="H82" s="704">
        <v>0</v>
      </c>
      <c r="I82" s="701">
        <v>17.78434</v>
      </c>
      <c r="J82" s="702">
        <v>-948.48456931488795</v>
      </c>
      <c r="K82" s="705">
        <v>1.8405166333999998E-2</v>
      </c>
    </row>
    <row r="83" spans="1:11" ht="14.4" customHeight="1" thickBot="1" x14ac:dyDescent="0.35">
      <c r="A83" s="723" t="s">
        <v>407</v>
      </c>
      <c r="B83" s="701">
        <v>80.999999999999005</v>
      </c>
      <c r="C83" s="701">
        <v>77.045109999999994</v>
      </c>
      <c r="D83" s="702">
        <v>-3.9548899999990001</v>
      </c>
      <c r="E83" s="703">
        <v>0.95117419752999999</v>
      </c>
      <c r="F83" s="701">
        <v>74.717609150493999</v>
      </c>
      <c r="G83" s="702">
        <v>74.717609150493999</v>
      </c>
      <c r="H83" s="704">
        <v>0</v>
      </c>
      <c r="I83" s="701">
        <v>88.246120000000005</v>
      </c>
      <c r="J83" s="702">
        <v>13.528510849505</v>
      </c>
      <c r="K83" s="705">
        <v>1.1810618809040001</v>
      </c>
    </row>
    <row r="84" spans="1:11" ht="14.4" customHeight="1" thickBot="1" x14ac:dyDescent="0.35">
      <c r="A84" s="726" t="s">
        <v>46</v>
      </c>
      <c r="B84" s="706">
        <v>0</v>
      </c>
      <c r="C84" s="706">
        <v>53.906999999999996</v>
      </c>
      <c r="D84" s="707">
        <v>53.906999999999996</v>
      </c>
      <c r="E84" s="708" t="s">
        <v>329</v>
      </c>
      <c r="F84" s="706">
        <v>0</v>
      </c>
      <c r="G84" s="707">
        <v>0</v>
      </c>
      <c r="H84" s="709">
        <v>22.664000000000001</v>
      </c>
      <c r="I84" s="706">
        <v>136.792</v>
      </c>
      <c r="J84" s="707">
        <v>136.792</v>
      </c>
      <c r="K84" s="710" t="s">
        <v>329</v>
      </c>
    </row>
    <row r="85" spans="1:11" ht="14.4" customHeight="1" thickBot="1" x14ac:dyDescent="0.35">
      <c r="A85" s="722" t="s">
        <v>408</v>
      </c>
      <c r="B85" s="706">
        <v>0</v>
      </c>
      <c r="C85" s="706">
        <v>18.940999999999999</v>
      </c>
      <c r="D85" s="707">
        <v>18.940999999999999</v>
      </c>
      <c r="E85" s="708" t="s">
        <v>329</v>
      </c>
      <c r="F85" s="706">
        <v>0</v>
      </c>
      <c r="G85" s="707">
        <v>0</v>
      </c>
      <c r="H85" s="709">
        <v>22.664000000000001</v>
      </c>
      <c r="I85" s="706">
        <v>53.46</v>
      </c>
      <c r="J85" s="707">
        <v>53.46</v>
      </c>
      <c r="K85" s="710" t="s">
        <v>329</v>
      </c>
    </row>
    <row r="86" spans="1:11" ht="14.4" customHeight="1" thickBot="1" x14ac:dyDescent="0.35">
      <c r="A86" s="723" t="s">
        <v>409</v>
      </c>
      <c r="B86" s="701">
        <v>0</v>
      </c>
      <c r="C86" s="701">
        <v>18.021000000000001</v>
      </c>
      <c r="D86" s="702">
        <v>18.021000000000001</v>
      </c>
      <c r="E86" s="711" t="s">
        <v>329</v>
      </c>
      <c r="F86" s="701">
        <v>0</v>
      </c>
      <c r="G86" s="702">
        <v>0</v>
      </c>
      <c r="H86" s="704">
        <v>22.664000000000001</v>
      </c>
      <c r="I86" s="701">
        <v>53.46</v>
      </c>
      <c r="J86" s="702">
        <v>53.46</v>
      </c>
      <c r="K86" s="712" t="s">
        <v>329</v>
      </c>
    </row>
    <row r="87" spans="1:11" ht="14.4" customHeight="1" thickBot="1" x14ac:dyDescent="0.35">
      <c r="A87" s="723" t="s">
        <v>410</v>
      </c>
      <c r="B87" s="701">
        <v>0</v>
      </c>
      <c r="C87" s="701">
        <v>0.92</v>
      </c>
      <c r="D87" s="702">
        <v>0.92</v>
      </c>
      <c r="E87" s="711" t="s">
        <v>329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12" t="s">
        <v>329</v>
      </c>
    </row>
    <row r="88" spans="1:11" ht="14.4" customHeight="1" thickBot="1" x14ac:dyDescent="0.35">
      <c r="A88" s="722" t="s">
        <v>411</v>
      </c>
      <c r="B88" s="706">
        <v>0</v>
      </c>
      <c r="C88" s="706">
        <v>34.966000000000001</v>
      </c>
      <c r="D88" s="707">
        <v>34.966000000000001</v>
      </c>
      <c r="E88" s="708" t="s">
        <v>329</v>
      </c>
      <c r="F88" s="706">
        <v>0</v>
      </c>
      <c r="G88" s="707">
        <v>0</v>
      </c>
      <c r="H88" s="709">
        <v>0</v>
      </c>
      <c r="I88" s="706">
        <v>83.331999999999994</v>
      </c>
      <c r="J88" s="707">
        <v>83.331999999999994</v>
      </c>
      <c r="K88" s="710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19.779</v>
      </c>
      <c r="D89" s="702">
        <v>19.779</v>
      </c>
      <c r="E89" s="711" t="s">
        <v>329</v>
      </c>
      <c r="F89" s="701">
        <v>0</v>
      </c>
      <c r="G89" s="702">
        <v>0</v>
      </c>
      <c r="H89" s="704">
        <v>0</v>
      </c>
      <c r="I89" s="701">
        <v>67.052999999999997</v>
      </c>
      <c r="J89" s="702">
        <v>67.052999999999997</v>
      </c>
      <c r="K89" s="712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15.186999999999999</v>
      </c>
      <c r="D90" s="702">
        <v>15.186999999999999</v>
      </c>
      <c r="E90" s="711" t="s">
        <v>329</v>
      </c>
      <c r="F90" s="701">
        <v>0</v>
      </c>
      <c r="G90" s="702">
        <v>0</v>
      </c>
      <c r="H90" s="704">
        <v>0</v>
      </c>
      <c r="I90" s="701">
        <v>16.279</v>
      </c>
      <c r="J90" s="702">
        <v>16.279</v>
      </c>
      <c r="K90" s="712" t="s">
        <v>329</v>
      </c>
    </row>
    <row r="91" spans="1:11" ht="14.4" customHeight="1" thickBot="1" x14ac:dyDescent="0.35">
      <c r="A91" s="721" t="s">
        <v>47</v>
      </c>
      <c r="B91" s="701">
        <v>1033.1756621801701</v>
      </c>
      <c r="C91" s="701">
        <v>1149.1173200000001</v>
      </c>
      <c r="D91" s="702">
        <v>115.941657819833</v>
      </c>
      <c r="E91" s="703">
        <v>1.1122187272340001</v>
      </c>
      <c r="F91" s="701">
        <v>1287.4089781779601</v>
      </c>
      <c r="G91" s="702">
        <v>1287.4089781779601</v>
      </c>
      <c r="H91" s="704">
        <v>151.14027000000101</v>
      </c>
      <c r="I91" s="701">
        <v>1637.88546</v>
      </c>
      <c r="J91" s="702">
        <v>350.47648182204102</v>
      </c>
      <c r="K91" s="705">
        <v>1.272233989169</v>
      </c>
    </row>
    <row r="92" spans="1:11" ht="14.4" customHeight="1" thickBot="1" x14ac:dyDescent="0.35">
      <c r="A92" s="722" t="s">
        <v>414</v>
      </c>
      <c r="B92" s="706">
        <v>25.048985422506</v>
      </c>
      <c r="C92" s="706">
        <v>26.115189999999998</v>
      </c>
      <c r="D92" s="707">
        <v>1.066204577493</v>
      </c>
      <c r="E92" s="713">
        <v>1.0425647809480001</v>
      </c>
      <c r="F92" s="706">
        <v>26.171258173190999</v>
      </c>
      <c r="G92" s="707">
        <v>26.171258173190999</v>
      </c>
      <c r="H92" s="709">
        <v>1.7436100000000001</v>
      </c>
      <c r="I92" s="706">
        <v>23.197410000000001</v>
      </c>
      <c r="J92" s="707">
        <v>-2.973848173191</v>
      </c>
      <c r="K92" s="714">
        <v>0.88636969023300005</v>
      </c>
    </row>
    <row r="93" spans="1:11" ht="14.4" customHeight="1" thickBot="1" x14ac:dyDescent="0.35">
      <c r="A93" s="723" t="s">
        <v>415</v>
      </c>
      <c r="B93" s="701">
        <v>7.8696751236439999</v>
      </c>
      <c r="C93" s="701">
        <v>10.330299999999999</v>
      </c>
      <c r="D93" s="702">
        <v>2.4606248763549998</v>
      </c>
      <c r="E93" s="703">
        <v>1.3126717224910001</v>
      </c>
      <c r="F93" s="701">
        <v>9.7654138655609994</v>
      </c>
      <c r="G93" s="702">
        <v>9.7654138655609994</v>
      </c>
      <c r="H93" s="704">
        <v>0.60040000000000004</v>
      </c>
      <c r="I93" s="701">
        <v>10.7463</v>
      </c>
      <c r="J93" s="702">
        <v>0.98088613443799999</v>
      </c>
      <c r="K93" s="705">
        <v>1.1004449118020001</v>
      </c>
    </row>
    <row r="94" spans="1:11" ht="14.4" customHeight="1" thickBot="1" x14ac:dyDescent="0.35">
      <c r="A94" s="723" t="s">
        <v>416</v>
      </c>
      <c r="B94" s="701">
        <v>17.179310298861999</v>
      </c>
      <c r="C94" s="701">
        <v>15.784890000000001</v>
      </c>
      <c r="D94" s="702">
        <v>-1.394420298862</v>
      </c>
      <c r="E94" s="703">
        <v>0.91883141554500003</v>
      </c>
      <c r="F94" s="701">
        <v>16.405844307630002</v>
      </c>
      <c r="G94" s="702">
        <v>16.405844307630002</v>
      </c>
      <c r="H94" s="704">
        <v>1.1432100000000001</v>
      </c>
      <c r="I94" s="701">
        <v>12.45111</v>
      </c>
      <c r="J94" s="702">
        <v>-3.9547343076299999</v>
      </c>
      <c r="K94" s="705">
        <v>0.75894356709199995</v>
      </c>
    </row>
    <row r="95" spans="1:11" ht="14.4" customHeight="1" thickBot="1" x14ac:dyDescent="0.35">
      <c r="A95" s="722" t="s">
        <v>417</v>
      </c>
      <c r="B95" s="706">
        <v>52</v>
      </c>
      <c r="C95" s="706">
        <v>51.443199999999997</v>
      </c>
      <c r="D95" s="707">
        <v>-0.55679999999999996</v>
      </c>
      <c r="E95" s="713">
        <v>0.98929230769200005</v>
      </c>
      <c r="F95" s="706">
        <v>56.406991377479997</v>
      </c>
      <c r="G95" s="707">
        <v>56.406991377479997</v>
      </c>
      <c r="H95" s="709">
        <v>2.47817</v>
      </c>
      <c r="I95" s="706">
        <v>70.390169999999998</v>
      </c>
      <c r="J95" s="707">
        <v>13.983178622519</v>
      </c>
      <c r="K95" s="714">
        <v>1.247897969401</v>
      </c>
    </row>
    <row r="96" spans="1:11" ht="14.4" customHeight="1" thickBot="1" x14ac:dyDescent="0.35">
      <c r="A96" s="723" t="s">
        <v>418</v>
      </c>
      <c r="B96" s="701">
        <v>44</v>
      </c>
      <c r="C96" s="701">
        <v>44.28</v>
      </c>
      <c r="D96" s="702">
        <v>0.27999999999899999</v>
      </c>
      <c r="E96" s="703">
        <v>1.006363636363</v>
      </c>
      <c r="F96" s="701">
        <v>46.566760563380001</v>
      </c>
      <c r="G96" s="702">
        <v>46.566760563380001</v>
      </c>
      <c r="H96" s="704">
        <v>0</v>
      </c>
      <c r="I96" s="701">
        <v>61.29</v>
      </c>
      <c r="J96" s="702">
        <v>14.723239436619</v>
      </c>
      <c r="K96" s="705">
        <v>1.3161748693369999</v>
      </c>
    </row>
    <row r="97" spans="1:11" ht="14.4" customHeight="1" thickBot="1" x14ac:dyDescent="0.35">
      <c r="A97" s="723" t="s">
        <v>419</v>
      </c>
      <c r="B97" s="701">
        <v>8</v>
      </c>
      <c r="C97" s="701">
        <v>7.1631999999999998</v>
      </c>
      <c r="D97" s="702">
        <v>-0.83679999999999999</v>
      </c>
      <c r="E97" s="703">
        <v>0.895399999999</v>
      </c>
      <c r="F97" s="701">
        <v>9.8402308140989998</v>
      </c>
      <c r="G97" s="702">
        <v>9.8402308140989998</v>
      </c>
      <c r="H97" s="704">
        <v>2.47817</v>
      </c>
      <c r="I97" s="701">
        <v>9.1001700000000003</v>
      </c>
      <c r="J97" s="702">
        <v>-0.74006081409900004</v>
      </c>
      <c r="K97" s="705">
        <v>0.92479233179700004</v>
      </c>
    </row>
    <row r="98" spans="1:11" ht="14.4" customHeight="1" thickBot="1" x14ac:dyDescent="0.35">
      <c r="A98" s="722" t="s">
        <v>420</v>
      </c>
      <c r="B98" s="706">
        <v>848.15774763979402</v>
      </c>
      <c r="C98" s="706">
        <v>930.74648000000002</v>
      </c>
      <c r="D98" s="707">
        <v>82.588732360205995</v>
      </c>
      <c r="E98" s="713">
        <v>1.097374259198</v>
      </c>
      <c r="F98" s="706">
        <v>1042.8641968317299</v>
      </c>
      <c r="G98" s="707">
        <v>1042.8641968317299</v>
      </c>
      <c r="H98" s="709">
        <v>111.996110000001</v>
      </c>
      <c r="I98" s="706">
        <v>1268.80621</v>
      </c>
      <c r="J98" s="707">
        <v>225.94201316827301</v>
      </c>
      <c r="K98" s="714">
        <v>1.2166552594810001</v>
      </c>
    </row>
    <row r="99" spans="1:11" ht="14.4" customHeight="1" thickBot="1" x14ac:dyDescent="0.35">
      <c r="A99" s="723" t="s">
        <v>421</v>
      </c>
      <c r="B99" s="701">
        <v>804</v>
      </c>
      <c r="C99" s="701">
        <v>781.05625999999995</v>
      </c>
      <c r="D99" s="702">
        <v>-22.943739999999998</v>
      </c>
      <c r="E99" s="703">
        <v>0.97146300995000001</v>
      </c>
      <c r="F99" s="701">
        <v>891.60644783836597</v>
      </c>
      <c r="G99" s="702">
        <v>891.60644783836597</v>
      </c>
      <c r="H99" s="704">
        <v>0</v>
      </c>
      <c r="I99" s="701">
        <v>614.95340000000101</v>
      </c>
      <c r="J99" s="702">
        <v>-276.65304783836501</v>
      </c>
      <c r="K99" s="705">
        <v>0.68971394441</v>
      </c>
    </row>
    <row r="100" spans="1:11" ht="14.4" customHeight="1" thickBot="1" x14ac:dyDescent="0.35">
      <c r="A100" s="723" t="s">
        <v>422</v>
      </c>
      <c r="B100" s="701">
        <v>0</v>
      </c>
      <c r="C100" s="701">
        <v>110.97682</v>
      </c>
      <c r="D100" s="702">
        <v>110.97682</v>
      </c>
      <c r="E100" s="711" t="s">
        <v>329</v>
      </c>
      <c r="F100" s="701">
        <v>111.666489418106</v>
      </c>
      <c r="G100" s="702">
        <v>111.666489418106</v>
      </c>
      <c r="H100" s="704">
        <v>109.77540999999999</v>
      </c>
      <c r="I100" s="701">
        <v>616.039680000001</v>
      </c>
      <c r="J100" s="702">
        <v>504.37319058189502</v>
      </c>
      <c r="K100" s="705">
        <v>5.5167820105220002</v>
      </c>
    </row>
    <row r="101" spans="1:11" ht="14.4" customHeight="1" thickBot="1" x14ac:dyDescent="0.35">
      <c r="A101" s="723" t="s">
        <v>423</v>
      </c>
      <c r="B101" s="701">
        <v>4.0492598815339997</v>
      </c>
      <c r="C101" s="701">
        <v>2.4809999999999999</v>
      </c>
      <c r="D101" s="702">
        <v>-1.5682598815340001</v>
      </c>
      <c r="E101" s="703">
        <v>0.61270456147100005</v>
      </c>
      <c r="F101" s="701">
        <v>2.9702970297019999</v>
      </c>
      <c r="G101" s="702">
        <v>2.9702970297019999</v>
      </c>
      <c r="H101" s="704">
        <v>0</v>
      </c>
      <c r="I101" s="701">
        <v>3.7269999999999999</v>
      </c>
      <c r="J101" s="702">
        <v>0.75670297029699995</v>
      </c>
      <c r="K101" s="705">
        <v>1.2547566666659999</v>
      </c>
    </row>
    <row r="102" spans="1:11" ht="14.4" customHeight="1" thickBot="1" x14ac:dyDescent="0.35">
      <c r="A102" s="723" t="s">
        <v>424</v>
      </c>
      <c r="B102" s="701">
        <v>40.108487758259002</v>
      </c>
      <c r="C102" s="701">
        <v>36.232399999999998</v>
      </c>
      <c r="D102" s="702">
        <v>-3.8760877582590001</v>
      </c>
      <c r="E102" s="703">
        <v>0.90335991270399996</v>
      </c>
      <c r="F102" s="701">
        <v>36.620962545555003</v>
      </c>
      <c r="G102" s="702">
        <v>36.620962545555003</v>
      </c>
      <c r="H102" s="704">
        <v>2.2206999999999999</v>
      </c>
      <c r="I102" s="701">
        <v>34.086129999999997</v>
      </c>
      <c r="J102" s="702">
        <v>-2.534832545555</v>
      </c>
      <c r="K102" s="705">
        <v>0.93078192463099996</v>
      </c>
    </row>
    <row r="103" spans="1:11" ht="14.4" customHeight="1" thickBot="1" x14ac:dyDescent="0.35">
      <c r="A103" s="722" t="s">
        <v>425</v>
      </c>
      <c r="B103" s="706">
        <v>107.968929117866</v>
      </c>
      <c r="C103" s="706">
        <v>125.67547999999999</v>
      </c>
      <c r="D103" s="707">
        <v>17.706550882133001</v>
      </c>
      <c r="E103" s="713">
        <v>1.1639967259720001</v>
      </c>
      <c r="F103" s="706">
        <v>161.96653179556</v>
      </c>
      <c r="G103" s="707">
        <v>161.96653179556</v>
      </c>
      <c r="H103" s="709">
        <v>15.52238</v>
      </c>
      <c r="I103" s="706">
        <v>235.68597000000099</v>
      </c>
      <c r="J103" s="707">
        <v>73.719438204439996</v>
      </c>
      <c r="K103" s="714">
        <v>1.4551522921869999</v>
      </c>
    </row>
    <row r="104" spans="1:11" ht="14.4" customHeight="1" thickBot="1" x14ac:dyDescent="0.35">
      <c r="A104" s="723" t="s">
        <v>426</v>
      </c>
      <c r="B104" s="701">
        <v>0</v>
      </c>
      <c r="C104" s="701">
        <v>0</v>
      </c>
      <c r="D104" s="702">
        <v>0</v>
      </c>
      <c r="E104" s="711" t="s">
        <v>329</v>
      </c>
      <c r="F104" s="701">
        <v>40</v>
      </c>
      <c r="G104" s="702">
        <v>40</v>
      </c>
      <c r="H104" s="704">
        <v>0</v>
      </c>
      <c r="I104" s="701">
        <v>15.246</v>
      </c>
      <c r="J104" s="702">
        <v>-24.753999999998999</v>
      </c>
      <c r="K104" s="705">
        <v>0.38114999999999999</v>
      </c>
    </row>
    <row r="105" spans="1:11" ht="14.4" customHeight="1" thickBot="1" x14ac:dyDescent="0.35">
      <c r="A105" s="723" t="s">
        <v>427</v>
      </c>
      <c r="B105" s="701">
        <v>25.415225292411002</v>
      </c>
      <c r="C105" s="701">
        <v>64.457909999999998</v>
      </c>
      <c r="D105" s="702">
        <v>39.042684707588002</v>
      </c>
      <c r="E105" s="703">
        <v>2.536192745033</v>
      </c>
      <c r="F105" s="701">
        <v>52.169875832538999</v>
      </c>
      <c r="G105" s="702">
        <v>52.169875832538999</v>
      </c>
      <c r="H105" s="704">
        <v>5.8062199999999997</v>
      </c>
      <c r="I105" s="701">
        <v>76.69135</v>
      </c>
      <c r="J105" s="702">
        <v>24.521474167459999</v>
      </c>
      <c r="K105" s="705">
        <v>1.470031292506</v>
      </c>
    </row>
    <row r="106" spans="1:11" ht="14.4" customHeight="1" thickBot="1" x14ac:dyDescent="0.35">
      <c r="A106" s="723" t="s">
        <v>428</v>
      </c>
      <c r="B106" s="701">
        <v>4</v>
      </c>
      <c r="C106" s="701">
        <v>4.9039999999989998</v>
      </c>
      <c r="D106" s="702">
        <v>0.90399999999900005</v>
      </c>
      <c r="E106" s="703">
        <v>1.226</v>
      </c>
      <c r="F106" s="701">
        <v>21.445258647793999</v>
      </c>
      <c r="G106" s="702">
        <v>21.445258647793999</v>
      </c>
      <c r="H106" s="704">
        <v>0</v>
      </c>
      <c r="I106" s="701">
        <v>4.8109999999999999</v>
      </c>
      <c r="J106" s="702">
        <v>-16.634258647793999</v>
      </c>
      <c r="K106" s="705">
        <v>0.22433863256200001</v>
      </c>
    </row>
    <row r="107" spans="1:11" ht="14.4" customHeight="1" thickBot="1" x14ac:dyDescent="0.35">
      <c r="A107" s="723" t="s">
        <v>429</v>
      </c>
      <c r="B107" s="701">
        <v>3.2569325507290001</v>
      </c>
      <c r="C107" s="701">
        <v>8.67469</v>
      </c>
      <c r="D107" s="702">
        <v>5.4177574492699998</v>
      </c>
      <c r="E107" s="703">
        <v>2.6634539907970001</v>
      </c>
      <c r="F107" s="701">
        <v>8.0806150088570003</v>
      </c>
      <c r="G107" s="702">
        <v>8.0806150088570003</v>
      </c>
      <c r="H107" s="704">
        <v>0</v>
      </c>
      <c r="I107" s="701">
        <v>88.852999999999994</v>
      </c>
      <c r="J107" s="702">
        <v>80.772384991142005</v>
      </c>
      <c r="K107" s="705">
        <v>10.995821469356001</v>
      </c>
    </row>
    <row r="108" spans="1:11" ht="14.4" customHeight="1" thickBot="1" x14ac:dyDescent="0.35">
      <c r="A108" s="723" t="s">
        <v>430</v>
      </c>
      <c r="B108" s="701">
        <v>75.296771274725003</v>
      </c>
      <c r="C108" s="701">
        <v>47.098939999999999</v>
      </c>
      <c r="D108" s="702">
        <v>-28.197831274725001</v>
      </c>
      <c r="E108" s="703">
        <v>0.62551075169100001</v>
      </c>
      <c r="F108" s="701">
        <v>40.270782306369</v>
      </c>
      <c r="G108" s="702">
        <v>40.270782306369</v>
      </c>
      <c r="H108" s="704">
        <v>9.7161600000000004</v>
      </c>
      <c r="I108" s="701">
        <v>46.866019999999999</v>
      </c>
      <c r="J108" s="702">
        <v>6.5952376936309998</v>
      </c>
      <c r="K108" s="705">
        <v>1.163772276472</v>
      </c>
    </row>
    <row r="109" spans="1:11" ht="14.4" customHeight="1" thickBot="1" x14ac:dyDescent="0.35">
      <c r="A109" s="723" t="s">
        <v>431</v>
      </c>
      <c r="B109" s="701">
        <v>0</v>
      </c>
      <c r="C109" s="701">
        <v>0.53993999999999998</v>
      </c>
      <c r="D109" s="702">
        <v>0.53993999999999998</v>
      </c>
      <c r="E109" s="711" t="s">
        <v>369</v>
      </c>
      <c r="F109" s="701">
        <v>0</v>
      </c>
      <c r="G109" s="702">
        <v>0</v>
      </c>
      <c r="H109" s="704">
        <v>0</v>
      </c>
      <c r="I109" s="701">
        <v>3.2185999999999999</v>
      </c>
      <c r="J109" s="702">
        <v>3.2185999999999999</v>
      </c>
      <c r="K109" s="712" t="s">
        <v>329</v>
      </c>
    </row>
    <row r="110" spans="1:11" ht="14.4" customHeight="1" thickBot="1" x14ac:dyDescent="0.35">
      <c r="A110" s="722" t="s">
        <v>432</v>
      </c>
      <c r="B110" s="706">
        <v>0</v>
      </c>
      <c r="C110" s="706">
        <v>15.13697</v>
      </c>
      <c r="D110" s="707">
        <v>15.13697</v>
      </c>
      <c r="E110" s="708" t="s">
        <v>369</v>
      </c>
      <c r="F110" s="706">
        <v>0</v>
      </c>
      <c r="G110" s="707">
        <v>0</v>
      </c>
      <c r="H110" s="709">
        <v>19.399999999999999</v>
      </c>
      <c r="I110" s="706">
        <v>39.805700000000002</v>
      </c>
      <c r="J110" s="707">
        <v>39.805700000000002</v>
      </c>
      <c r="K110" s="710" t="s">
        <v>329</v>
      </c>
    </row>
    <row r="111" spans="1:11" ht="14.4" customHeight="1" thickBot="1" x14ac:dyDescent="0.35">
      <c r="A111" s="723" t="s">
        <v>433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0</v>
      </c>
      <c r="I111" s="701">
        <v>14.609500000000001</v>
      </c>
      <c r="J111" s="702">
        <v>14.609500000000001</v>
      </c>
      <c r="K111" s="712" t="s">
        <v>369</v>
      </c>
    </row>
    <row r="112" spans="1:11" ht="14.4" customHeight="1" thickBot="1" x14ac:dyDescent="0.35">
      <c r="A112" s="723" t="s">
        <v>434</v>
      </c>
      <c r="B112" s="701">
        <v>0</v>
      </c>
      <c r="C112" s="701">
        <v>15.13697</v>
      </c>
      <c r="D112" s="702">
        <v>15.13697</v>
      </c>
      <c r="E112" s="711" t="s">
        <v>369</v>
      </c>
      <c r="F112" s="701">
        <v>0</v>
      </c>
      <c r="G112" s="702">
        <v>0</v>
      </c>
      <c r="H112" s="704">
        <v>19.399999999999999</v>
      </c>
      <c r="I112" s="701">
        <v>25.196200000000001</v>
      </c>
      <c r="J112" s="702">
        <v>25.196200000000001</v>
      </c>
      <c r="K112" s="712" t="s">
        <v>329</v>
      </c>
    </row>
    <row r="113" spans="1:11" ht="14.4" customHeight="1" thickBot="1" x14ac:dyDescent="0.35">
      <c r="A113" s="720" t="s">
        <v>48</v>
      </c>
      <c r="B113" s="701">
        <v>25598</v>
      </c>
      <c r="C113" s="701">
        <v>30103.933590000001</v>
      </c>
      <c r="D113" s="702">
        <v>4505.9335899999996</v>
      </c>
      <c r="E113" s="703">
        <v>1.176026782951</v>
      </c>
      <c r="F113" s="701">
        <v>38487.991751493901</v>
      </c>
      <c r="G113" s="702">
        <v>38487.991751493901</v>
      </c>
      <c r="H113" s="704">
        <v>3406.4870700000201</v>
      </c>
      <c r="I113" s="701">
        <v>38150.515250000099</v>
      </c>
      <c r="J113" s="702">
        <v>-337.47650149379501</v>
      </c>
      <c r="K113" s="705">
        <v>0.99123164171099998</v>
      </c>
    </row>
    <row r="114" spans="1:11" ht="14.4" customHeight="1" thickBot="1" x14ac:dyDescent="0.35">
      <c r="A114" s="726" t="s">
        <v>435</v>
      </c>
      <c r="B114" s="706">
        <v>18864</v>
      </c>
      <c r="C114" s="706">
        <v>22160.483</v>
      </c>
      <c r="D114" s="707">
        <v>3296.4829999999902</v>
      </c>
      <c r="E114" s="713">
        <v>1.1747499469880001</v>
      </c>
      <c r="F114" s="706">
        <v>28358.671751493901</v>
      </c>
      <c r="G114" s="707">
        <v>28358.671751493901</v>
      </c>
      <c r="H114" s="709">
        <v>2505.0920000000101</v>
      </c>
      <c r="I114" s="706">
        <v>28071.143</v>
      </c>
      <c r="J114" s="707">
        <v>-287.52875149382498</v>
      </c>
      <c r="K114" s="714">
        <v>0.989860993701</v>
      </c>
    </row>
    <row r="115" spans="1:11" ht="14.4" customHeight="1" thickBot="1" x14ac:dyDescent="0.35">
      <c r="A115" s="722" t="s">
        <v>436</v>
      </c>
      <c r="B115" s="706">
        <v>18711</v>
      </c>
      <c r="C115" s="706">
        <v>21979.848999999998</v>
      </c>
      <c r="D115" s="707">
        <v>3268.8489999999902</v>
      </c>
      <c r="E115" s="713">
        <v>1.174701993479</v>
      </c>
      <c r="F115" s="706">
        <v>28136.999999999902</v>
      </c>
      <c r="G115" s="707">
        <v>28136.999999999902</v>
      </c>
      <c r="H115" s="709">
        <v>2503.0890000000099</v>
      </c>
      <c r="I115" s="706">
        <v>27893.681</v>
      </c>
      <c r="J115" s="707">
        <v>-243.31899999985799</v>
      </c>
      <c r="K115" s="714">
        <v>0.99135234744199996</v>
      </c>
    </row>
    <row r="116" spans="1:11" ht="14.4" customHeight="1" thickBot="1" x14ac:dyDescent="0.35">
      <c r="A116" s="723" t="s">
        <v>437</v>
      </c>
      <c r="B116" s="701">
        <v>18711</v>
      </c>
      <c r="C116" s="701">
        <v>21979.848999999998</v>
      </c>
      <c r="D116" s="702">
        <v>3268.8489999999902</v>
      </c>
      <c r="E116" s="703">
        <v>1.174701993479</v>
      </c>
      <c r="F116" s="701">
        <v>28136.999999999902</v>
      </c>
      <c r="G116" s="702">
        <v>28136.999999999902</v>
      </c>
      <c r="H116" s="704">
        <v>2503.0890000000099</v>
      </c>
      <c r="I116" s="701">
        <v>27893.681</v>
      </c>
      <c r="J116" s="702">
        <v>-243.31899999985799</v>
      </c>
      <c r="K116" s="705">
        <v>0.99135234744199996</v>
      </c>
    </row>
    <row r="117" spans="1:11" ht="14.4" customHeight="1" thickBot="1" x14ac:dyDescent="0.35">
      <c r="A117" s="722" t="s">
        <v>438</v>
      </c>
      <c r="B117" s="706">
        <v>99.999999999999005</v>
      </c>
      <c r="C117" s="706">
        <v>131.28</v>
      </c>
      <c r="D117" s="707">
        <v>31.28</v>
      </c>
      <c r="E117" s="713">
        <v>1.3128</v>
      </c>
      <c r="F117" s="706">
        <v>154.61575149396299</v>
      </c>
      <c r="G117" s="707">
        <v>154.61575149396299</v>
      </c>
      <c r="H117" s="709">
        <v>0</v>
      </c>
      <c r="I117" s="706">
        <v>56.75</v>
      </c>
      <c r="J117" s="707">
        <v>-97.865751493963003</v>
      </c>
      <c r="K117" s="714">
        <v>0.367038930067</v>
      </c>
    </row>
    <row r="118" spans="1:11" ht="14.4" customHeight="1" thickBot="1" x14ac:dyDescent="0.35">
      <c r="A118" s="723" t="s">
        <v>439</v>
      </c>
      <c r="B118" s="701">
        <v>99.999999999999005</v>
      </c>
      <c r="C118" s="701">
        <v>131.28</v>
      </c>
      <c r="D118" s="702">
        <v>31.28</v>
      </c>
      <c r="E118" s="703">
        <v>1.3128</v>
      </c>
      <c r="F118" s="701">
        <v>154.61575149396299</v>
      </c>
      <c r="G118" s="702">
        <v>154.61575149396299</v>
      </c>
      <c r="H118" s="704">
        <v>0</v>
      </c>
      <c r="I118" s="701">
        <v>56.75</v>
      </c>
      <c r="J118" s="702">
        <v>-97.865751493963003</v>
      </c>
      <c r="K118" s="705">
        <v>0.367038930067</v>
      </c>
    </row>
    <row r="119" spans="1:11" ht="14.4" customHeight="1" thickBot="1" x14ac:dyDescent="0.35">
      <c r="A119" s="722" t="s">
        <v>440</v>
      </c>
      <c r="B119" s="706">
        <v>53</v>
      </c>
      <c r="C119" s="706">
        <v>21.103999999999999</v>
      </c>
      <c r="D119" s="707">
        <v>-31.896000000000001</v>
      </c>
      <c r="E119" s="713">
        <v>0.39818867924500001</v>
      </c>
      <c r="F119" s="706">
        <v>67.055999999999997</v>
      </c>
      <c r="G119" s="707">
        <v>67.055999999999997</v>
      </c>
      <c r="H119" s="709">
        <v>1.2529999999999999</v>
      </c>
      <c r="I119" s="706">
        <v>68.462000000000003</v>
      </c>
      <c r="J119" s="707">
        <v>1.4059999999999999</v>
      </c>
      <c r="K119" s="714">
        <v>1.0209675495099999</v>
      </c>
    </row>
    <row r="120" spans="1:11" ht="14.4" customHeight="1" thickBot="1" x14ac:dyDescent="0.35">
      <c r="A120" s="723" t="s">
        <v>441</v>
      </c>
      <c r="B120" s="701">
        <v>53</v>
      </c>
      <c r="C120" s="701">
        <v>21.103999999999999</v>
      </c>
      <c r="D120" s="702">
        <v>-31.896000000000001</v>
      </c>
      <c r="E120" s="703">
        <v>0.39818867924500001</v>
      </c>
      <c r="F120" s="701">
        <v>67.055999999999997</v>
      </c>
      <c r="G120" s="702">
        <v>67.055999999999997</v>
      </c>
      <c r="H120" s="704">
        <v>1.2529999999999999</v>
      </c>
      <c r="I120" s="701">
        <v>68.462000000000003</v>
      </c>
      <c r="J120" s="702">
        <v>1.4059999999999999</v>
      </c>
      <c r="K120" s="705">
        <v>1.0209675495099999</v>
      </c>
    </row>
    <row r="121" spans="1:11" ht="14.4" customHeight="1" thickBot="1" x14ac:dyDescent="0.35">
      <c r="A121" s="725" t="s">
        <v>442</v>
      </c>
      <c r="B121" s="701">
        <v>0</v>
      </c>
      <c r="C121" s="701">
        <v>28.25</v>
      </c>
      <c r="D121" s="702">
        <v>28.25</v>
      </c>
      <c r="E121" s="711" t="s">
        <v>369</v>
      </c>
      <c r="F121" s="701">
        <v>0</v>
      </c>
      <c r="G121" s="702">
        <v>0</v>
      </c>
      <c r="H121" s="704">
        <v>0.75</v>
      </c>
      <c r="I121" s="701">
        <v>52.25</v>
      </c>
      <c r="J121" s="702">
        <v>52.25</v>
      </c>
      <c r="K121" s="712" t="s">
        <v>329</v>
      </c>
    </row>
    <row r="122" spans="1:11" ht="14.4" customHeight="1" thickBot="1" x14ac:dyDescent="0.35">
      <c r="A122" s="723" t="s">
        <v>443</v>
      </c>
      <c r="B122" s="701">
        <v>0</v>
      </c>
      <c r="C122" s="701">
        <v>28.25</v>
      </c>
      <c r="D122" s="702">
        <v>28.25</v>
      </c>
      <c r="E122" s="711" t="s">
        <v>369</v>
      </c>
      <c r="F122" s="701">
        <v>0</v>
      </c>
      <c r="G122" s="702">
        <v>0</v>
      </c>
      <c r="H122" s="704">
        <v>0.75</v>
      </c>
      <c r="I122" s="701">
        <v>52.25</v>
      </c>
      <c r="J122" s="702">
        <v>52.25</v>
      </c>
      <c r="K122" s="712" t="s">
        <v>329</v>
      </c>
    </row>
    <row r="123" spans="1:11" ht="14.4" customHeight="1" thickBot="1" x14ac:dyDescent="0.35">
      <c r="A123" s="721" t="s">
        <v>444</v>
      </c>
      <c r="B123" s="701">
        <v>6360.99999999999</v>
      </c>
      <c r="C123" s="701">
        <v>7503.4350999999997</v>
      </c>
      <c r="D123" s="702">
        <v>1142.4351000000099</v>
      </c>
      <c r="E123" s="703">
        <v>1.179599921396</v>
      </c>
      <c r="F123" s="701">
        <v>9566.58</v>
      </c>
      <c r="G123" s="702">
        <v>9566.58</v>
      </c>
      <c r="H123" s="704">
        <v>851.30675000000394</v>
      </c>
      <c r="I123" s="701">
        <v>9520.1012500000197</v>
      </c>
      <c r="J123" s="702">
        <v>-46.478749999982</v>
      </c>
      <c r="K123" s="705">
        <v>0.995141550062</v>
      </c>
    </row>
    <row r="124" spans="1:11" ht="14.4" customHeight="1" thickBot="1" x14ac:dyDescent="0.35">
      <c r="A124" s="722" t="s">
        <v>445</v>
      </c>
      <c r="B124" s="706">
        <v>1682.99999999999</v>
      </c>
      <c r="C124" s="706">
        <v>1986.2003500000001</v>
      </c>
      <c r="D124" s="707">
        <v>303.20035000000701</v>
      </c>
      <c r="E124" s="713">
        <v>1.1801546939980001</v>
      </c>
      <c r="F124" s="706">
        <v>2532.3300000000099</v>
      </c>
      <c r="G124" s="707">
        <v>2532.3300000000099</v>
      </c>
      <c r="H124" s="709">
        <v>225.347000000001</v>
      </c>
      <c r="I124" s="706">
        <v>2520.0309999999999</v>
      </c>
      <c r="J124" s="707">
        <v>-12.298999999999999</v>
      </c>
      <c r="K124" s="714">
        <v>0.99514320803300005</v>
      </c>
    </row>
    <row r="125" spans="1:11" ht="14.4" customHeight="1" thickBot="1" x14ac:dyDescent="0.35">
      <c r="A125" s="723" t="s">
        <v>446</v>
      </c>
      <c r="B125" s="701">
        <v>1682.99999999999</v>
      </c>
      <c r="C125" s="701">
        <v>1986.2003500000001</v>
      </c>
      <c r="D125" s="702">
        <v>303.20035000000701</v>
      </c>
      <c r="E125" s="703">
        <v>1.1801546939980001</v>
      </c>
      <c r="F125" s="701">
        <v>2532.3300000000099</v>
      </c>
      <c r="G125" s="702">
        <v>2532.3300000000099</v>
      </c>
      <c r="H125" s="704">
        <v>225.347000000001</v>
      </c>
      <c r="I125" s="701">
        <v>2520.0309999999999</v>
      </c>
      <c r="J125" s="702">
        <v>-12.298999999999999</v>
      </c>
      <c r="K125" s="705">
        <v>0.99514320803300005</v>
      </c>
    </row>
    <row r="126" spans="1:11" ht="14.4" customHeight="1" thickBot="1" x14ac:dyDescent="0.35">
      <c r="A126" s="722" t="s">
        <v>447</v>
      </c>
      <c r="B126" s="706">
        <v>4678</v>
      </c>
      <c r="C126" s="706">
        <v>5517.2347499999996</v>
      </c>
      <c r="D126" s="707">
        <v>839.23475000000099</v>
      </c>
      <c r="E126" s="713">
        <v>1.1794003313379999</v>
      </c>
      <c r="F126" s="706">
        <v>7034.24999999999</v>
      </c>
      <c r="G126" s="707">
        <v>7034.24999999999</v>
      </c>
      <c r="H126" s="709">
        <v>625.95975000000305</v>
      </c>
      <c r="I126" s="706">
        <v>7000.0702500000098</v>
      </c>
      <c r="J126" s="707">
        <v>-34.179749999979002</v>
      </c>
      <c r="K126" s="714">
        <v>0.995140953193</v>
      </c>
    </row>
    <row r="127" spans="1:11" ht="14.4" customHeight="1" thickBot="1" x14ac:dyDescent="0.35">
      <c r="A127" s="723" t="s">
        <v>448</v>
      </c>
      <c r="B127" s="701">
        <v>4678</v>
      </c>
      <c r="C127" s="701">
        <v>5517.2347499999996</v>
      </c>
      <c r="D127" s="702">
        <v>839.23475000000099</v>
      </c>
      <c r="E127" s="703">
        <v>1.1794003313379999</v>
      </c>
      <c r="F127" s="701">
        <v>7034.24999999999</v>
      </c>
      <c r="G127" s="702">
        <v>7034.24999999999</v>
      </c>
      <c r="H127" s="704">
        <v>625.95975000000305</v>
      </c>
      <c r="I127" s="701">
        <v>7000.0702500000098</v>
      </c>
      <c r="J127" s="702">
        <v>-34.179749999979002</v>
      </c>
      <c r="K127" s="705">
        <v>0.995140953193</v>
      </c>
    </row>
    <row r="128" spans="1:11" ht="14.4" customHeight="1" thickBot="1" x14ac:dyDescent="0.35">
      <c r="A128" s="721" t="s">
        <v>449</v>
      </c>
      <c r="B128" s="701">
        <v>373</v>
      </c>
      <c r="C128" s="701">
        <v>440.01549</v>
      </c>
      <c r="D128" s="702">
        <v>67.015489999999005</v>
      </c>
      <c r="E128" s="703">
        <v>1.179666193029</v>
      </c>
      <c r="F128" s="701">
        <v>562.74000000000206</v>
      </c>
      <c r="G128" s="702">
        <v>562.74000000000206</v>
      </c>
      <c r="H128" s="704">
        <v>50.088320000000003</v>
      </c>
      <c r="I128" s="701">
        <v>559.27100000000098</v>
      </c>
      <c r="J128" s="702">
        <v>-3.469000000001</v>
      </c>
      <c r="K128" s="705">
        <v>0.99383551906699996</v>
      </c>
    </row>
    <row r="129" spans="1:11" ht="14.4" customHeight="1" thickBot="1" x14ac:dyDescent="0.35">
      <c r="A129" s="722" t="s">
        <v>450</v>
      </c>
      <c r="B129" s="706">
        <v>373</v>
      </c>
      <c r="C129" s="706">
        <v>440.01549</v>
      </c>
      <c r="D129" s="707">
        <v>67.015489999999005</v>
      </c>
      <c r="E129" s="713">
        <v>1.179666193029</v>
      </c>
      <c r="F129" s="706">
        <v>562.74000000000206</v>
      </c>
      <c r="G129" s="707">
        <v>562.74000000000206</v>
      </c>
      <c r="H129" s="709">
        <v>50.088320000000003</v>
      </c>
      <c r="I129" s="706">
        <v>559.27100000000098</v>
      </c>
      <c r="J129" s="707">
        <v>-3.469000000001</v>
      </c>
      <c r="K129" s="714">
        <v>0.99383551906699996</v>
      </c>
    </row>
    <row r="130" spans="1:11" ht="14.4" customHeight="1" thickBot="1" x14ac:dyDescent="0.35">
      <c r="A130" s="723" t="s">
        <v>451</v>
      </c>
      <c r="B130" s="701">
        <v>373</v>
      </c>
      <c r="C130" s="701">
        <v>440.01549</v>
      </c>
      <c r="D130" s="702">
        <v>67.015489999999005</v>
      </c>
      <c r="E130" s="703">
        <v>1.179666193029</v>
      </c>
      <c r="F130" s="701">
        <v>562.74000000000206</v>
      </c>
      <c r="G130" s="702">
        <v>562.74000000000206</v>
      </c>
      <c r="H130" s="704">
        <v>50.088320000000003</v>
      </c>
      <c r="I130" s="701">
        <v>559.27100000000098</v>
      </c>
      <c r="J130" s="702">
        <v>-3.469000000001</v>
      </c>
      <c r="K130" s="705">
        <v>0.99383551906699996</v>
      </c>
    </row>
    <row r="131" spans="1:11" ht="14.4" customHeight="1" thickBot="1" x14ac:dyDescent="0.35">
      <c r="A131" s="720" t="s">
        <v>452</v>
      </c>
      <c r="B131" s="701">
        <v>0</v>
      </c>
      <c r="C131" s="701">
        <v>54.967179999999999</v>
      </c>
      <c r="D131" s="702">
        <v>54.967179999999999</v>
      </c>
      <c r="E131" s="711" t="s">
        <v>329</v>
      </c>
      <c r="F131" s="701">
        <v>29.840298152475999</v>
      </c>
      <c r="G131" s="702">
        <v>29.840298152475999</v>
      </c>
      <c r="H131" s="704">
        <v>25.108000000000001</v>
      </c>
      <c r="I131" s="701">
        <v>87.424449999999993</v>
      </c>
      <c r="J131" s="702">
        <v>57.584151847523998</v>
      </c>
      <c r="K131" s="705">
        <v>2.9297445204220001</v>
      </c>
    </row>
    <row r="132" spans="1:11" ht="14.4" customHeight="1" thickBot="1" x14ac:dyDescent="0.35">
      <c r="A132" s="721" t="s">
        <v>453</v>
      </c>
      <c r="B132" s="701">
        <v>0</v>
      </c>
      <c r="C132" s="701">
        <v>54.967179999999999</v>
      </c>
      <c r="D132" s="702">
        <v>54.967179999999999</v>
      </c>
      <c r="E132" s="711" t="s">
        <v>329</v>
      </c>
      <c r="F132" s="701">
        <v>29.840298152475999</v>
      </c>
      <c r="G132" s="702">
        <v>29.840298152475999</v>
      </c>
      <c r="H132" s="704">
        <v>25.108000000000001</v>
      </c>
      <c r="I132" s="701">
        <v>87.424449999999993</v>
      </c>
      <c r="J132" s="702">
        <v>57.584151847523998</v>
      </c>
      <c r="K132" s="705">
        <v>2.9297445204220001</v>
      </c>
    </row>
    <row r="133" spans="1:11" ht="14.4" customHeight="1" thickBot="1" x14ac:dyDescent="0.35">
      <c r="A133" s="722" t="s">
        <v>454</v>
      </c>
      <c r="B133" s="706">
        <v>0</v>
      </c>
      <c r="C133" s="706">
        <v>27.20618</v>
      </c>
      <c r="D133" s="707">
        <v>27.20618</v>
      </c>
      <c r="E133" s="708" t="s">
        <v>329</v>
      </c>
      <c r="F133" s="706">
        <v>11.666235907946</v>
      </c>
      <c r="G133" s="707">
        <v>11.666235907946</v>
      </c>
      <c r="H133" s="709">
        <v>17.808</v>
      </c>
      <c r="I133" s="706">
        <v>28.244450000000001</v>
      </c>
      <c r="J133" s="707">
        <v>16.578214092052999</v>
      </c>
      <c r="K133" s="714">
        <v>2.4210422472899999</v>
      </c>
    </row>
    <row r="134" spans="1:11" ht="14.4" customHeight="1" thickBot="1" x14ac:dyDescent="0.35">
      <c r="A134" s="723" t="s">
        <v>455</v>
      </c>
      <c r="B134" s="701">
        <v>0</v>
      </c>
      <c r="C134" s="701">
        <v>6.4905999999999997</v>
      </c>
      <c r="D134" s="702">
        <v>6.4905999999999997</v>
      </c>
      <c r="E134" s="711" t="s">
        <v>329</v>
      </c>
      <c r="F134" s="701">
        <v>0</v>
      </c>
      <c r="G134" s="702">
        <v>0</v>
      </c>
      <c r="H134" s="704">
        <v>17.202999999999999</v>
      </c>
      <c r="I134" s="701">
        <v>19.257449999999999</v>
      </c>
      <c r="J134" s="702">
        <v>19.257449999999999</v>
      </c>
      <c r="K134" s="712" t="s">
        <v>329</v>
      </c>
    </row>
    <row r="135" spans="1:11" ht="14.4" customHeight="1" thickBot="1" x14ac:dyDescent="0.35">
      <c r="A135" s="723" t="s">
        <v>456</v>
      </c>
      <c r="B135" s="701">
        <v>0</v>
      </c>
      <c r="C135" s="701">
        <v>0</v>
      </c>
      <c r="D135" s="702">
        <v>0</v>
      </c>
      <c r="E135" s="703">
        <v>1</v>
      </c>
      <c r="F135" s="701">
        <v>0</v>
      </c>
      <c r="G135" s="702">
        <v>0</v>
      </c>
      <c r="H135" s="704">
        <v>0.60499999999999998</v>
      </c>
      <c r="I135" s="701">
        <v>3.8719999999999999</v>
      </c>
      <c r="J135" s="702">
        <v>3.8719999999999999</v>
      </c>
      <c r="K135" s="712" t="s">
        <v>369</v>
      </c>
    </row>
    <row r="136" spans="1:11" ht="14.4" customHeight="1" thickBot="1" x14ac:dyDescent="0.35">
      <c r="A136" s="723" t="s">
        <v>457</v>
      </c>
      <c r="B136" s="701">
        <v>0</v>
      </c>
      <c r="C136" s="701">
        <v>8.2149999999999999</v>
      </c>
      <c r="D136" s="702">
        <v>8.2149999999999999</v>
      </c>
      <c r="E136" s="711" t="s">
        <v>329</v>
      </c>
      <c r="F136" s="701">
        <v>0</v>
      </c>
      <c r="G136" s="702">
        <v>0</v>
      </c>
      <c r="H136" s="704">
        <v>0</v>
      </c>
      <c r="I136" s="701">
        <v>4.2350000000000003</v>
      </c>
      <c r="J136" s="702">
        <v>4.2350000000000003</v>
      </c>
      <c r="K136" s="712" t="s">
        <v>329</v>
      </c>
    </row>
    <row r="137" spans="1:11" ht="14.4" customHeight="1" thickBot="1" x14ac:dyDescent="0.35">
      <c r="A137" s="723" t="s">
        <v>458</v>
      </c>
      <c r="B137" s="701">
        <v>0</v>
      </c>
      <c r="C137" s="701">
        <v>0</v>
      </c>
      <c r="D137" s="702">
        <v>0</v>
      </c>
      <c r="E137" s="711" t="s">
        <v>329</v>
      </c>
      <c r="F137" s="701">
        <v>0</v>
      </c>
      <c r="G137" s="702">
        <v>0</v>
      </c>
      <c r="H137" s="704">
        <v>0</v>
      </c>
      <c r="I137" s="701">
        <v>0.88</v>
      </c>
      <c r="J137" s="702">
        <v>0.88</v>
      </c>
      <c r="K137" s="712" t="s">
        <v>369</v>
      </c>
    </row>
    <row r="138" spans="1:11" ht="14.4" customHeight="1" thickBot="1" x14ac:dyDescent="0.35">
      <c r="A138" s="723" t="s">
        <v>459</v>
      </c>
      <c r="B138" s="701">
        <v>0</v>
      </c>
      <c r="C138" s="701">
        <v>12.500579999999999</v>
      </c>
      <c r="D138" s="702">
        <v>12.500579999999999</v>
      </c>
      <c r="E138" s="711" t="s">
        <v>369</v>
      </c>
      <c r="F138" s="701">
        <v>11.666235907946</v>
      </c>
      <c r="G138" s="702">
        <v>11.666235907946</v>
      </c>
      <c r="H138" s="704">
        <v>0</v>
      </c>
      <c r="I138" s="701">
        <v>0</v>
      </c>
      <c r="J138" s="702">
        <v>-11.666235907946</v>
      </c>
      <c r="K138" s="705">
        <v>0</v>
      </c>
    </row>
    <row r="139" spans="1:11" ht="14.4" customHeight="1" thickBot="1" x14ac:dyDescent="0.35">
      <c r="A139" s="725" t="s">
        <v>460</v>
      </c>
      <c r="B139" s="701">
        <v>0</v>
      </c>
      <c r="C139" s="701">
        <v>19.45</v>
      </c>
      <c r="D139" s="702">
        <v>19.45</v>
      </c>
      <c r="E139" s="711" t="s">
        <v>329</v>
      </c>
      <c r="F139" s="701">
        <v>18.174062244529001</v>
      </c>
      <c r="G139" s="702">
        <v>18.174062244529001</v>
      </c>
      <c r="H139" s="704">
        <v>7.3</v>
      </c>
      <c r="I139" s="701">
        <v>35.85</v>
      </c>
      <c r="J139" s="702">
        <v>17.675937755469999</v>
      </c>
      <c r="K139" s="705">
        <v>1.972591461261</v>
      </c>
    </row>
    <row r="140" spans="1:11" ht="14.4" customHeight="1" thickBot="1" x14ac:dyDescent="0.35">
      <c r="A140" s="723" t="s">
        <v>461</v>
      </c>
      <c r="B140" s="701">
        <v>0</v>
      </c>
      <c r="C140" s="701">
        <v>19.45</v>
      </c>
      <c r="D140" s="702">
        <v>19.45</v>
      </c>
      <c r="E140" s="711" t="s">
        <v>329</v>
      </c>
      <c r="F140" s="701">
        <v>18.174062244529001</v>
      </c>
      <c r="G140" s="702">
        <v>18.174062244529001</v>
      </c>
      <c r="H140" s="704">
        <v>7.3</v>
      </c>
      <c r="I140" s="701">
        <v>35.85</v>
      </c>
      <c r="J140" s="702">
        <v>17.675937755469999</v>
      </c>
      <c r="K140" s="705">
        <v>1.972591461261</v>
      </c>
    </row>
    <row r="141" spans="1:11" ht="14.4" customHeight="1" thickBot="1" x14ac:dyDescent="0.35">
      <c r="A141" s="725" t="s">
        <v>462</v>
      </c>
      <c r="B141" s="701">
        <v>0</v>
      </c>
      <c r="C141" s="701">
        <v>6.35</v>
      </c>
      <c r="D141" s="702">
        <v>6.35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4.6500000000000004</v>
      </c>
      <c r="J141" s="702">
        <v>4.6500000000000004</v>
      </c>
      <c r="K141" s="712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6.35</v>
      </c>
      <c r="D142" s="702">
        <v>6.35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4.6500000000000004</v>
      </c>
      <c r="J142" s="702">
        <v>4.6500000000000004</v>
      </c>
      <c r="K142" s="712" t="s">
        <v>329</v>
      </c>
    </row>
    <row r="143" spans="1:11" ht="14.4" customHeight="1" thickBot="1" x14ac:dyDescent="0.35">
      <c r="A143" s="725" t="s">
        <v>464</v>
      </c>
      <c r="B143" s="701">
        <v>0</v>
      </c>
      <c r="C143" s="701">
        <v>1.9610000000000001</v>
      </c>
      <c r="D143" s="702">
        <v>1.9610000000000001</v>
      </c>
      <c r="E143" s="711" t="s">
        <v>329</v>
      </c>
      <c r="F143" s="701">
        <v>0</v>
      </c>
      <c r="G143" s="702">
        <v>0</v>
      </c>
      <c r="H143" s="704">
        <v>0</v>
      </c>
      <c r="I143" s="701">
        <v>18.68</v>
      </c>
      <c r="J143" s="702">
        <v>18.68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1.9610000000000001</v>
      </c>
      <c r="D144" s="702">
        <v>1.9610000000000001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18.68</v>
      </c>
      <c r="J144" s="702">
        <v>18.68</v>
      </c>
      <c r="K144" s="712" t="s">
        <v>329</v>
      </c>
    </row>
    <row r="145" spans="1:11" ht="14.4" customHeight="1" thickBot="1" x14ac:dyDescent="0.35">
      <c r="A145" s="720" t="s">
        <v>466</v>
      </c>
      <c r="B145" s="701">
        <v>425</v>
      </c>
      <c r="C145" s="701">
        <v>549.29297999999994</v>
      </c>
      <c r="D145" s="702">
        <v>124.29297999999901</v>
      </c>
      <c r="E145" s="703">
        <v>1.2924540705880001</v>
      </c>
      <c r="F145" s="701">
        <v>1314.9302145762399</v>
      </c>
      <c r="G145" s="702">
        <v>1314.9302145762399</v>
      </c>
      <c r="H145" s="704">
        <v>475.12615000000199</v>
      </c>
      <c r="I145" s="701">
        <v>3587.9643600000099</v>
      </c>
      <c r="J145" s="702">
        <v>2273.03414542377</v>
      </c>
      <c r="K145" s="705">
        <v>2.7286348128790001</v>
      </c>
    </row>
    <row r="146" spans="1:11" ht="14.4" customHeight="1" thickBot="1" x14ac:dyDescent="0.35">
      <c r="A146" s="721" t="s">
        <v>467</v>
      </c>
      <c r="B146" s="701">
        <v>314</v>
      </c>
      <c r="C146" s="701">
        <v>350.90499999999997</v>
      </c>
      <c r="D146" s="702">
        <v>36.904999999998999</v>
      </c>
      <c r="E146" s="703">
        <v>1.117531847133</v>
      </c>
      <c r="F146" s="701">
        <v>344.93021457623598</v>
      </c>
      <c r="G146" s="702">
        <v>344.93021457623598</v>
      </c>
      <c r="H146" s="704">
        <v>124.72300000000099</v>
      </c>
      <c r="I146" s="701">
        <v>456.770000000001</v>
      </c>
      <c r="J146" s="702">
        <v>111.83978542376499</v>
      </c>
      <c r="K146" s="705">
        <v>1.3242388770169999</v>
      </c>
    </row>
    <row r="147" spans="1:11" ht="14.4" customHeight="1" thickBot="1" x14ac:dyDescent="0.35">
      <c r="A147" s="722" t="s">
        <v>468</v>
      </c>
      <c r="B147" s="706">
        <v>314</v>
      </c>
      <c r="C147" s="706">
        <v>324.95299999999997</v>
      </c>
      <c r="D147" s="707">
        <v>10.952999999998999</v>
      </c>
      <c r="E147" s="713">
        <v>1.034882165605</v>
      </c>
      <c r="F147" s="706">
        <v>344.93021457623598</v>
      </c>
      <c r="G147" s="707">
        <v>344.93021457623598</v>
      </c>
      <c r="H147" s="709">
        <v>120.68700000000101</v>
      </c>
      <c r="I147" s="706">
        <v>434.69000000000102</v>
      </c>
      <c r="J147" s="707">
        <v>89.759785423764001</v>
      </c>
      <c r="K147" s="714">
        <v>1.2602259286969999</v>
      </c>
    </row>
    <row r="148" spans="1:11" ht="14.4" customHeight="1" thickBot="1" x14ac:dyDescent="0.35">
      <c r="A148" s="723" t="s">
        <v>469</v>
      </c>
      <c r="B148" s="701">
        <v>151</v>
      </c>
      <c r="C148" s="701">
        <v>150.756</v>
      </c>
      <c r="D148" s="702">
        <v>-0.24399999999999999</v>
      </c>
      <c r="E148" s="703">
        <v>0.99838410596000005</v>
      </c>
      <c r="F148" s="701">
        <v>160.21684432760199</v>
      </c>
      <c r="G148" s="702">
        <v>160.21684432760199</v>
      </c>
      <c r="H148" s="704">
        <v>76.037999999999997</v>
      </c>
      <c r="I148" s="701">
        <v>218.477000000001</v>
      </c>
      <c r="J148" s="702">
        <v>58.260155672398</v>
      </c>
      <c r="K148" s="705">
        <v>1.3636331492910001</v>
      </c>
    </row>
    <row r="149" spans="1:11" ht="14.4" customHeight="1" thickBot="1" x14ac:dyDescent="0.35">
      <c r="A149" s="723" t="s">
        <v>470</v>
      </c>
      <c r="B149" s="701">
        <v>106</v>
      </c>
      <c r="C149" s="701">
        <v>117.86499999999999</v>
      </c>
      <c r="D149" s="702">
        <v>11.864999999999</v>
      </c>
      <c r="E149" s="703">
        <v>1.1119339622640001</v>
      </c>
      <c r="F149" s="701">
        <v>124.41259451069899</v>
      </c>
      <c r="G149" s="702">
        <v>124.41259451069899</v>
      </c>
      <c r="H149" s="704">
        <v>9.7959999999999994</v>
      </c>
      <c r="I149" s="701">
        <v>137.26900000000001</v>
      </c>
      <c r="J149" s="702">
        <v>12.8564054893</v>
      </c>
      <c r="K149" s="705">
        <v>1.103336848973</v>
      </c>
    </row>
    <row r="150" spans="1:11" ht="14.4" customHeight="1" thickBot="1" x14ac:dyDescent="0.35">
      <c r="A150" s="723" t="s">
        <v>471</v>
      </c>
      <c r="B150" s="701">
        <v>0</v>
      </c>
      <c r="C150" s="701">
        <v>0</v>
      </c>
      <c r="D150" s="702">
        <v>0</v>
      </c>
      <c r="E150" s="703">
        <v>1</v>
      </c>
      <c r="F150" s="701">
        <v>0</v>
      </c>
      <c r="G150" s="702">
        <v>0</v>
      </c>
      <c r="H150" s="704">
        <v>1.1459999999999999</v>
      </c>
      <c r="I150" s="701">
        <v>3.4380000000000002</v>
      </c>
      <c r="J150" s="702">
        <v>3.4380000000000002</v>
      </c>
      <c r="K150" s="712" t="s">
        <v>369</v>
      </c>
    </row>
    <row r="151" spans="1:11" ht="14.4" customHeight="1" thickBot="1" x14ac:dyDescent="0.35">
      <c r="A151" s="723" t="s">
        <v>472</v>
      </c>
      <c r="B151" s="701">
        <v>44</v>
      </c>
      <c r="C151" s="701">
        <v>43.8</v>
      </c>
      <c r="D151" s="702">
        <v>-0.2</v>
      </c>
      <c r="E151" s="703">
        <v>0.99545454545400003</v>
      </c>
      <c r="F151" s="701">
        <v>46.548713029988001</v>
      </c>
      <c r="G151" s="702">
        <v>46.548713029988001</v>
      </c>
      <c r="H151" s="704">
        <v>33.707000000000001</v>
      </c>
      <c r="I151" s="701">
        <v>75.099999999999994</v>
      </c>
      <c r="J151" s="702">
        <v>28.551286970010999</v>
      </c>
      <c r="K151" s="705">
        <v>1.613363616554</v>
      </c>
    </row>
    <row r="152" spans="1:11" ht="14.4" customHeight="1" thickBot="1" x14ac:dyDescent="0.35">
      <c r="A152" s="723" t="s">
        <v>473</v>
      </c>
      <c r="B152" s="701">
        <v>6</v>
      </c>
      <c r="C152" s="701">
        <v>5.6079999999999997</v>
      </c>
      <c r="D152" s="702">
        <v>-0.39200000000000002</v>
      </c>
      <c r="E152" s="703">
        <v>0.93466666666599996</v>
      </c>
      <c r="F152" s="701">
        <v>5.9599356774460004</v>
      </c>
      <c r="G152" s="702">
        <v>5.9599356774460004</v>
      </c>
      <c r="H152" s="704">
        <v>0</v>
      </c>
      <c r="I152" s="701">
        <v>0</v>
      </c>
      <c r="J152" s="702">
        <v>-5.9599356774460004</v>
      </c>
      <c r="K152" s="705">
        <v>0</v>
      </c>
    </row>
    <row r="153" spans="1:11" ht="14.4" customHeight="1" thickBot="1" x14ac:dyDescent="0.35">
      <c r="A153" s="723" t="s">
        <v>474</v>
      </c>
      <c r="B153" s="701">
        <v>7</v>
      </c>
      <c r="C153" s="701">
        <v>6.9240000000000004</v>
      </c>
      <c r="D153" s="702">
        <v>-7.5999999999999998E-2</v>
      </c>
      <c r="E153" s="703">
        <v>0.98914285714200001</v>
      </c>
      <c r="F153" s="701">
        <v>7.7921270304989996</v>
      </c>
      <c r="G153" s="702">
        <v>7.7921270304989996</v>
      </c>
      <c r="H153" s="704">
        <v>0</v>
      </c>
      <c r="I153" s="701">
        <v>0.40600000000000003</v>
      </c>
      <c r="J153" s="702">
        <v>-7.3861270304989999</v>
      </c>
      <c r="K153" s="705">
        <v>5.2103873358999998E-2</v>
      </c>
    </row>
    <row r="154" spans="1:11" ht="14.4" customHeight="1" thickBot="1" x14ac:dyDescent="0.35">
      <c r="A154" s="722" t="s">
        <v>475</v>
      </c>
      <c r="B154" s="706">
        <v>0</v>
      </c>
      <c r="C154" s="706">
        <v>25.952000000000002</v>
      </c>
      <c r="D154" s="707">
        <v>25.952000000000002</v>
      </c>
      <c r="E154" s="708" t="s">
        <v>369</v>
      </c>
      <c r="F154" s="706">
        <v>0</v>
      </c>
      <c r="G154" s="707">
        <v>0</v>
      </c>
      <c r="H154" s="709">
        <v>4.0359999999999996</v>
      </c>
      <c r="I154" s="706">
        <v>22.08</v>
      </c>
      <c r="J154" s="707">
        <v>22.08</v>
      </c>
      <c r="K154" s="710" t="s">
        <v>369</v>
      </c>
    </row>
    <row r="155" spans="1:11" ht="14.4" customHeight="1" thickBot="1" x14ac:dyDescent="0.35">
      <c r="A155" s="723" t="s">
        <v>476</v>
      </c>
      <c r="B155" s="701">
        <v>0</v>
      </c>
      <c r="C155" s="701">
        <v>0</v>
      </c>
      <c r="D155" s="702">
        <v>0</v>
      </c>
      <c r="E155" s="703">
        <v>1</v>
      </c>
      <c r="F155" s="701">
        <v>0</v>
      </c>
      <c r="G155" s="702">
        <v>0</v>
      </c>
      <c r="H155" s="704">
        <v>4</v>
      </c>
      <c r="I155" s="701">
        <v>4.0019999999999998</v>
      </c>
      <c r="J155" s="702">
        <v>4.0019999999999998</v>
      </c>
      <c r="K155" s="712" t="s">
        <v>369</v>
      </c>
    </row>
    <row r="156" spans="1:11" ht="14.4" customHeight="1" thickBot="1" x14ac:dyDescent="0.35">
      <c r="A156" s="723" t="s">
        <v>477</v>
      </c>
      <c r="B156" s="701">
        <v>0</v>
      </c>
      <c r="C156" s="701">
        <v>0</v>
      </c>
      <c r="D156" s="702">
        <v>0</v>
      </c>
      <c r="E156" s="703">
        <v>1</v>
      </c>
      <c r="F156" s="701">
        <v>0</v>
      </c>
      <c r="G156" s="702">
        <v>0</v>
      </c>
      <c r="H156" s="704">
        <v>3.5999999999999997E-2</v>
      </c>
      <c r="I156" s="701">
        <v>5.9690000000000003</v>
      </c>
      <c r="J156" s="702">
        <v>5.9690000000000003</v>
      </c>
      <c r="K156" s="712" t="s">
        <v>369</v>
      </c>
    </row>
    <row r="157" spans="1:11" ht="14.4" customHeight="1" thickBot="1" x14ac:dyDescent="0.35">
      <c r="A157" s="723" t="s">
        <v>478</v>
      </c>
      <c r="B157" s="701">
        <v>0</v>
      </c>
      <c r="C157" s="701">
        <v>25.952000000000002</v>
      </c>
      <c r="D157" s="702">
        <v>25.952000000000002</v>
      </c>
      <c r="E157" s="711" t="s">
        <v>369</v>
      </c>
      <c r="F157" s="701">
        <v>0</v>
      </c>
      <c r="G157" s="702">
        <v>0</v>
      </c>
      <c r="H157" s="704">
        <v>0</v>
      </c>
      <c r="I157" s="701">
        <v>12.109</v>
      </c>
      <c r="J157" s="702">
        <v>12.109</v>
      </c>
      <c r="K157" s="712" t="s">
        <v>369</v>
      </c>
    </row>
    <row r="158" spans="1:11" ht="14.4" customHeight="1" thickBot="1" x14ac:dyDescent="0.35">
      <c r="A158" s="721" t="s">
        <v>479</v>
      </c>
      <c r="B158" s="701">
        <v>111</v>
      </c>
      <c r="C158" s="701">
        <v>198.38798</v>
      </c>
      <c r="D158" s="702">
        <v>87.387979999999004</v>
      </c>
      <c r="E158" s="703">
        <v>1.787279099099</v>
      </c>
      <c r="F158" s="701">
        <v>970</v>
      </c>
      <c r="G158" s="702">
        <v>970</v>
      </c>
      <c r="H158" s="704">
        <v>350.40315000000197</v>
      </c>
      <c r="I158" s="701">
        <v>3131.19436000001</v>
      </c>
      <c r="J158" s="702">
        <v>2161.19436000001</v>
      </c>
      <c r="K158" s="705">
        <v>3.2280354226800001</v>
      </c>
    </row>
    <row r="159" spans="1:11" ht="14.4" customHeight="1" thickBot="1" x14ac:dyDescent="0.35">
      <c r="A159" s="722" t="s">
        <v>480</v>
      </c>
      <c r="B159" s="706">
        <v>111</v>
      </c>
      <c r="C159" s="706">
        <v>44.639999999998999</v>
      </c>
      <c r="D159" s="707">
        <v>-66.36</v>
      </c>
      <c r="E159" s="713">
        <v>0.40216216216200001</v>
      </c>
      <c r="F159" s="706">
        <v>970</v>
      </c>
      <c r="G159" s="707">
        <v>970</v>
      </c>
      <c r="H159" s="709">
        <v>343.48316000000102</v>
      </c>
      <c r="I159" s="706">
        <v>1129.0697</v>
      </c>
      <c r="J159" s="707">
        <v>159.069700000002</v>
      </c>
      <c r="K159" s="714">
        <v>1.163989381443</v>
      </c>
    </row>
    <row r="160" spans="1:11" ht="14.4" customHeight="1" thickBot="1" x14ac:dyDescent="0.35">
      <c r="A160" s="723" t="s">
        <v>481</v>
      </c>
      <c r="B160" s="701">
        <v>111</v>
      </c>
      <c r="C160" s="701">
        <v>33.479999999999002</v>
      </c>
      <c r="D160" s="702">
        <v>-77.52</v>
      </c>
      <c r="E160" s="703">
        <v>0.30162162162099998</v>
      </c>
      <c r="F160" s="701">
        <v>970</v>
      </c>
      <c r="G160" s="702">
        <v>970</v>
      </c>
      <c r="H160" s="704">
        <v>343.48316000000102</v>
      </c>
      <c r="I160" s="701">
        <v>1113.6967</v>
      </c>
      <c r="J160" s="702">
        <v>143.69670000000201</v>
      </c>
      <c r="K160" s="705">
        <v>1.1481409278350001</v>
      </c>
    </row>
    <row r="161" spans="1:11" ht="14.4" customHeight="1" thickBot="1" x14ac:dyDescent="0.35">
      <c r="A161" s="723" t="s">
        <v>482</v>
      </c>
      <c r="B161" s="701">
        <v>0</v>
      </c>
      <c r="C161" s="701">
        <v>11.16</v>
      </c>
      <c r="D161" s="702">
        <v>11.16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15.372999999999999</v>
      </c>
      <c r="J161" s="702">
        <v>15.372999999999999</v>
      </c>
      <c r="K161" s="712" t="s">
        <v>369</v>
      </c>
    </row>
    <row r="162" spans="1:11" ht="14.4" customHeight="1" thickBot="1" x14ac:dyDescent="0.35">
      <c r="A162" s="722" t="s">
        <v>483</v>
      </c>
      <c r="B162" s="706">
        <v>0</v>
      </c>
      <c r="C162" s="706">
        <v>65.010050000000007</v>
      </c>
      <c r="D162" s="707">
        <v>65.010050000000007</v>
      </c>
      <c r="E162" s="708" t="s">
        <v>329</v>
      </c>
      <c r="F162" s="706">
        <v>0</v>
      </c>
      <c r="G162" s="707">
        <v>0</v>
      </c>
      <c r="H162" s="709">
        <v>0</v>
      </c>
      <c r="I162" s="706">
        <v>52.867319999999999</v>
      </c>
      <c r="J162" s="707">
        <v>52.867319999999999</v>
      </c>
      <c r="K162" s="710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15.924989999999999</v>
      </c>
      <c r="D163" s="702">
        <v>15.924989999999999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29.645</v>
      </c>
      <c r="J163" s="702">
        <v>29.645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20.146699999999999</v>
      </c>
      <c r="D164" s="702">
        <v>20.146699999999999</v>
      </c>
      <c r="E164" s="711" t="s">
        <v>369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0</v>
      </c>
      <c r="D165" s="702">
        <v>0</v>
      </c>
      <c r="E165" s="703">
        <v>1</v>
      </c>
      <c r="F165" s="701">
        <v>0</v>
      </c>
      <c r="G165" s="702">
        <v>0</v>
      </c>
      <c r="H165" s="704">
        <v>0</v>
      </c>
      <c r="I165" s="701">
        <v>23.22232</v>
      </c>
      <c r="J165" s="702">
        <v>23.22232</v>
      </c>
      <c r="K165" s="712" t="s">
        <v>369</v>
      </c>
    </row>
    <row r="166" spans="1:11" ht="14.4" customHeight="1" thickBot="1" x14ac:dyDescent="0.35">
      <c r="A166" s="723" t="s">
        <v>487</v>
      </c>
      <c r="B166" s="701">
        <v>0</v>
      </c>
      <c r="C166" s="701">
        <v>28.938359999999999</v>
      </c>
      <c r="D166" s="702">
        <v>28.938359999999999</v>
      </c>
      <c r="E166" s="711" t="s">
        <v>369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2" t="s">
        <v>488</v>
      </c>
      <c r="B167" s="706">
        <v>0</v>
      </c>
      <c r="C167" s="706">
        <v>7.6834999999990004</v>
      </c>
      <c r="D167" s="707">
        <v>7.6834999999990004</v>
      </c>
      <c r="E167" s="708" t="s">
        <v>329</v>
      </c>
      <c r="F167" s="706">
        <v>0</v>
      </c>
      <c r="G167" s="707">
        <v>0</v>
      </c>
      <c r="H167" s="709">
        <v>0</v>
      </c>
      <c r="I167" s="706">
        <v>16.722200000000001</v>
      </c>
      <c r="J167" s="707">
        <v>16.722200000000001</v>
      </c>
      <c r="K167" s="710" t="s">
        <v>369</v>
      </c>
    </row>
    <row r="168" spans="1:11" ht="14.4" customHeight="1" thickBot="1" x14ac:dyDescent="0.35">
      <c r="A168" s="723" t="s">
        <v>489</v>
      </c>
      <c r="B168" s="701">
        <v>0</v>
      </c>
      <c r="C168" s="701">
        <v>7.6834999999990004</v>
      </c>
      <c r="D168" s="702">
        <v>7.6834999999990004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16.722200000000001</v>
      </c>
      <c r="J168" s="702">
        <v>16.722200000000001</v>
      </c>
      <c r="K168" s="712" t="s">
        <v>369</v>
      </c>
    </row>
    <row r="169" spans="1:11" ht="14.4" customHeight="1" thickBot="1" x14ac:dyDescent="0.35">
      <c r="A169" s="722" t="s">
        <v>490</v>
      </c>
      <c r="B169" s="706">
        <v>0</v>
      </c>
      <c r="C169" s="706">
        <v>16.698</v>
      </c>
      <c r="D169" s="707">
        <v>16.698</v>
      </c>
      <c r="E169" s="708" t="s">
        <v>329</v>
      </c>
      <c r="F169" s="706">
        <v>0</v>
      </c>
      <c r="G169" s="707">
        <v>0</v>
      </c>
      <c r="H169" s="709">
        <v>6.9199900000000003</v>
      </c>
      <c r="I169" s="706">
        <v>1758.8033700000001</v>
      </c>
      <c r="J169" s="707">
        <v>1758.8033700000001</v>
      </c>
      <c r="K169" s="710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16.698</v>
      </c>
      <c r="D170" s="702">
        <v>16.698</v>
      </c>
      <c r="E170" s="711" t="s">
        <v>329</v>
      </c>
      <c r="F170" s="701">
        <v>0</v>
      </c>
      <c r="G170" s="702">
        <v>0</v>
      </c>
      <c r="H170" s="704">
        <v>6.9199900000000003</v>
      </c>
      <c r="I170" s="701">
        <v>1758.8033700000001</v>
      </c>
      <c r="J170" s="702">
        <v>1758.8033700000001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0</v>
      </c>
      <c r="C171" s="706">
        <v>64.356429999998994</v>
      </c>
      <c r="D171" s="707">
        <v>64.356429999998994</v>
      </c>
      <c r="E171" s="708" t="s">
        <v>369</v>
      </c>
      <c r="F171" s="706">
        <v>0</v>
      </c>
      <c r="G171" s="707">
        <v>0</v>
      </c>
      <c r="H171" s="709">
        <v>0</v>
      </c>
      <c r="I171" s="706">
        <v>173.73177000000001</v>
      </c>
      <c r="J171" s="707">
        <v>173.73177000000001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64.356429999998994</v>
      </c>
      <c r="D172" s="702">
        <v>64.356429999998994</v>
      </c>
      <c r="E172" s="711" t="s">
        <v>369</v>
      </c>
      <c r="F172" s="701">
        <v>0</v>
      </c>
      <c r="G172" s="702">
        <v>0</v>
      </c>
      <c r="H172" s="704">
        <v>0</v>
      </c>
      <c r="I172" s="701">
        <v>168.5651</v>
      </c>
      <c r="J172" s="702">
        <v>168.5651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0</v>
      </c>
      <c r="D173" s="702">
        <v>0</v>
      </c>
      <c r="E173" s="703">
        <v>1</v>
      </c>
      <c r="F173" s="701">
        <v>0</v>
      </c>
      <c r="G173" s="702">
        <v>0</v>
      </c>
      <c r="H173" s="704">
        <v>0</v>
      </c>
      <c r="I173" s="701">
        <v>5.1666699999999999</v>
      </c>
      <c r="J173" s="702">
        <v>5.1666699999999999</v>
      </c>
      <c r="K173" s="712" t="s">
        <v>369</v>
      </c>
    </row>
    <row r="174" spans="1:11" ht="14.4" customHeight="1" thickBot="1" x14ac:dyDescent="0.35">
      <c r="A174" s="720" t="s">
        <v>495</v>
      </c>
      <c r="B174" s="701">
        <v>0</v>
      </c>
      <c r="C174" s="701">
        <v>0.34048</v>
      </c>
      <c r="D174" s="702">
        <v>0.34048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1" t="s">
        <v>496</v>
      </c>
      <c r="B175" s="701">
        <v>0</v>
      </c>
      <c r="C175" s="701">
        <v>0.34048</v>
      </c>
      <c r="D175" s="702">
        <v>0.34048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2" t="s">
        <v>497</v>
      </c>
      <c r="B176" s="706">
        <v>0</v>
      </c>
      <c r="C176" s="706">
        <v>0.34048</v>
      </c>
      <c r="D176" s="707">
        <v>0.34048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0.34048</v>
      </c>
      <c r="D177" s="702">
        <v>0.34048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19" t="s">
        <v>499</v>
      </c>
      <c r="B178" s="701">
        <v>21782.8578133874</v>
      </c>
      <c r="C178" s="701">
        <v>20959.850719999999</v>
      </c>
      <c r="D178" s="702">
        <v>-823.00709338740103</v>
      </c>
      <c r="E178" s="703">
        <v>0.96221767132400005</v>
      </c>
      <c r="F178" s="701">
        <v>20844.821097260101</v>
      </c>
      <c r="G178" s="702">
        <v>20844.821097260101</v>
      </c>
      <c r="H178" s="704">
        <v>2634.2990399999999</v>
      </c>
      <c r="I178" s="701">
        <v>32111.295730000002</v>
      </c>
      <c r="J178" s="702">
        <v>11266.474632739901</v>
      </c>
      <c r="K178" s="705">
        <v>1.5404927478229999</v>
      </c>
    </row>
    <row r="179" spans="1:11" ht="14.4" customHeight="1" thickBot="1" x14ac:dyDescent="0.35">
      <c r="A179" s="720" t="s">
        <v>500</v>
      </c>
      <c r="B179" s="701">
        <v>21749.7212163289</v>
      </c>
      <c r="C179" s="701">
        <v>20690.110359999999</v>
      </c>
      <c r="D179" s="702">
        <v>-1059.6108563289099</v>
      </c>
      <c r="E179" s="703">
        <v>0.95128163502399998</v>
      </c>
      <c r="F179" s="701">
        <v>20838.270008309999</v>
      </c>
      <c r="G179" s="702">
        <v>20838.270008309999</v>
      </c>
      <c r="H179" s="704">
        <v>2633.5490399999999</v>
      </c>
      <c r="I179" s="701">
        <v>31992.252120000001</v>
      </c>
      <c r="J179" s="702">
        <v>11153.98211169</v>
      </c>
      <c r="K179" s="705">
        <v>1.5352643049170001</v>
      </c>
    </row>
    <row r="180" spans="1:11" ht="14.4" customHeight="1" thickBot="1" x14ac:dyDescent="0.35">
      <c r="A180" s="721" t="s">
        <v>501</v>
      </c>
      <c r="B180" s="701">
        <v>21749.7212163289</v>
      </c>
      <c r="C180" s="701">
        <v>20690.110359999999</v>
      </c>
      <c r="D180" s="702">
        <v>-1059.6108563289099</v>
      </c>
      <c r="E180" s="703">
        <v>0.95128163502399998</v>
      </c>
      <c r="F180" s="701">
        <v>20838.270008309999</v>
      </c>
      <c r="G180" s="702">
        <v>20838.270008309999</v>
      </c>
      <c r="H180" s="704">
        <v>2633.5490399999999</v>
      </c>
      <c r="I180" s="701">
        <v>31992.252120000001</v>
      </c>
      <c r="J180" s="702">
        <v>11153.98211169</v>
      </c>
      <c r="K180" s="705">
        <v>1.5352643049170001</v>
      </c>
    </row>
    <row r="181" spans="1:11" ht="14.4" customHeight="1" thickBot="1" x14ac:dyDescent="0.35">
      <c r="A181" s="722" t="s">
        <v>502</v>
      </c>
      <c r="B181" s="706">
        <v>0.20452562988299999</v>
      </c>
      <c r="C181" s="706">
        <v>0.23058999999999999</v>
      </c>
      <c r="D181" s="707">
        <v>2.6064370116000001E-2</v>
      </c>
      <c r="E181" s="713">
        <v>1.1274381608390001</v>
      </c>
      <c r="F181" s="706">
        <v>0.22952670675699999</v>
      </c>
      <c r="G181" s="707">
        <v>0.22952670675699999</v>
      </c>
      <c r="H181" s="709">
        <v>0</v>
      </c>
      <c r="I181" s="706">
        <v>2.0019999999999998</v>
      </c>
      <c r="J181" s="707">
        <v>1.772473293242</v>
      </c>
      <c r="K181" s="714">
        <v>8.7222965391879992</v>
      </c>
    </row>
    <row r="182" spans="1:11" ht="14.4" customHeight="1" thickBot="1" x14ac:dyDescent="0.35">
      <c r="A182" s="723" t="s">
        <v>503</v>
      </c>
      <c r="B182" s="701">
        <v>0</v>
      </c>
      <c r="C182" s="701">
        <v>0.23058999999999999</v>
      </c>
      <c r="D182" s="702">
        <v>0.23058999999999999</v>
      </c>
      <c r="E182" s="711" t="s">
        <v>369</v>
      </c>
      <c r="F182" s="701">
        <v>0.22952670675699999</v>
      </c>
      <c r="G182" s="702">
        <v>0.22952670675699999</v>
      </c>
      <c r="H182" s="704">
        <v>0</v>
      </c>
      <c r="I182" s="701">
        <v>0</v>
      </c>
      <c r="J182" s="702">
        <v>-0.22952670675699999</v>
      </c>
      <c r="K182" s="705">
        <v>0</v>
      </c>
    </row>
    <row r="183" spans="1:11" ht="14.4" customHeight="1" thickBot="1" x14ac:dyDescent="0.35">
      <c r="A183" s="723" t="s">
        <v>504</v>
      </c>
      <c r="B183" s="701">
        <v>0.20452562988299999</v>
      </c>
      <c r="C183" s="701">
        <v>0</v>
      </c>
      <c r="D183" s="702">
        <v>-0.20452562988299999</v>
      </c>
      <c r="E183" s="703">
        <v>0</v>
      </c>
      <c r="F183" s="701">
        <v>0</v>
      </c>
      <c r="G183" s="702">
        <v>0</v>
      </c>
      <c r="H183" s="704">
        <v>0</v>
      </c>
      <c r="I183" s="701">
        <v>2.0019999999999998</v>
      </c>
      <c r="J183" s="702">
        <v>2.0019999999999998</v>
      </c>
      <c r="K183" s="712" t="s">
        <v>369</v>
      </c>
    </row>
    <row r="184" spans="1:11" ht="14.4" customHeight="1" thickBot="1" x14ac:dyDescent="0.35">
      <c r="A184" s="722" t="s">
        <v>505</v>
      </c>
      <c r="B184" s="706">
        <v>35.516690699020998</v>
      </c>
      <c r="C184" s="706">
        <v>0</v>
      </c>
      <c r="D184" s="707">
        <v>-35.516690699020998</v>
      </c>
      <c r="E184" s="713">
        <v>0</v>
      </c>
      <c r="F184" s="706">
        <v>0</v>
      </c>
      <c r="G184" s="707">
        <v>0</v>
      </c>
      <c r="H184" s="709">
        <v>702.54638000000102</v>
      </c>
      <c r="I184" s="706">
        <v>1868.6769300000001</v>
      </c>
      <c r="J184" s="707">
        <v>1868.6769300000001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702.54638000000102</v>
      </c>
      <c r="I185" s="701">
        <v>1868.134</v>
      </c>
      <c r="J185" s="702">
        <v>1868.134</v>
      </c>
      <c r="K185" s="712" t="s">
        <v>369</v>
      </c>
    </row>
    <row r="186" spans="1:11" ht="14.4" customHeight="1" thickBot="1" x14ac:dyDescent="0.35">
      <c r="A186" s="723" t="s">
        <v>507</v>
      </c>
      <c r="B186" s="701">
        <v>35.516690699020998</v>
      </c>
      <c r="C186" s="701">
        <v>0</v>
      </c>
      <c r="D186" s="702">
        <v>-35.516690699020998</v>
      </c>
      <c r="E186" s="703">
        <v>0</v>
      </c>
      <c r="F186" s="701">
        <v>0</v>
      </c>
      <c r="G186" s="702">
        <v>0</v>
      </c>
      <c r="H186" s="704">
        <v>0</v>
      </c>
      <c r="I186" s="701">
        <v>0.54293000000000002</v>
      </c>
      <c r="J186" s="702">
        <v>0.54293000000000002</v>
      </c>
      <c r="K186" s="712" t="s">
        <v>329</v>
      </c>
    </row>
    <row r="187" spans="1:11" ht="14.4" customHeight="1" thickBot="1" x14ac:dyDescent="0.35">
      <c r="A187" s="725" t="s">
        <v>508</v>
      </c>
      <c r="B187" s="701">
        <v>36</v>
      </c>
      <c r="C187" s="701">
        <v>66.173029999999997</v>
      </c>
      <c r="D187" s="702">
        <v>30.173030000000001</v>
      </c>
      <c r="E187" s="703">
        <v>1.8381397222219999</v>
      </c>
      <c r="F187" s="701">
        <v>66.182559981525003</v>
      </c>
      <c r="G187" s="702">
        <v>66.182559981525003</v>
      </c>
      <c r="H187" s="704">
        <v>731.92197000000101</v>
      </c>
      <c r="I187" s="701">
        <v>8177.7255100000002</v>
      </c>
      <c r="J187" s="702">
        <v>8111.54295001847</v>
      </c>
      <c r="K187" s="705">
        <v>123.563148845901</v>
      </c>
    </row>
    <row r="188" spans="1:11" ht="14.4" customHeight="1" thickBot="1" x14ac:dyDescent="0.35">
      <c r="A188" s="723" t="s">
        <v>509</v>
      </c>
      <c r="B188" s="701">
        <v>36</v>
      </c>
      <c r="C188" s="701">
        <v>0</v>
      </c>
      <c r="D188" s="702">
        <v>-36</v>
      </c>
      <c r="E188" s="703">
        <v>0</v>
      </c>
      <c r="F188" s="701">
        <v>0</v>
      </c>
      <c r="G188" s="702">
        <v>0</v>
      </c>
      <c r="H188" s="704">
        <v>748.86841000000095</v>
      </c>
      <c r="I188" s="701">
        <v>8063.2761099999998</v>
      </c>
      <c r="J188" s="702">
        <v>8063.2761099999998</v>
      </c>
      <c r="K188" s="712" t="s">
        <v>369</v>
      </c>
    </row>
    <row r="189" spans="1:11" ht="14.4" customHeight="1" thickBot="1" x14ac:dyDescent="0.35">
      <c r="A189" s="723" t="s">
        <v>510</v>
      </c>
      <c r="B189" s="701">
        <v>0</v>
      </c>
      <c r="C189" s="701">
        <v>66.173029999999997</v>
      </c>
      <c r="D189" s="702">
        <v>66.173029999999997</v>
      </c>
      <c r="E189" s="711" t="s">
        <v>329</v>
      </c>
      <c r="F189" s="701">
        <v>66.182559981525003</v>
      </c>
      <c r="G189" s="702">
        <v>66.182559981525003</v>
      </c>
      <c r="H189" s="704">
        <v>-16.946439999999999</v>
      </c>
      <c r="I189" s="701">
        <v>114.4494</v>
      </c>
      <c r="J189" s="702">
        <v>48.266840018473999</v>
      </c>
      <c r="K189" s="705">
        <v>1.7292984742799999</v>
      </c>
    </row>
    <row r="190" spans="1:11" ht="14.4" customHeight="1" thickBot="1" x14ac:dyDescent="0.35">
      <c r="A190" s="722" t="s">
        <v>511</v>
      </c>
      <c r="B190" s="706">
        <v>21678</v>
      </c>
      <c r="C190" s="706">
        <v>19989.481100000001</v>
      </c>
      <c r="D190" s="707">
        <v>-1688.5189</v>
      </c>
      <c r="E190" s="713">
        <v>0.92210910139299995</v>
      </c>
      <c r="F190" s="706">
        <v>20771.8579216217</v>
      </c>
      <c r="G190" s="707">
        <v>20771.8579216217</v>
      </c>
      <c r="H190" s="709">
        <v>1201.17443</v>
      </c>
      <c r="I190" s="706">
        <v>20589.24308</v>
      </c>
      <c r="J190" s="707">
        <v>-182.61484162167099</v>
      </c>
      <c r="K190" s="714">
        <v>0.99120854560399996</v>
      </c>
    </row>
    <row r="191" spans="1:11" ht="14.4" customHeight="1" thickBot="1" x14ac:dyDescent="0.35">
      <c r="A191" s="723" t="s">
        <v>512</v>
      </c>
      <c r="B191" s="701">
        <v>12282</v>
      </c>
      <c r="C191" s="701">
        <v>10272.60995</v>
      </c>
      <c r="D191" s="702">
        <v>-2009.39005</v>
      </c>
      <c r="E191" s="703">
        <v>0.83639553411400003</v>
      </c>
      <c r="F191" s="701">
        <v>10898.7178640237</v>
      </c>
      <c r="G191" s="702">
        <v>10898.7178640237</v>
      </c>
      <c r="H191" s="704">
        <v>572.13302000000101</v>
      </c>
      <c r="I191" s="701">
        <v>11438.19808</v>
      </c>
      <c r="J191" s="702">
        <v>539.48021597633704</v>
      </c>
      <c r="K191" s="705">
        <v>1.049499420271</v>
      </c>
    </row>
    <row r="192" spans="1:11" ht="14.4" customHeight="1" thickBot="1" x14ac:dyDescent="0.35">
      <c r="A192" s="723" t="s">
        <v>513</v>
      </c>
      <c r="B192" s="701">
        <v>9396</v>
      </c>
      <c r="C192" s="701">
        <v>9716.8711500000009</v>
      </c>
      <c r="D192" s="702">
        <v>320.87115000000102</v>
      </c>
      <c r="E192" s="703">
        <v>1.0341497605359999</v>
      </c>
      <c r="F192" s="701">
        <v>9873.1400575980006</v>
      </c>
      <c r="G192" s="702">
        <v>9873.1400575980006</v>
      </c>
      <c r="H192" s="704">
        <v>629.04141000000095</v>
      </c>
      <c r="I192" s="701">
        <v>9151.0450000000001</v>
      </c>
      <c r="J192" s="702">
        <v>-722.09505759800197</v>
      </c>
      <c r="K192" s="705">
        <v>0.92686267455000004</v>
      </c>
    </row>
    <row r="193" spans="1:11" ht="14.4" customHeight="1" thickBot="1" x14ac:dyDescent="0.35">
      <c r="A193" s="722" t="s">
        <v>514</v>
      </c>
      <c r="B193" s="706">
        <v>0</v>
      </c>
      <c r="C193" s="706">
        <v>634.22564</v>
      </c>
      <c r="D193" s="707">
        <v>634.22564</v>
      </c>
      <c r="E193" s="708" t="s">
        <v>329</v>
      </c>
      <c r="F193" s="706">
        <v>0</v>
      </c>
      <c r="G193" s="707">
        <v>0</v>
      </c>
      <c r="H193" s="709">
        <v>-2.0937399999999999</v>
      </c>
      <c r="I193" s="706">
        <v>1354.6045999999999</v>
      </c>
      <c r="J193" s="707">
        <v>1354.6045999999999</v>
      </c>
      <c r="K193" s="710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468.66107</v>
      </c>
      <c r="D194" s="702">
        <v>468.66107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517.58509000000004</v>
      </c>
      <c r="J194" s="702">
        <v>517.58509000000004</v>
      </c>
      <c r="K194" s="712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165.56457</v>
      </c>
      <c r="D195" s="702">
        <v>165.56457</v>
      </c>
      <c r="E195" s="711" t="s">
        <v>329</v>
      </c>
      <c r="F195" s="701">
        <v>0</v>
      </c>
      <c r="G195" s="702">
        <v>0</v>
      </c>
      <c r="H195" s="704">
        <v>-2.0937399999999999</v>
      </c>
      <c r="I195" s="701">
        <v>837.01950999999997</v>
      </c>
      <c r="J195" s="702">
        <v>837.01950999999997</v>
      </c>
      <c r="K195" s="712" t="s">
        <v>329</v>
      </c>
    </row>
    <row r="196" spans="1:11" ht="14.4" customHeight="1" thickBot="1" x14ac:dyDescent="0.35">
      <c r="A196" s="720" t="s">
        <v>517</v>
      </c>
      <c r="B196" s="701">
        <v>33.136597058493003</v>
      </c>
      <c r="C196" s="701">
        <v>57.481360000000002</v>
      </c>
      <c r="D196" s="702">
        <v>24.344762941506001</v>
      </c>
      <c r="E196" s="703">
        <v>1.7346790287039999</v>
      </c>
      <c r="F196" s="701">
        <v>6.5510889501519998</v>
      </c>
      <c r="G196" s="702">
        <v>6.5510889501519998</v>
      </c>
      <c r="H196" s="704">
        <v>0.75</v>
      </c>
      <c r="I196" s="701">
        <v>119.04361</v>
      </c>
      <c r="J196" s="702">
        <v>112.492521049847</v>
      </c>
      <c r="K196" s="705">
        <v>18.171575886970999</v>
      </c>
    </row>
    <row r="197" spans="1:11" ht="14.4" customHeight="1" thickBot="1" x14ac:dyDescent="0.35">
      <c r="A197" s="721" t="s">
        <v>518</v>
      </c>
      <c r="B197" s="701">
        <v>0</v>
      </c>
      <c r="C197" s="701">
        <v>40.798000000000002</v>
      </c>
      <c r="D197" s="702">
        <v>40.798000000000002</v>
      </c>
      <c r="E197" s="711" t="s">
        <v>329</v>
      </c>
      <c r="F197" s="701">
        <v>0</v>
      </c>
      <c r="G197" s="702">
        <v>0</v>
      </c>
      <c r="H197" s="704">
        <v>0.75</v>
      </c>
      <c r="I197" s="701">
        <v>85.790999999999997</v>
      </c>
      <c r="J197" s="702">
        <v>85.790999999999997</v>
      </c>
      <c r="K197" s="712" t="s">
        <v>329</v>
      </c>
    </row>
    <row r="198" spans="1:11" ht="14.4" customHeight="1" thickBot="1" x14ac:dyDescent="0.35">
      <c r="A198" s="722" t="s">
        <v>519</v>
      </c>
      <c r="B198" s="706">
        <v>0</v>
      </c>
      <c r="C198" s="706">
        <v>12.548</v>
      </c>
      <c r="D198" s="707">
        <v>12.548</v>
      </c>
      <c r="E198" s="708" t="s">
        <v>329</v>
      </c>
      <c r="F198" s="706">
        <v>0</v>
      </c>
      <c r="G198" s="707">
        <v>0</v>
      </c>
      <c r="H198" s="709">
        <v>0</v>
      </c>
      <c r="I198" s="706">
        <v>33.540999999999997</v>
      </c>
      <c r="J198" s="707">
        <v>33.540999999999997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12.548</v>
      </c>
      <c r="D199" s="702">
        <v>12.548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33.540999999999997</v>
      </c>
      <c r="J199" s="702">
        <v>33.540999999999997</v>
      </c>
      <c r="K199" s="712" t="s">
        <v>329</v>
      </c>
    </row>
    <row r="200" spans="1:11" ht="14.4" customHeight="1" thickBot="1" x14ac:dyDescent="0.35">
      <c r="A200" s="722" t="s">
        <v>521</v>
      </c>
      <c r="B200" s="706">
        <v>0</v>
      </c>
      <c r="C200" s="706">
        <v>28.25</v>
      </c>
      <c r="D200" s="707">
        <v>28.25</v>
      </c>
      <c r="E200" s="708" t="s">
        <v>369</v>
      </c>
      <c r="F200" s="706">
        <v>0</v>
      </c>
      <c r="G200" s="707">
        <v>0</v>
      </c>
      <c r="H200" s="709">
        <v>0.75</v>
      </c>
      <c r="I200" s="706">
        <v>52.25</v>
      </c>
      <c r="J200" s="707">
        <v>52.25</v>
      </c>
      <c r="K200" s="710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28.25</v>
      </c>
      <c r="D201" s="702">
        <v>28.25</v>
      </c>
      <c r="E201" s="711" t="s">
        <v>369</v>
      </c>
      <c r="F201" s="701">
        <v>0</v>
      </c>
      <c r="G201" s="702">
        <v>0</v>
      </c>
      <c r="H201" s="704">
        <v>0.75</v>
      </c>
      <c r="I201" s="701">
        <v>52.25</v>
      </c>
      <c r="J201" s="702">
        <v>52.25</v>
      </c>
      <c r="K201" s="712" t="s">
        <v>329</v>
      </c>
    </row>
    <row r="202" spans="1:11" ht="14.4" customHeight="1" thickBot="1" x14ac:dyDescent="0.35">
      <c r="A202" s="726" t="s">
        <v>523</v>
      </c>
      <c r="B202" s="706">
        <v>33.136597058493003</v>
      </c>
      <c r="C202" s="706">
        <v>16.68336</v>
      </c>
      <c r="D202" s="707">
        <v>-16.453237058492999</v>
      </c>
      <c r="E202" s="713">
        <v>0.50347233816799997</v>
      </c>
      <c r="F202" s="706">
        <v>6.5510889501519998</v>
      </c>
      <c r="G202" s="707">
        <v>6.5510889501519998</v>
      </c>
      <c r="H202" s="709">
        <v>0</v>
      </c>
      <c r="I202" s="706">
        <v>33.252609999999997</v>
      </c>
      <c r="J202" s="707">
        <v>26.701521049846999</v>
      </c>
      <c r="K202" s="714">
        <v>5.0758904745480002</v>
      </c>
    </row>
    <row r="203" spans="1:11" ht="14.4" customHeight="1" thickBot="1" x14ac:dyDescent="0.35">
      <c r="A203" s="722" t="s">
        <v>524</v>
      </c>
      <c r="B203" s="706">
        <v>0</v>
      </c>
      <c r="C203" s="706">
        <v>-2.9999999999999997E-4</v>
      </c>
      <c r="D203" s="707">
        <v>-2.9999999999999997E-4</v>
      </c>
      <c r="E203" s="708" t="s">
        <v>329</v>
      </c>
      <c r="F203" s="706">
        <v>0</v>
      </c>
      <c r="G203" s="707">
        <v>0</v>
      </c>
      <c r="H203" s="709">
        <v>0</v>
      </c>
      <c r="I203" s="706">
        <v>-4.0000000000000003E-5</v>
      </c>
      <c r="J203" s="707">
        <v>-4.0000000000000003E-5</v>
      </c>
      <c r="K203" s="710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-2.9999999999999997E-4</v>
      </c>
      <c r="D204" s="702">
        <v>-2.9999999999999997E-4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-4.0000000000000003E-5</v>
      </c>
      <c r="J204" s="702">
        <v>-4.0000000000000003E-5</v>
      </c>
      <c r="K204" s="712" t="s">
        <v>329</v>
      </c>
    </row>
    <row r="205" spans="1:11" ht="14.4" customHeight="1" thickBot="1" x14ac:dyDescent="0.35">
      <c r="A205" s="722" t="s">
        <v>526</v>
      </c>
      <c r="B205" s="706">
        <v>33.136597058493003</v>
      </c>
      <c r="C205" s="706">
        <v>16.68366</v>
      </c>
      <c r="D205" s="707">
        <v>-16.452937058492999</v>
      </c>
      <c r="E205" s="713">
        <v>0.50348139160299998</v>
      </c>
      <c r="F205" s="706">
        <v>6.5510889501519998</v>
      </c>
      <c r="G205" s="707">
        <v>6.5510889501519998</v>
      </c>
      <c r="H205" s="709">
        <v>0</v>
      </c>
      <c r="I205" s="706">
        <v>28.085979999999999</v>
      </c>
      <c r="J205" s="707">
        <v>21.534891049847001</v>
      </c>
      <c r="K205" s="714">
        <v>4.2872231187369998</v>
      </c>
    </row>
    <row r="206" spans="1:11" ht="14.4" customHeight="1" thickBot="1" x14ac:dyDescent="0.35">
      <c r="A206" s="723" t="s">
        <v>527</v>
      </c>
      <c r="B206" s="701">
        <v>0</v>
      </c>
      <c r="C206" s="701">
        <v>3.3000000000000002E-2</v>
      </c>
      <c r="D206" s="702">
        <v>3.3000000000000002E-2</v>
      </c>
      <c r="E206" s="711" t="s">
        <v>329</v>
      </c>
      <c r="F206" s="701">
        <v>5.3745950222000002E-2</v>
      </c>
      <c r="G206" s="702">
        <v>5.3745950222000002E-2</v>
      </c>
      <c r="H206" s="704">
        <v>0</v>
      </c>
      <c r="I206" s="701">
        <v>0</v>
      </c>
      <c r="J206" s="702">
        <v>-5.3745950222000002E-2</v>
      </c>
      <c r="K206" s="705">
        <v>0</v>
      </c>
    </row>
    <row r="207" spans="1:11" ht="14.4" customHeight="1" thickBot="1" x14ac:dyDescent="0.35">
      <c r="A207" s="723" t="s">
        <v>528</v>
      </c>
      <c r="B207" s="701">
        <v>0</v>
      </c>
      <c r="C207" s="701">
        <v>0.12174</v>
      </c>
      <c r="D207" s="702">
        <v>0.12174</v>
      </c>
      <c r="E207" s="711" t="s">
        <v>369</v>
      </c>
      <c r="F207" s="701">
        <v>0.16202791767300001</v>
      </c>
      <c r="G207" s="702">
        <v>0.16202791767300001</v>
      </c>
      <c r="H207" s="704">
        <v>0</v>
      </c>
      <c r="I207" s="701">
        <v>0</v>
      </c>
      <c r="J207" s="702">
        <v>-0.16202791767300001</v>
      </c>
      <c r="K207" s="705">
        <v>0</v>
      </c>
    </row>
    <row r="208" spans="1:11" ht="14.4" customHeight="1" thickBot="1" x14ac:dyDescent="0.35">
      <c r="A208" s="723" t="s">
        <v>529</v>
      </c>
      <c r="B208" s="701">
        <v>33.136597058493003</v>
      </c>
      <c r="C208" s="701">
        <v>16.528919999999999</v>
      </c>
      <c r="D208" s="702">
        <v>-16.607677058493</v>
      </c>
      <c r="E208" s="703">
        <v>0.49881163025899999</v>
      </c>
      <c r="F208" s="701">
        <v>6.3353150822559998</v>
      </c>
      <c r="G208" s="702">
        <v>6.3353150822559998</v>
      </c>
      <c r="H208" s="704">
        <v>0</v>
      </c>
      <c r="I208" s="701">
        <v>28.085979999999999</v>
      </c>
      <c r="J208" s="702">
        <v>21.750664917742998</v>
      </c>
      <c r="K208" s="705">
        <v>4.4332412256270004</v>
      </c>
    </row>
    <row r="209" spans="1:11" ht="14.4" customHeight="1" thickBot="1" x14ac:dyDescent="0.35">
      <c r="A209" s="722" t="s">
        <v>530</v>
      </c>
      <c r="B209" s="706">
        <v>0</v>
      </c>
      <c r="C209" s="706">
        <v>0</v>
      </c>
      <c r="D209" s="707">
        <v>0</v>
      </c>
      <c r="E209" s="713">
        <v>1</v>
      </c>
      <c r="F209" s="706">
        <v>0</v>
      </c>
      <c r="G209" s="707">
        <v>0</v>
      </c>
      <c r="H209" s="709">
        <v>0</v>
      </c>
      <c r="I209" s="706">
        <v>5.1666699999999999</v>
      </c>
      <c r="J209" s="707">
        <v>5.1666699999999999</v>
      </c>
      <c r="K209" s="710" t="s">
        <v>369</v>
      </c>
    </row>
    <row r="210" spans="1:11" ht="14.4" customHeight="1" thickBot="1" x14ac:dyDescent="0.35">
      <c r="A210" s="723" t="s">
        <v>531</v>
      </c>
      <c r="B210" s="701">
        <v>0</v>
      </c>
      <c r="C210" s="701">
        <v>0</v>
      </c>
      <c r="D210" s="702">
        <v>0</v>
      </c>
      <c r="E210" s="703">
        <v>1</v>
      </c>
      <c r="F210" s="701">
        <v>0</v>
      </c>
      <c r="G210" s="702">
        <v>0</v>
      </c>
      <c r="H210" s="704">
        <v>0</v>
      </c>
      <c r="I210" s="701">
        <v>5.1666699999999999</v>
      </c>
      <c r="J210" s="702">
        <v>5.1666699999999999</v>
      </c>
      <c r="K210" s="712" t="s">
        <v>369</v>
      </c>
    </row>
    <row r="211" spans="1:11" ht="14.4" customHeight="1" thickBot="1" x14ac:dyDescent="0.35">
      <c r="A211" s="720" t="s">
        <v>532</v>
      </c>
      <c r="B211" s="701">
        <v>0</v>
      </c>
      <c r="C211" s="701">
        <v>212.25899999999999</v>
      </c>
      <c r="D211" s="702">
        <v>212.25899999999999</v>
      </c>
      <c r="E211" s="711" t="s">
        <v>369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05">
        <v>0</v>
      </c>
    </row>
    <row r="212" spans="1:11" ht="14.4" customHeight="1" thickBot="1" x14ac:dyDescent="0.35">
      <c r="A212" s="726" t="s">
        <v>533</v>
      </c>
      <c r="B212" s="706">
        <v>0</v>
      </c>
      <c r="C212" s="706">
        <v>212.25899999999999</v>
      </c>
      <c r="D212" s="707">
        <v>212.25899999999999</v>
      </c>
      <c r="E212" s="708" t="s">
        <v>369</v>
      </c>
      <c r="F212" s="706">
        <v>0</v>
      </c>
      <c r="G212" s="707">
        <v>0</v>
      </c>
      <c r="H212" s="709">
        <v>0</v>
      </c>
      <c r="I212" s="706">
        <v>0</v>
      </c>
      <c r="J212" s="707">
        <v>0</v>
      </c>
      <c r="K212" s="714">
        <v>0</v>
      </c>
    </row>
    <row r="213" spans="1:11" ht="14.4" customHeight="1" thickBot="1" x14ac:dyDescent="0.35">
      <c r="A213" s="722" t="s">
        <v>534</v>
      </c>
      <c r="B213" s="706">
        <v>0</v>
      </c>
      <c r="C213" s="706">
        <v>212.25899999999999</v>
      </c>
      <c r="D213" s="707">
        <v>212.25899999999999</v>
      </c>
      <c r="E213" s="708" t="s">
        <v>369</v>
      </c>
      <c r="F213" s="706">
        <v>0</v>
      </c>
      <c r="G213" s="707">
        <v>0</v>
      </c>
      <c r="H213" s="709">
        <v>0</v>
      </c>
      <c r="I213" s="706">
        <v>0</v>
      </c>
      <c r="J213" s="707">
        <v>0</v>
      </c>
      <c r="K213" s="714">
        <v>0</v>
      </c>
    </row>
    <row r="214" spans="1:11" ht="14.4" customHeight="1" thickBot="1" x14ac:dyDescent="0.35">
      <c r="A214" s="723" t="s">
        <v>535</v>
      </c>
      <c r="B214" s="701">
        <v>0</v>
      </c>
      <c r="C214" s="701">
        <v>212.25899999999999</v>
      </c>
      <c r="D214" s="702">
        <v>212.25899999999999</v>
      </c>
      <c r="E214" s="711" t="s">
        <v>369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05">
        <v>0</v>
      </c>
    </row>
    <row r="215" spans="1:11" ht="14.4" customHeight="1" thickBot="1" x14ac:dyDescent="0.35">
      <c r="A215" s="719" t="s">
        <v>536</v>
      </c>
      <c r="B215" s="701">
        <v>4566.8156616646802</v>
      </c>
      <c r="C215" s="701">
        <v>5947.5285199999998</v>
      </c>
      <c r="D215" s="702">
        <v>1380.7128583353201</v>
      </c>
      <c r="E215" s="703">
        <v>1.3023360171780001</v>
      </c>
      <c r="F215" s="701">
        <v>6362.1333678521896</v>
      </c>
      <c r="G215" s="702">
        <v>6362.1333678521896</v>
      </c>
      <c r="H215" s="704">
        <v>576.73296000000005</v>
      </c>
      <c r="I215" s="701">
        <v>7230.7068099999997</v>
      </c>
      <c r="J215" s="702">
        <v>868.57344214780699</v>
      </c>
      <c r="K215" s="705">
        <v>1.136522356877</v>
      </c>
    </row>
    <row r="216" spans="1:11" ht="14.4" customHeight="1" thickBot="1" x14ac:dyDescent="0.35">
      <c r="A216" s="724" t="s">
        <v>537</v>
      </c>
      <c r="B216" s="706">
        <v>4566.8156616646802</v>
      </c>
      <c r="C216" s="706">
        <v>5947.5285199999998</v>
      </c>
      <c r="D216" s="707">
        <v>1380.7128583353201</v>
      </c>
      <c r="E216" s="713">
        <v>1.3023360171780001</v>
      </c>
      <c r="F216" s="706">
        <v>6362.1333678521896</v>
      </c>
      <c r="G216" s="707">
        <v>6362.1333678521896</v>
      </c>
      <c r="H216" s="709">
        <v>576.73296000000005</v>
      </c>
      <c r="I216" s="706">
        <v>7230.7068099999997</v>
      </c>
      <c r="J216" s="707">
        <v>868.57344214780699</v>
      </c>
      <c r="K216" s="714">
        <v>1.136522356877</v>
      </c>
    </row>
    <row r="217" spans="1:11" ht="14.4" customHeight="1" thickBot="1" x14ac:dyDescent="0.35">
      <c r="A217" s="726" t="s">
        <v>54</v>
      </c>
      <c r="B217" s="706">
        <v>4566.8156616646802</v>
      </c>
      <c r="C217" s="706">
        <v>5947.5285199999998</v>
      </c>
      <c r="D217" s="707">
        <v>1380.7128583353201</v>
      </c>
      <c r="E217" s="713">
        <v>1.3023360171780001</v>
      </c>
      <c r="F217" s="706">
        <v>6362.1333678521896</v>
      </c>
      <c r="G217" s="707">
        <v>6362.1333678521896</v>
      </c>
      <c r="H217" s="709">
        <v>576.73296000000005</v>
      </c>
      <c r="I217" s="706">
        <v>7230.7068099999997</v>
      </c>
      <c r="J217" s="707">
        <v>868.57344214780699</v>
      </c>
      <c r="K217" s="714">
        <v>1.136522356877</v>
      </c>
    </row>
    <row r="218" spans="1:11" ht="14.4" customHeight="1" thickBot="1" x14ac:dyDescent="0.35">
      <c r="A218" s="725" t="s">
        <v>538</v>
      </c>
      <c r="B218" s="701">
        <v>176.087908867723</v>
      </c>
      <c r="C218" s="701">
        <v>175.02529999999999</v>
      </c>
      <c r="D218" s="702">
        <v>-1.0626088677229999</v>
      </c>
      <c r="E218" s="703">
        <v>0.99396546375799999</v>
      </c>
      <c r="F218" s="701">
        <v>0</v>
      </c>
      <c r="G218" s="702">
        <v>0</v>
      </c>
      <c r="H218" s="704">
        <v>21.553640000000001</v>
      </c>
      <c r="I218" s="701">
        <v>186.67555999999999</v>
      </c>
      <c r="J218" s="702">
        <v>186.67555999999999</v>
      </c>
      <c r="K218" s="712" t="s">
        <v>369</v>
      </c>
    </row>
    <row r="219" spans="1:11" ht="14.4" customHeight="1" thickBot="1" x14ac:dyDescent="0.35">
      <c r="A219" s="723" t="s">
        <v>539</v>
      </c>
      <c r="B219" s="701">
        <v>176.087908867723</v>
      </c>
      <c r="C219" s="701">
        <v>175.02529999999999</v>
      </c>
      <c r="D219" s="702">
        <v>-1.0626088677229999</v>
      </c>
      <c r="E219" s="703">
        <v>0.99396546375799999</v>
      </c>
      <c r="F219" s="701">
        <v>0</v>
      </c>
      <c r="G219" s="702">
        <v>0</v>
      </c>
      <c r="H219" s="704">
        <v>21.553640000000001</v>
      </c>
      <c r="I219" s="701">
        <v>186.67555999999999</v>
      </c>
      <c r="J219" s="702">
        <v>186.67555999999999</v>
      </c>
      <c r="K219" s="712" t="s">
        <v>369</v>
      </c>
    </row>
    <row r="220" spans="1:11" ht="14.4" customHeight="1" thickBot="1" x14ac:dyDescent="0.35">
      <c r="A220" s="722" t="s">
        <v>540</v>
      </c>
      <c r="B220" s="706">
        <v>104.15019981508</v>
      </c>
      <c r="C220" s="706">
        <v>94.463999999999999</v>
      </c>
      <c r="D220" s="707">
        <v>-9.6861998150790001</v>
      </c>
      <c r="E220" s="713">
        <v>0.90699777981899998</v>
      </c>
      <c r="F220" s="706">
        <v>306.02435199281302</v>
      </c>
      <c r="G220" s="707">
        <v>306.02435199281302</v>
      </c>
      <c r="H220" s="709">
        <v>4.4625000000000004</v>
      </c>
      <c r="I220" s="706">
        <v>168.51300000000001</v>
      </c>
      <c r="J220" s="707">
        <v>-137.51135199281299</v>
      </c>
      <c r="K220" s="714">
        <v>0.55065225660100003</v>
      </c>
    </row>
    <row r="221" spans="1:11" ht="14.4" customHeight="1" thickBot="1" x14ac:dyDescent="0.35">
      <c r="A221" s="723" t="s">
        <v>541</v>
      </c>
      <c r="B221" s="701">
        <v>104.15019981508</v>
      </c>
      <c r="C221" s="701">
        <v>94.463999999999999</v>
      </c>
      <c r="D221" s="702">
        <v>-9.6861998150790001</v>
      </c>
      <c r="E221" s="703">
        <v>0.90699777981899998</v>
      </c>
      <c r="F221" s="701">
        <v>306.02435199281302</v>
      </c>
      <c r="G221" s="702">
        <v>306.02435199281302</v>
      </c>
      <c r="H221" s="704">
        <v>4.4625000000000004</v>
      </c>
      <c r="I221" s="701">
        <v>168.51300000000001</v>
      </c>
      <c r="J221" s="702">
        <v>-137.51135199281299</v>
      </c>
      <c r="K221" s="705">
        <v>0.55065225660100003</v>
      </c>
    </row>
    <row r="222" spans="1:11" ht="14.4" customHeight="1" thickBot="1" x14ac:dyDescent="0.35">
      <c r="A222" s="722" t="s">
        <v>542</v>
      </c>
      <c r="B222" s="706">
        <v>225.372590558415</v>
      </c>
      <c r="C222" s="706">
        <v>111.56022</v>
      </c>
      <c r="D222" s="707">
        <v>-113.812370558415</v>
      </c>
      <c r="E222" s="713">
        <v>0.495003494983</v>
      </c>
      <c r="F222" s="706">
        <v>250.19263733482899</v>
      </c>
      <c r="G222" s="707">
        <v>250.19263733482899</v>
      </c>
      <c r="H222" s="709">
        <v>13.519</v>
      </c>
      <c r="I222" s="706">
        <v>214.66146000000001</v>
      </c>
      <c r="J222" s="707">
        <v>-35.531177334828001</v>
      </c>
      <c r="K222" s="714">
        <v>0.85798472043999996</v>
      </c>
    </row>
    <row r="223" spans="1:11" ht="14.4" customHeight="1" thickBot="1" x14ac:dyDescent="0.35">
      <c r="A223" s="723" t="s">
        <v>543</v>
      </c>
      <c r="B223" s="701">
        <v>197.054565929175</v>
      </c>
      <c r="C223" s="701">
        <v>91.39</v>
      </c>
      <c r="D223" s="702">
        <v>-105.664565929175</v>
      </c>
      <c r="E223" s="703">
        <v>0.46378016956399998</v>
      </c>
      <c r="F223" s="701">
        <v>192.597432725023</v>
      </c>
      <c r="G223" s="702">
        <v>192.597432725023</v>
      </c>
      <c r="H223" s="704">
        <v>12.49</v>
      </c>
      <c r="I223" s="701">
        <v>179.36</v>
      </c>
      <c r="J223" s="702">
        <v>-13.237432725023</v>
      </c>
      <c r="K223" s="705">
        <v>0.93126890354799996</v>
      </c>
    </row>
    <row r="224" spans="1:11" ht="14.4" customHeight="1" thickBot="1" x14ac:dyDescent="0.35">
      <c r="A224" s="723" t="s">
        <v>544</v>
      </c>
      <c r="B224" s="701">
        <v>18.827873731126999</v>
      </c>
      <c r="C224" s="701">
        <v>6.4904000000000002</v>
      </c>
      <c r="D224" s="702">
        <v>-12.337473731127</v>
      </c>
      <c r="E224" s="703">
        <v>0.344722940714</v>
      </c>
      <c r="F224" s="701">
        <v>35.716048097665997</v>
      </c>
      <c r="G224" s="702">
        <v>35.716048097665997</v>
      </c>
      <c r="H224" s="704">
        <v>0</v>
      </c>
      <c r="I224" s="701">
        <v>6.9039999999999999</v>
      </c>
      <c r="J224" s="702">
        <v>-28.812048097666001</v>
      </c>
      <c r="K224" s="705">
        <v>0.19330246115399999</v>
      </c>
    </row>
    <row r="225" spans="1:11" ht="14.4" customHeight="1" thickBot="1" x14ac:dyDescent="0.35">
      <c r="A225" s="723" t="s">
        <v>545</v>
      </c>
      <c r="B225" s="701">
        <v>9.4901508981110005</v>
      </c>
      <c r="C225" s="701">
        <v>13.679819999999999</v>
      </c>
      <c r="D225" s="702">
        <v>4.1896691018879997</v>
      </c>
      <c r="E225" s="703">
        <v>1.4414754988480001</v>
      </c>
      <c r="F225" s="701">
        <v>21.879156512138</v>
      </c>
      <c r="G225" s="702">
        <v>21.879156512138</v>
      </c>
      <c r="H225" s="704">
        <v>1.0289999999999999</v>
      </c>
      <c r="I225" s="701">
        <v>28.397459999999999</v>
      </c>
      <c r="J225" s="702">
        <v>6.518303487861</v>
      </c>
      <c r="K225" s="705">
        <v>1.29792297908</v>
      </c>
    </row>
    <row r="226" spans="1:11" ht="14.4" customHeight="1" thickBot="1" x14ac:dyDescent="0.35">
      <c r="A226" s="722" t="s">
        <v>546</v>
      </c>
      <c r="B226" s="706">
        <v>1022.17177205947</v>
      </c>
      <c r="C226" s="706">
        <v>1129.5527099999999</v>
      </c>
      <c r="D226" s="707">
        <v>107.38093794052701</v>
      </c>
      <c r="E226" s="713">
        <v>1.105051754387</v>
      </c>
      <c r="F226" s="706">
        <v>1431.6535117297899</v>
      </c>
      <c r="G226" s="707">
        <v>1431.6535117297899</v>
      </c>
      <c r="H226" s="709">
        <v>95.284620000000004</v>
      </c>
      <c r="I226" s="706">
        <v>1538.4738</v>
      </c>
      <c r="J226" s="707">
        <v>106.820288270212</v>
      </c>
      <c r="K226" s="714">
        <v>1.0746132268699999</v>
      </c>
    </row>
    <row r="227" spans="1:11" ht="14.4" customHeight="1" thickBot="1" x14ac:dyDescent="0.35">
      <c r="A227" s="723" t="s">
        <v>547</v>
      </c>
      <c r="B227" s="701">
        <v>1022.17177205947</v>
      </c>
      <c r="C227" s="701">
        <v>1129.5527099999999</v>
      </c>
      <c r="D227" s="702">
        <v>107.38093794052701</v>
      </c>
      <c r="E227" s="703">
        <v>1.105051754387</v>
      </c>
      <c r="F227" s="701">
        <v>1431.6535117297899</v>
      </c>
      <c r="G227" s="702">
        <v>1431.6535117297899</v>
      </c>
      <c r="H227" s="704">
        <v>95.284620000000004</v>
      </c>
      <c r="I227" s="701">
        <v>1538.4738</v>
      </c>
      <c r="J227" s="702">
        <v>106.820288270212</v>
      </c>
      <c r="K227" s="705">
        <v>1.0746132268699999</v>
      </c>
    </row>
    <row r="228" spans="1:11" ht="14.4" customHeight="1" thickBot="1" x14ac:dyDescent="0.35">
      <c r="A228" s="722" t="s">
        <v>548</v>
      </c>
      <c r="B228" s="706">
        <v>0</v>
      </c>
      <c r="C228" s="706">
        <v>1.9039999999999999</v>
      </c>
      <c r="D228" s="707">
        <v>1.9039999999999999</v>
      </c>
      <c r="E228" s="708" t="s">
        <v>369</v>
      </c>
      <c r="F228" s="706">
        <v>0</v>
      </c>
      <c r="G228" s="707">
        <v>0</v>
      </c>
      <c r="H228" s="709">
        <v>3.5999999999999997E-2</v>
      </c>
      <c r="I228" s="706">
        <v>2.4300000000000002</v>
      </c>
      <c r="J228" s="707">
        <v>2.4300000000000002</v>
      </c>
      <c r="K228" s="710" t="s">
        <v>369</v>
      </c>
    </row>
    <row r="229" spans="1:11" ht="14.4" customHeight="1" thickBot="1" x14ac:dyDescent="0.35">
      <c r="A229" s="723" t="s">
        <v>549</v>
      </c>
      <c r="B229" s="701">
        <v>0</v>
      </c>
      <c r="C229" s="701">
        <v>1.9039999999999999</v>
      </c>
      <c r="D229" s="702">
        <v>1.9039999999999999</v>
      </c>
      <c r="E229" s="711" t="s">
        <v>369</v>
      </c>
      <c r="F229" s="701">
        <v>0</v>
      </c>
      <c r="G229" s="702">
        <v>0</v>
      </c>
      <c r="H229" s="704">
        <v>3.5999999999999997E-2</v>
      </c>
      <c r="I229" s="701">
        <v>2.4300000000000002</v>
      </c>
      <c r="J229" s="702">
        <v>2.4300000000000002</v>
      </c>
      <c r="K229" s="712" t="s">
        <v>369</v>
      </c>
    </row>
    <row r="230" spans="1:11" ht="14.4" customHeight="1" thickBot="1" x14ac:dyDescent="0.35">
      <c r="A230" s="722" t="s">
        <v>550</v>
      </c>
      <c r="B230" s="706">
        <v>519.95365584820399</v>
      </c>
      <c r="C230" s="706">
        <v>533.22145</v>
      </c>
      <c r="D230" s="707">
        <v>13.267794151795</v>
      </c>
      <c r="E230" s="713">
        <v>1.025517262937</v>
      </c>
      <c r="F230" s="706">
        <v>694.55229685113898</v>
      </c>
      <c r="G230" s="707">
        <v>694.55229685113898</v>
      </c>
      <c r="H230" s="709">
        <v>48.614240000000002</v>
      </c>
      <c r="I230" s="706">
        <v>581.72316999999998</v>
      </c>
      <c r="J230" s="707">
        <v>-112.82912685113899</v>
      </c>
      <c r="K230" s="714">
        <v>0.83755128683199997</v>
      </c>
    </row>
    <row r="231" spans="1:11" ht="14.4" customHeight="1" thickBot="1" x14ac:dyDescent="0.35">
      <c r="A231" s="723" t="s">
        <v>551</v>
      </c>
      <c r="B231" s="701">
        <v>519.95365584820399</v>
      </c>
      <c r="C231" s="701">
        <v>533.22145</v>
      </c>
      <c r="D231" s="702">
        <v>13.267794151795</v>
      </c>
      <c r="E231" s="703">
        <v>1.025517262937</v>
      </c>
      <c r="F231" s="701">
        <v>694.55229685113898</v>
      </c>
      <c r="G231" s="702">
        <v>694.55229685113898</v>
      </c>
      <c r="H231" s="704">
        <v>48.614240000000002</v>
      </c>
      <c r="I231" s="701">
        <v>581.72316999999998</v>
      </c>
      <c r="J231" s="702">
        <v>-112.82912685113899</v>
      </c>
      <c r="K231" s="705">
        <v>0.83755128683199997</v>
      </c>
    </row>
    <row r="232" spans="1:11" ht="14.4" customHeight="1" thickBot="1" x14ac:dyDescent="0.35">
      <c r="A232" s="722" t="s">
        <v>552</v>
      </c>
      <c r="B232" s="706">
        <v>0</v>
      </c>
      <c r="C232" s="706">
        <v>781.51211000000001</v>
      </c>
      <c r="D232" s="707">
        <v>781.51211000000001</v>
      </c>
      <c r="E232" s="708" t="s">
        <v>369</v>
      </c>
      <c r="F232" s="706">
        <v>0</v>
      </c>
      <c r="G232" s="707">
        <v>0</v>
      </c>
      <c r="H232" s="709">
        <v>26.701969999999999</v>
      </c>
      <c r="I232" s="706">
        <v>587.27193999999997</v>
      </c>
      <c r="J232" s="707">
        <v>587.27193999999997</v>
      </c>
      <c r="K232" s="710" t="s">
        <v>369</v>
      </c>
    </row>
    <row r="233" spans="1:11" ht="14.4" customHeight="1" thickBot="1" x14ac:dyDescent="0.35">
      <c r="A233" s="723" t="s">
        <v>553</v>
      </c>
      <c r="B233" s="701">
        <v>0</v>
      </c>
      <c r="C233" s="701">
        <v>781.51211000000001</v>
      </c>
      <c r="D233" s="702">
        <v>781.51211000000001</v>
      </c>
      <c r="E233" s="711" t="s">
        <v>369</v>
      </c>
      <c r="F233" s="701">
        <v>0</v>
      </c>
      <c r="G233" s="702">
        <v>0</v>
      </c>
      <c r="H233" s="704">
        <v>26.701969999999999</v>
      </c>
      <c r="I233" s="701">
        <v>587.27193999999997</v>
      </c>
      <c r="J233" s="702">
        <v>587.27193999999997</v>
      </c>
      <c r="K233" s="712" t="s">
        <v>369</v>
      </c>
    </row>
    <row r="234" spans="1:11" ht="14.4" customHeight="1" thickBot="1" x14ac:dyDescent="0.35">
      <c r="A234" s="722" t="s">
        <v>554</v>
      </c>
      <c r="B234" s="706">
        <v>2519.0795345157899</v>
      </c>
      <c r="C234" s="706">
        <v>3120.2887300000002</v>
      </c>
      <c r="D234" s="707">
        <v>601.20919548421296</v>
      </c>
      <c r="E234" s="713">
        <v>1.238662252321</v>
      </c>
      <c r="F234" s="706">
        <v>3679.7105699436202</v>
      </c>
      <c r="G234" s="707">
        <v>3679.7105699436202</v>
      </c>
      <c r="H234" s="709">
        <v>366.56099</v>
      </c>
      <c r="I234" s="706">
        <v>3950.9578799999999</v>
      </c>
      <c r="J234" s="707">
        <v>271.24731005637699</v>
      </c>
      <c r="K234" s="714">
        <v>1.0737143057580001</v>
      </c>
    </row>
    <row r="235" spans="1:11" ht="14.4" customHeight="1" thickBot="1" x14ac:dyDescent="0.35">
      <c r="A235" s="723" t="s">
        <v>555</v>
      </c>
      <c r="B235" s="701">
        <v>2519.0795345157899</v>
      </c>
      <c r="C235" s="701">
        <v>3120.2887300000002</v>
      </c>
      <c r="D235" s="702">
        <v>601.20919548421296</v>
      </c>
      <c r="E235" s="703">
        <v>1.238662252321</v>
      </c>
      <c r="F235" s="701">
        <v>3679.7105699436202</v>
      </c>
      <c r="G235" s="702">
        <v>3679.7105699436202</v>
      </c>
      <c r="H235" s="704">
        <v>366.56099</v>
      </c>
      <c r="I235" s="701">
        <v>3950.9578799999999</v>
      </c>
      <c r="J235" s="702">
        <v>271.24731005637699</v>
      </c>
      <c r="K235" s="705">
        <v>1.0737143057580001</v>
      </c>
    </row>
    <row r="236" spans="1:11" ht="14.4" customHeight="1" thickBot="1" x14ac:dyDescent="0.35">
      <c r="A236" s="719" t="s">
        <v>556</v>
      </c>
      <c r="B236" s="701">
        <v>0</v>
      </c>
      <c r="C236" s="701">
        <v>0</v>
      </c>
      <c r="D236" s="702">
        <v>0</v>
      </c>
      <c r="E236" s="703">
        <v>1</v>
      </c>
      <c r="F236" s="701">
        <v>0</v>
      </c>
      <c r="G236" s="702">
        <v>0</v>
      </c>
      <c r="H236" s="704">
        <v>0</v>
      </c>
      <c r="I236" s="701">
        <v>2.1303999999999998</v>
      </c>
      <c r="J236" s="702">
        <v>2.1303999999999998</v>
      </c>
      <c r="K236" s="712" t="s">
        <v>329</v>
      </c>
    </row>
    <row r="237" spans="1:11" ht="14.4" customHeight="1" thickBot="1" x14ac:dyDescent="0.35">
      <c r="A237" s="724" t="s">
        <v>557</v>
      </c>
      <c r="B237" s="706">
        <v>0</v>
      </c>
      <c r="C237" s="706">
        <v>0</v>
      </c>
      <c r="D237" s="707">
        <v>0</v>
      </c>
      <c r="E237" s="713">
        <v>1</v>
      </c>
      <c r="F237" s="706">
        <v>0</v>
      </c>
      <c r="G237" s="707">
        <v>0</v>
      </c>
      <c r="H237" s="709">
        <v>0</v>
      </c>
      <c r="I237" s="706">
        <v>2.1303999999999998</v>
      </c>
      <c r="J237" s="707">
        <v>2.1303999999999998</v>
      </c>
      <c r="K237" s="710" t="s">
        <v>329</v>
      </c>
    </row>
    <row r="238" spans="1:11" ht="14.4" customHeight="1" thickBot="1" x14ac:dyDescent="0.35">
      <c r="A238" s="726" t="s">
        <v>558</v>
      </c>
      <c r="B238" s="706">
        <v>0</v>
      </c>
      <c r="C238" s="706">
        <v>0</v>
      </c>
      <c r="D238" s="707">
        <v>0</v>
      </c>
      <c r="E238" s="713">
        <v>1</v>
      </c>
      <c r="F238" s="706">
        <v>0</v>
      </c>
      <c r="G238" s="707">
        <v>0</v>
      </c>
      <c r="H238" s="709">
        <v>0</v>
      </c>
      <c r="I238" s="706">
        <v>2.1303999999999998</v>
      </c>
      <c r="J238" s="707">
        <v>2.1303999999999998</v>
      </c>
      <c r="K238" s="710" t="s">
        <v>329</v>
      </c>
    </row>
    <row r="239" spans="1:11" ht="14.4" customHeight="1" thickBot="1" x14ac:dyDescent="0.35">
      <c r="A239" s="722" t="s">
        <v>559</v>
      </c>
      <c r="B239" s="706">
        <v>0</v>
      </c>
      <c r="C239" s="706">
        <v>0</v>
      </c>
      <c r="D239" s="707">
        <v>0</v>
      </c>
      <c r="E239" s="713">
        <v>1</v>
      </c>
      <c r="F239" s="706">
        <v>0</v>
      </c>
      <c r="G239" s="707">
        <v>0</v>
      </c>
      <c r="H239" s="709">
        <v>0</v>
      </c>
      <c r="I239" s="706">
        <v>2.1303999999999998</v>
      </c>
      <c r="J239" s="707">
        <v>2.1303999999999998</v>
      </c>
      <c r="K239" s="710" t="s">
        <v>369</v>
      </c>
    </row>
    <row r="240" spans="1:11" ht="14.4" customHeight="1" thickBot="1" x14ac:dyDescent="0.35">
      <c r="A240" s="723" t="s">
        <v>560</v>
      </c>
      <c r="B240" s="701">
        <v>0</v>
      </c>
      <c r="C240" s="701">
        <v>0</v>
      </c>
      <c r="D240" s="702">
        <v>0</v>
      </c>
      <c r="E240" s="703">
        <v>1</v>
      </c>
      <c r="F240" s="701">
        <v>0</v>
      </c>
      <c r="G240" s="702">
        <v>0</v>
      </c>
      <c r="H240" s="704">
        <v>0</v>
      </c>
      <c r="I240" s="701">
        <v>2</v>
      </c>
      <c r="J240" s="702">
        <v>2</v>
      </c>
      <c r="K240" s="712" t="s">
        <v>369</v>
      </c>
    </row>
    <row r="241" spans="1:11" ht="14.4" customHeight="1" thickBot="1" x14ac:dyDescent="0.35">
      <c r="A241" s="723" t="s">
        <v>561</v>
      </c>
      <c r="B241" s="701">
        <v>0</v>
      </c>
      <c r="C241" s="701">
        <v>0</v>
      </c>
      <c r="D241" s="702">
        <v>0</v>
      </c>
      <c r="E241" s="703">
        <v>1</v>
      </c>
      <c r="F241" s="701">
        <v>0</v>
      </c>
      <c r="G241" s="702">
        <v>0</v>
      </c>
      <c r="H241" s="704">
        <v>0</v>
      </c>
      <c r="I241" s="701">
        <v>0.13039999999999999</v>
      </c>
      <c r="J241" s="702">
        <v>0.13039999999999999</v>
      </c>
      <c r="K241" s="712" t="s">
        <v>369</v>
      </c>
    </row>
    <row r="242" spans="1:11" ht="14.4" customHeight="1" thickBot="1" x14ac:dyDescent="0.35">
      <c r="A242" s="727"/>
      <c r="B242" s="701">
        <v>-16630.5332755257</v>
      </c>
      <c r="C242" s="701">
        <v>-24921.69328</v>
      </c>
      <c r="D242" s="702">
        <v>-8291.1600044742408</v>
      </c>
      <c r="E242" s="703">
        <v>1.4985504593929999</v>
      </c>
      <c r="F242" s="701">
        <v>-36368.834548955798</v>
      </c>
      <c r="G242" s="702">
        <v>-36368.834548955798</v>
      </c>
      <c r="H242" s="704">
        <v>-2703.95597000002</v>
      </c>
      <c r="I242" s="701">
        <v>-27528.5022400001</v>
      </c>
      <c r="J242" s="702">
        <v>8840.3323089556598</v>
      </c>
      <c r="K242" s="705">
        <v>0.75692560901100003</v>
      </c>
    </row>
    <row r="243" spans="1:11" ht="14.4" customHeight="1" thickBot="1" x14ac:dyDescent="0.35">
      <c r="A243" s="728" t="s">
        <v>66</v>
      </c>
      <c r="B243" s="715">
        <v>-16630.5332755257</v>
      </c>
      <c r="C243" s="715">
        <v>-24921.69328</v>
      </c>
      <c r="D243" s="716">
        <v>-8291.1600044742408</v>
      </c>
      <c r="E243" s="717">
        <v>-0.51997228900400005</v>
      </c>
      <c r="F243" s="715">
        <v>-36368.834548955798</v>
      </c>
      <c r="G243" s="716">
        <v>-36368.834548955798</v>
      </c>
      <c r="H243" s="715">
        <v>-2703.95597000002</v>
      </c>
      <c r="I243" s="715">
        <v>-27528.5022400001</v>
      </c>
      <c r="J243" s="716">
        <v>8840.3323089556798</v>
      </c>
      <c r="K243" s="718">
        <v>0.75692560901100003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562</v>
      </c>
      <c r="B5" s="730" t="s">
        <v>563</v>
      </c>
      <c r="C5" s="731" t="s">
        <v>564</v>
      </c>
      <c r="D5" s="731" t="s">
        <v>564</v>
      </c>
      <c r="E5" s="731"/>
      <c r="F5" s="731" t="s">
        <v>564</v>
      </c>
      <c r="G5" s="731" t="s">
        <v>564</v>
      </c>
      <c r="H5" s="731" t="s">
        <v>564</v>
      </c>
      <c r="I5" s="732" t="s">
        <v>564</v>
      </c>
      <c r="J5" s="733" t="s">
        <v>73</v>
      </c>
    </row>
    <row r="6" spans="1:10" ht="14.4" customHeight="1" x14ac:dyDescent="0.3">
      <c r="A6" s="729" t="s">
        <v>562</v>
      </c>
      <c r="B6" s="730" t="s">
        <v>565</v>
      </c>
      <c r="C6" s="731">
        <v>1605.1295899999996</v>
      </c>
      <c r="D6" s="731">
        <v>1708.5654100000015</v>
      </c>
      <c r="E6" s="731"/>
      <c r="F6" s="731">
        <v>1991.5592200000008</v>
      </c>
      <c r="G6" s="731">
        <v>2270.7541718749999</v>
      </c>
      <c r="H6" s="731">
        <v>-279.19495187499911</v>
      </c>
      <c r="I6" s="732">
        <v>0.87704747817573614</v>
      </c>
      <c r="J6" s="733" t="s">
        <v>1</v>
      </c>
    </row>
    <row r="7" spans="1:10" ht="14.4" customHeight="1" x14ac:dyDescent="0.3">
      <c r="A7" s="729" t="s">
        <v>562</v>
      </c>
      <c r="B7" s="730" t="s">
        <v>566</v>
      </c>
      <c r="C7" s="731">
        <v>79.960850000000008</v>
      </c>
      <c r="D7" s="731">
        <v>41.819890000000008</v>
      </c>
      <c r="E7" s="731"/>
      <c r="F7" s="731">
        <v>21.603079999999999</v>
      </c>
      <c r="G7" s="731">
        <v>87</v>
      </c>
      <c r="H7" s="731">
        <v>-65.396919999999994</v>
      </c>
      <c r="I7" s="732">
        <v>0.24831126436781609</v>
      </c>
      <c r="J7" s="733" t="s">
        <v>1</v>
      </c>
    </row>
    <row r="8" spans="1:10" ht="14.4" customHeight="1" x14ac:dyDescent="0.3">
      <c r="A8" s="729" t="s">
        <v>562</v>
      </c>
      <c r="B8" s="730" t="s">
        <v>567</v>
      </c>
      <c r="C8" s="731">
        <v>0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564</v>
      </c>
      <c r="J8" s="733" t="s">
        <v>1</v>
      </c>
    </row>
    <row r="9" spans="1:10" ht="14.4" customHeight="1" x14ac:dyDescent="0.3">
      <c r="A9" s="729" t="s">
        <v>562</v>
      </c>
      <c r="B9" s="730" t="s">
        <v>568</v>
      </c>
      <c r="C9" s="731">
        <v>175.41609000000005</v>
      </c>
      <c r="D9" s="731">
        <v>153.88923999999992</v>
      </c>
      <c r="E9" s="731"/>
      <c r="F9" s="731">
        <v>235.25134000000008</v>
      </c>
      <c r="G9" s="731">
        <v>231.71521874999999</v>
      </c>
      <c r="H9" s="731">
        <v>3.5361212500000931</v>
      </c>
      <c r="I9" s="732">
        <v>1.0152606344506669</v>
      </c>
      <c r="J9" s="733" t="s">
        <v>1</v>
      </c>
    </row>
    <row r="10" spans="1:10" ht="14.4" customHeight="1" x14ac:dyDescent="0.3">
      <c r="A10" s="729" t="s">
        <v>562</v>
      </c>
      <c r="B10" s="730" t="s">
        <v>569</v>
      </c>
      <c r="C10" s="731">
        <v>3.8610000000000002</v>
      </c>
      <c r="D10" s="731">
        <v>12.87</v>
      </c>
      <c r="E10" s="731"/>
      <c r="F10" s="731">
        <v>0</v>
      </c>
      <c r="G10" s="731">
        <v>17.600000000000001</v>
      </c>
      <c r="H10" s="731">
        <v>-17.600000000000001</v>
      </c>
      <c r="I10" s="732">
        <v>0</v>
      </c>
      <c r="J10" s="733" t="s">
        <v>1</v>
      </c>
    </row>
    <row r="11" spans="1:10" ht="14.4" customHeight="1" x14ac:dyDescent="0.3">
      <c r="A11" s="729" t="s">
        <v>562</v>
      </c>
      <c r="B11" s="730" t="s">
        <v>570</v>
      </c>
      <c r="C11" s="731">
        <v>319.07372000000015</v>
      </c>
      <c r="D11" s="731">
        <v>518.71099999999967</v>
      </c>
      <c r="E11" s="731"/>
      <c r="F11" s="731">
        <v>439.55682000000002</v>
      </c>
      <c r="G11" s="731">
        <v>576.26443749999999</v>
      </c>
      <c r="H11" s="731">
        <v>-136.70761749999997</v>
      </c>
      <c r="I11" s="732">
        <v>0.76276929721175102</v>
      </c>
      <c r="J11" s="733" t="s">
        <v>1</v>
      </c>
    </row>
    <row r="12" spans="1:10" ht="14.4" customHeight="1" x14ac:dyDescent="0.3">
      <c r="A12" s="729" t="s">
        <v>562</v>
      </c>
      <c r="B12" s="730" t="s">
        <v>571</v>
      </c>
      <c r="C12" s="731">
        <v>74.680470000000042</v>
      </c>
      <c r="D12" s="731">
        <v>56.706950000000006</v>
      </c>
      <c r="E12" s="731"/>
      <c r="F12" s="731">
        <v>87.268749999999997</v>
      </c>
      <c r="G12" s="731">
        <v>56.404406250000001</v>
      </c>
      <c r="H12" s="731">
        <v>30.864343749999996</v>
      </c>
      <c r="I12" s="732">
        <v>1.5471973876154399</v>
      </c>
      <c r="J12" s="733" t="s">
        <v>1</v>
      </c>
    </row>
    <row r="13" spans="1:10" ht="14.4" customHeight="1" x14ac:dyDescent="0.3">
      <c r="A13" s="729" t="s">
        <v>562</v>
      </c>
      <c r="B13" s="730" t="s">
        <v>572</v>
      </c>
      <c r="C13" s="731">
        <v>32.735699999999994</v>
      </c>
      <c r="D13" s="731">
        <v>35.993630000000003</v>
      </c>
      <c r="E13" s="731"/>
      <c r="F13" s="731">
        <v>28.385010000000001</v>
      </c>
      <c r="G13" s="731">
        <v>48.836191406249995</v>
      </c>
      <c r="H13" s="731">
        <v>-20.451181406249994</v>
      </c>
      <c r="I13" s="732">
        <v>0.58122898577155058</v>
      </c>
      <c r="J13" s="733" t="s">
        <v>1</v>
      </c>
    </row>
    <row r="14" spans="1:10" ht="14.4" customHeight="1" x14ac:dyDescent="0.3">
      <c r="A14" s="729" t="s">
        <v>562</v>
      </c>
      <c r="B14" s="730" t="s">
        <v>573</v>
      </c>
      <c r="C14" s="731">
        <v>2290.8574200000003</v>
      </c>
      <c r="D14" s="731">
        <v>2528.5561200000011</v>
      </c>
      <c r="E14" s="731"/>
      <c r="F14" s="731">
        <v>2803.6242200000015</v>
      </c>
      <c r="G14" s="731">
        <v>3288.5744257812498</v>
      </c>
      <c r="H14" s="731">
        <v>-484.95020578124831</v>
      </c>
      <c r="I14" s="732">
        <v>0.85253482421458615</v>
      </c>
      <c r="J14" s="733" t="s">
        <v>574</v>
      </c>
    </row>
    <row r="16" spans="1:10" ht="14.4" customHeight="1" x14ac:dyDescent="0.3">
      <c r="A16" s="729" t="s">
        <v>562</v>
      </c>
      <c r="B16" s="730" t="s">
        <v>563</v>
      </c>
      <c r="C16" s="731" t="s">
        <v>564</v>
      </c>
      <c r="D16" s="731" t="s">
        <v>564</v>
      </c>
      <c r="E16" s="731"/>
      <c r="F16" s="731" t="s">
        <v>564</v>
      </c>
      <c r="G16" s="731" t="s">
        <v>564</v>
      </c>
      <c r="H16" s="731" t="s">
        <v>564</v>
      </c>
      <c r="I16" s="732" t="s">
        <v>564</v>
      </c>
      <c r="J16" s="733" t="s">
        <v>73</v>
      </c>
    </row>
    <row r="17" spans="1:10" ht="14.4" customHeight="1" x14ac:dyDescent="0.3">
      <c r="A17" s="729" t="s">
        <v>575</v>
      </c>
      <c r="B17" s="730" t="s">
        <v>576</v>
      </c>
      <c r="C17" s="731" t="s">
        <v>564</v>
      </c>
      <c r="D17" s="731" t="s">
        <v>564</v>
      </c>
      <c r="E17" s="731"/>
      <c r="F17" s="731" t="s">
        <v>564</v>
      </c>
      <c r="G17" s="731" t="s">
        <v>564</v>
      </c>
      <c r="H17" s="731" t="s">
        <v>564</v>
      </c>
      <c r="I17" s="732" t="s">
        <v>564</v>
      </c>
      <c r="J17" s="733" t="s">
        <v>0</v>
      </c>
    </row>
    <row r="18" spans="1:10" ht="14.4" customHeight="1" x14ac:dyDescent="0.3">
      <c r="A18" s="729" t="s">
        <v>575</v>
      </c>
      <c r="B18" s="730" t="s">
        <v>565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564</v>
      </c>
      <c r="J18" s="733" t="s">
        <v>1</v>
      </c>
    </row>
    <row r="19" spans="1:10" ht="14.4" customHeight="1" x14ac:dyDescent="0.3">
      <c r="A19" s="729" t="s">
        <v>575</v>
      </c>
      <c r="B19" s="730" t="s">
        <v>577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564</v>
      </c>
      <c r="J19" s="733" t="s">
        <v>578</v>
      </c>
    </row>
    <row r="20" spans="1:10" ht="14.4" customHeight="1" x14ac:dyDescent="0.3">
      <c r="A20" s="729" t="s">
        <v>564</v>
      </c>
      <c r="B20" s="730" t="s">
        <v>564</v>
      </c>
      <c r="C20" s="731" t="s">
        <v>564</v>
      </c>
      <c r="D20" s="731" t="s">
        <v>564</v>
      </c>
      <c r="E20" s="731"/>
      <c r="F20" s="731" t="s">
        <v>564</v>
      </c>
      <c r="G20" s="731" t="s">
        <v>564</v>
      </c>
      <c r="H20" s="731" t="s">
        <v>564</v>
      </c>
      <c r="I20" s="732" t="s">
        <v>564</v>
      </c>
      <c r="J20" s="733" t="s">
        <v>579</v>
      </c>
    </row>
    <row r="21" spans="1:10" ht="14.4" customHeight="1" x14ac:dyDescent="0.3">
      <c r="A21" s="729" t="s">
        <v>580</v>
      </c>
      <c r="B21" s="730" t="s">
        <v>581</v>
      </c>
      <c r="C21" s="731" t="s">
        <v>564</v>
      </c>
      <c r="D21" s="731" t="s">
        <v>564</v>
      </c>
      <c r="E21" s="731"/>
      <c r="F21" s="731" t="s">
        <v>564</v>
      </c>
      <c r="G21" s="731" t="s">
        <v>564</v>
      </c>
      <c r="H21" s="731" t="s">
        <v>564</v>
      </c>
      <c r="I21" s="732" t="s">
        <v>564</v>
      </c>
      <c r="J21" s="733" t="s">
        <v>0</v>
      </c>
    </row>
    <row r="22" spans="1:10" ht="14.4" customHeight="1" x14ac:dyDescent="0.3">
      <c r="A22" s="729" t="s">
        <v>580</v>
      </c>
      <c r="B22" s="730" t="s">
        <v>565</v>
      </c>
      <c r="C22" s="731">
        <v>1557.8921099999995</v>
      </c>
      <c r="D22" s="731">
        <v>1413.8756600000015</v>
      </c>
      <c r="E22" s="731"/>
      <c r="F22" s="731">
        <v>1301.4931700000009</v>
      </c>
      <c r="G22" s="731">
        <v>1404</v>
      </c>
      <c r="H22" s="731">
        <v>-102.50682999999913</v>
      </c>
      <c r="I22" s="732">
        <v>0.92698943732193795</v>
      </c>
      <c r="J22" s="733" t="s">
        <v>1</v>
      </c>
    </row>
    <row r="23" spans="1:10" ht="14.4" customHeight="1" x14ac:dyDescent="0.3">
      <c r="A23" s="729" t="s">
        <v>580</v>
      </c>
      <c r="B23" s="730" t="s">
        <v>566</v>
      </c>
      <c r="C23" s="731">
        <v>79.960850000000008</v>
      </c>
      <c r="D23" s="731">
        <v>39.248090000000005</v>
      </c>
      <c r="E23" s="731"/>
      <c r="F23" s="731">
        <v>7.4581800000000005</v>
      </c>
      <c r="G23" s="731">
        <v>49</v>
      </c>
      <c r="H23" s="731">
        <v>-41.541820000000001</v>
      </c>
      <c r="I23" s="732">
        <v>0.15220775510204082</v>
      </c>
      <c r="J23" s="733" t="s">
        <v>1</v>
      </c>
    </row>
    <row r="24" spans="1:10" ht="14.4" customHeight="1" x14ac:dyDescent="0.3">
      <c r="A24" s="729" t="s">
        <v>580</v>
      </c>
      <c r="B24" s="730" t="s">
        <v>567</v>
      </c>
      <c r="C24" s="731">
        <v>0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564</v>
      </c>
      <c r="J24" s="733" t="s">
        <v>1</v>
      </c>
    </row>
    <row r="25" spans="1:10" ht="14.4" customHeight="1" x14ac:dyDescent="0.3">
      <c r="A25" s="729" t="s">
        <v>580</v>
      </c>
      <c r="B25" s="730" t="s">
        <v>568</v>
      </c>
      <c r="C25" s="731">
        <v>175.41609000000005</v>
      </c>
      <c r="D25" s="731">
        <v>142.06058999999991</v>
      </c>
      <c r="E25" s="731"/>
      <c r="F25" s="731">
        <v>146.82105000000004</v>
      </c>
      <c r="G25" s="731">
        <v>146</v>
      </c>
      <c r="H25" s="731">
        <v>0.82105000000004225</v>
      </c>
      <c r="I25" s="732">
        <v>1.0056236301369865</v>
      </c>
      <c r="J25" s="733" t="s">
        <v>1</v>
      </c>
    </row>
    <row r="26" spans="1:10" ht="14.4" customHeight="1" x14ac:dyDescent="0.3">
      <c r="A26" s="729" t="s">
        <v>580</v>
      </c>
      <c r="B26" s="730" t="s">
        <v>569</v>
      </c>
      <c r="C26" s="731">
        <v>3.8610000000000002</v>
      </c>
      <c r="D26" s="731">
        <v>12.87</v>
      </c>
      <c r="E26" s="731"/>
      <c r="F26" s="731">
        <v>0</v>
      </c>
      <c r="G26" s="731">
        <v>16</v>
      </c>
      <c r="H26" s="731">
        <v>-16</v>
      </c>
      <c r="I26" s="732">
        <v>0</v>
      </c>
      <c r="J26" s="733" t="s">
        <v>1</v>
      </c>
    </row>
    <row r="27" spans="1:10" ht="14.4" customHeight="1" x14ac:dyDescent="0.3">
      <c r="A27" s="729" t="s">
        <v>580</v>
      </c>
      <c r="B27" s="730" t="s">
        <v>570</v>
      </c>
      <c r="C27" s="731">
        <v>319.07372000000015</v>
      </c>
      <c r="D27" s="731">
        <v>503.61665999999963</v>
      </c>
      <c r="E27" s="731"/>
      <c r="F27" s="731">
        <v>400.93616000000003</v>
      </c>
      <c r="G27" s="731">
        <v>400</v>
      </c>
      <c r="H27" s="731">
        <v>0.93616000000002941</v>
      </c>
      <c r="I27" s="732">
        <v>1.0023404</v>
      </c>
      <c r="J27" s="733" t="s">
        <v>1</v>
      </c>
    </row>
    <row r="28" spans="1:10" ht="14.4" customHeight="1" x14ac:dyDescent="0.3">
      <c r="A28" s="729" t="s">
        <v>580</v>
      </c>
      <c r="B28" s="730" t="s">
        <v>571</v>
      </c>
      <c r="C28" s="731">
        <v>74.680470000000042</v>
      </c>
      <c r="D28" s="731">
        <v>53.353550000000006</v>
      </c>
      <c r="E28" s="731"/>
      <c r="F28" s="731">
        <v>76.968119999999999</v>
      </c>
      <c r="G28" s="731">
        <v>23</v>
      </c>
      <c r="H28" s="731">
        <v>53.968119999999999</v>
      </c>
      <c r="I28" s="732">
        <v>3.3464399999999999</v>
      </c>
      <c r="J28" s="733" t="s">
        <v>1</v>
      </c>
    </row>
    <row r="29" spans="1:10" ht="14.4" customHeight="1" x14ac:dyDescent="0.3">
      <c r="A29" s="729" t="s">
        <v>580</v>
      </c>
      <c r="B29" s="730" t="s">
        <v>572</v>
      </c>
      <c r="C29" s="731">
        <v>32.735699999999994</v>
      </c>
      <c r="D29" s="731">
        <v>35.993630000000003</v>
      </c>
      <c r="E29" s="731"/>
      <c r="F29" s="731">
        <v>28.385010000000001</v>
      </c>
      <c r="G29" s="731">
        <v>32</v>
      </c>
      <c r="H29" s="731">
        <v>-3.6149899999999988</v>
      </c>
      <c r="I29" s="732">
        <v>0.88703156250000004</v>
      </c>
      <c r="J29" s="733" t="s">
        <v>1</v>
      </c>
    </row>
    <row r="30" spans="1:10" ht="14.4" customHeight="1" x14ac:dyDescent="0.3">
      <c r="A30" s="729" t="s">
        <v>580</v>
      </c>
      <c r="B30" s="730" t="s">
        <v>582</v>
      </c>
      <c r="C30" s="731">
        <v>2243.61994</v>
      </c>
      <c r="D30" s="731">
        <v>2201.0181800000005</v>
      </c>
      <c r="E30" s="731"/>
      <c r="F30" s="731">
        <v>1962.0616900000009</v>
      </c>
      <c r="G30" s="731">
        <v>2070</v>
      </c>
      <c r="H30" s="731">
        <v>-107.93830999999909</v>
      </c>
      <c r="I30" s="732">
        <v>0.94785588888888928</v>
      </c>
      <c r="J30" s="733" t="s">
        <v>578</v>
      </c>
    </row>
    <row r="31" spans="1:10" ht="14.4" customHeight="1" x14ac:dyDescent="0.3">
      <c r="A31" s="729" t="s">
        <v>564</v>
      </c>
      <c r="B31" s="730" t="s">
        <v>564</v>
      </c>
      <c r="C31" s="731" t="s">
        <v>564</v>
      </c>
      <c r="D31" s="731" t="s">
        <v>564</v>
      </c>
      <c r="E31" s="731"/>
      <c r="F31" s="731" t="s">
        <v>564</v>
      </c>
      <c r="G31" s="731" t="s">
        <v>564</v>
      </c>
      <c r="H31" s="731" t="s">
        <v>564</v>
      </c>
      <c r="I31" s="732" t="s">
        <v>564</v>
      </c>
      <c r="J31" s="733" t="s">
        <v>579</v>
      </c>
    </row>
    <row r="32" spans="1:10" ht="14.4" customHeight="1" x14ac:dyDescent="0.3">
      <c r="A32" s="729" t="s">
        <v>583</v>
      </c>
      <c r="B32" s="730" t="s">
        <v>584</v>
      </c>
      <c r="C32" s="731" t="s">
        <v>564</v>
      </c>
      <c r="D32" s="731" t="s">
        <v>564</v>
      </c>
      <c r="E32" s="731"/>
      <c r="F32" s="731" t="s">
        <v>564</v>
      </c>
      <c r="G32" s="731" t="s">
        <v>564</v>
      </c>
      <c r="H32" s="731" t="s">
        <v>564</v>
      </c>
      <c r="I32" s="732" t="s">
        <v>564</v>
      </c>
      <c r="J32" s="733" t="s">
        <v>0</v>
      </c>
    </row>
    <row r="33" spans="1:10" ht="14.4" customHeight="1" x14ac:dyDescent="0.3">
      <c r="A33" s="729" t="s">
        <v>583</v>
      </c>
      <c r="B33" s="730" t="s">
        <v>565</v>
      </c>
      <c r="C33" s="731">
        <v>47.237480000000019</v>
      </c>
      <c r="D33" s="731">
        <v>36.483670000000004</v>
      </c>
      <c r="E33" s="731"/>
      <c r="F33" s="731">
        <v>42.863399999999999</v>
      </c>
      <c r="G33" s="731">
        <v>51</v>
      </c>
      <c r="H33" s="731">
        <v>-8.1366000000000014</v>
      </c>
      <c r="I33" s="732">
        <v>0.8404588235294117</v>
      </c>
      <c r="J33" s="733" t="s">
        <v>1</v>
      </c>
    </row>
    <row r="34" spans="1:10" ht="14.4" customHeight="1" x14ac:dyDescent="0.3">
      <c r="A34" s="729" t="s">
        <v>583</v>
      </c>
      <c r="B34" s="730" t="s">
        <v>585</v>
      </c>
      <c r="C34" s="731">
        <v>47.237480000000019</v>
      </c>
      <c r="D34" s="731">
        <v>36.483670000000004</v>
      </c>
      <c r="E34" s="731"/>
      <c r="F34" s="731">
        <v>42.863399999999999</v>
      </c>
      <c r="G34" s="731">
        <v>51</v>
      </c>
      <c r="H34" s="731">
        <v>-8.1366000000000014</v>
      </c>
      <c r="I34" s="732">
        <v>0.8404588235294117</v>
      </c>
      <c r="J34" s="733" t="s">
        <v>578</v>
      </c>
    </row>
    <row r="35" spans="1:10" ht="14.4" customHeight="1" x14ac:dyDescent="0.3">
      <c r="A35" s="729" t="s">
        <v>564</v>
      </c>
      <c r="B35" s="730" t="s">
        <v>564</v>
      </c>
      <c r="C35" s="731" t="s">
        <v>564</v>
      </c>
      <c r="D35" s="731" t="s">
        <v>564</v>
      </c>
      <c r="E35" s="731"/>
      <c r="F35" s="731" t="s">
        <v>564</v>
      </c>
      <c r="G35" s="731" t="s">
        <v>564</v>
      </c>
      <c r="H35" s="731" t="s">
        <v>564</v>
      </c>
      <c r="I35" s="732" t="s">
        <v>564</v>
      </c>
      <c r="J35" s="733" t="s">
        <v>579</v>
      </c>
    </row>
    <row r="36" spans="1:10" ht="14.4" customHeight="1" x14ac:dyDescent="0.3">
      <c r="A36" s="729" t="s">
        <v>586</v>
      </c>
      <c r="B36" s="730" t="s">
        <v>587</v>
      </c>
      <c r="C36" s="731" t="s">
        <v>564</v>
      </c>
      <c r="D36" s="731" t="s">
        <v>564</v>
      </c>
      <c r="E36" s="731"/>
      <c r="F36" s="731" t="s">
        <v>564</v>
      </c>
      <c r="G36" s="731" t="s">
        <v>564</v>
      </c>
      <c r="H36" s="731" t="s">
        <v>564</v>
      </c>
      <c r="I36" s="732" t="s">
        <v>564</v>
      </c>
      <c r="J36" s="733" t="s">
        <v>0</v>
      </c>
    </row>
    <row r="37" spans="1:10" ht="14.4" customHeight="1" x14ac:dyDescent="0.3">
      <c r="A37" s="729" t="s">
        <v>586</v>
      </c>
      <c r="B37" s="730" t="s">
        <v>565</v>
      </c>
      <c r="C37" s="731">
        <v>0</v>
      </c>
      <c r="D37" s="731">
        <v>258.20608000000004</v>
      </c>
      <c r="E37" s="731"/>
      <c r="F37" s="731">
        <v>647.20264999999995</v>
      </c>
      <c r="G37" s="731">
        <v>816</v>
      </c>
      <c r="H37" s="731">
        <v>-168.79735000000005</v>
      </c>
      <c r="I37" s="732">
        <v>0.79314050245098033</v>
      </c>
      <c r="J37" s="733" t="s">
        <v>1</v>
      </c>
    </row>
    <row r="38" spans="1:10" ht="14.4" customHeight="1" x14ac:dyDescent="0.3">
      <c r="A38" s="729" t="s">
        <v>586</v>
      </c>
      <c r="B38" s="730" t="s">
        <v>566</v>
      </c>
      <c r="C38" s="731">
        <v>0</v>
      </c>
      <c r="D38" s="731">
        <v>2.5718000000000001</v>
      </c>
      <c r="E38" s="731"/>
      <c r="F38" s="731">
        <v>14.144899999999998</v>
      </c>
      <c r="G38" s="731">
        <v>38</v>
      </c>
      <c r="H38" s="731">
        <v>-23.8551</v>
      </c>
      <c r="I38" s="732">
        <v>0.37223421052631572</v>
      </c>
      <c r="J38" s="733" t="s">
        <v>1</v>
      </c>
    </row>
    <row r="39" spans="1:10" ht="14.4" customHeight="1" x14ac:dyDescent="0.3">
      <c r="A39" s="729" t="s">
        <v>586</v>
      </c>
      <c r="B39" s="730" t="s">
        <v>568</v>
      </c>
      <c r="C39" s="731">
        <v>0</v>
      </c>
      <c r="D39" s="731">
        <v>11.82865</v>
      </c>
      <c r="E39" s="731"/>
      <c r="F39" s="731">
        <v>88.430290000000056</v>
      </c>
      <c r="G39" s="731">
        <v>86</v>
      </c>
      <c r="H39" s="731">
        <v>2.4302900000000562</v>
      </c>
      <c r="I39" s="732">
        <v>1.0282591860465122</v>
      </c>
      <c r="J39" s="733" t="s">
        <v>1</v>
      </c>
    </row>
    <row r="40" spans="1:10" ht="14.4" customHeight="1" x14ac:dyDescent="0.3">
      <c r="A40" s="729" t="s">
        <v>586</v>
      </c>
      <c r="B40" s="730" t="s">
        <v>569</v>
      </c>
      <c r="C40" s="731">
        <v>0</v>
      </c>
      <c r="D40" s="731">
        <v>0</v>
      </c>
      <c r="E40" s="731"/>
      <c r="F40" s="731">
        <v>0</v>
      </c>
      <c r="G40" s="731">
        <v>2</v>
      </c>
      <c r="H40" s="731">
        <v>-2</v>
      </c>
      <c r="I40" s="732">
        <v>0</v>
      </c>
      <c r="J40" s="733" t="s">
        <v>1</v>
      </c>
    </row>
    <row r="41" spans="1:10" ht="14.4" customHeight="1" x14ac:dyDescent="0.3">
      <c r="A41" s="729" t="s">
        <v>586</v>
      </c>
      <c r="B41" s="730" t="s">
        <v>570</v>
      </c>
      <c r="C41" s="731">
        <v>0</v>
      </c>
      <c r="D41" s="731">
        <v>15.094340000000001</v>
      </c>
      <c r="E41" s="731"/>
      <c r="F41" s="731">
        <v>38.62065999999998</v>
      </c>
      <c r="G41" s="731">
        <v>176</v>
      </c>
      <c r="H41" s="731">
        <v>-137.37934000000001</v>
      </c>
      <c r="I41" s="732">
        <v>0.21943556818181806</v>
      </c>
      <c r="J41" s="733" t="s">
        <v>1</v>
      </c>
    </row>
    <row r="42" spans="1:10" ht="14.4" customHeight="1" x14ac:dyDescent="0.3">
      <c r="A42" s="729" t="s">
        <v>586</v>
      </c>
      <c r="B42" s="730" t="s">
        <v>571</v>
      </c>
      <c r="C42" s="731">
        <v>0</v>
      </c>
      <c r="D42" s="731">
        <v>3.3533999999999997</v>
      </c>
      <c r="E42" s="731"/>
      <c r="F42" s="731">
        <v>10.300629999999998</v>
      </c>
      <c r="G42" s="731">
        <v>33</v>
      </c>
      <c r="H42" s="731">
        <v>-22.699370000000002</v>
      </c>
      <c r="I42" s="732">
        <v>0.31214030303030299</v>
      </c>
      <c r="J42" s="733" t="s">
        <v>1</v>
      </c>
    </row>
    <row r="43" spans="1:10" ht="14.4" customHeight="1" x14ac:dyDescent="0.3">
      <c r="A43" s="729" t="s">
        <v>586</v>
      </c>
      <c r="B43" s="730" t="s">
        <v>572</v>
      </c>
      <c r="C43" s="731">
        <v>0</v>
      </c>
      <c r="D43" s="731">
        <v>0</v>
      </c>
      <c r="E43" s="731"/>
      <c r="F43" s="731">
        <v>0</v>
      </c>
      <c r="G43" s="731">
        <v>17</v>
      </c>
      <c r="H43" s="731">
        <v>-17</v>
      </c>
      <c r="I43" s="732">
        <v>0</v>
      </c>
      <c r="J43" s="733" t="s">
        <v>1</v>
      </c>
    </row>
    <row r="44" spans="1:10" ht="14.4" customHeight="1" x14ac:dyDescent="0.3">
      <c r="A44" s="729" t="s">
        <v>586</v>
      </c>
      <c r="B44" s="730" t="s">
        <v>588</v>
      </c>
      <c r="C44" s="731">
        <v>0</v>
      </c>
      <c r="D44" s="731">
        <v>291.05427000000003</v>
      </c>
      <c r="E44" s="731"/>
      <c r="F44" s="731">
        <v>798.69912999999985</v>
      </c>
      <c r="G44" s="731">
        <v>1168</v>
      </c>
      <c r="H44" s="731">
        <v>-369.30087000000015</v>
      </c>
      <c r="I44" s="732">
        <v>0.68381774828767106</v>
      </c>
      <c r="J44" s="733" t="s">
        <v>578</v>
      </c>
    </row>
    <row r="45" spans="1:10" ht="14.4" customHeight="1" x14ac:dyDescent="0.3">
      <c r="A45" s="729" t="s">
        <v>564</v>
      </c>
      <c r="B45" s="730" t="s">
        <v>564</v>
      </c>
      <c r="C45" s="731" t="s">
        <v>564</v>
      </c>
      <c r="D45" s="731" t="s">
        <v>564</v>
      </c>
      <c r="E45" s="731"/>
      <c r="F45" s="731" t="s">
        <v>564</v>
      </c>
      <c r="G45" s="731" t="s">
        <v>564</v>
      </c>
      <c r="H45" s="731" t="s">
        <v>564</v>
      </c>
      <c r="I45" s="732" t="s">
        <v>564</v>
      </c>
      <c r="J45" s="733" t="s">
        <v>579</v>
      </c>
    </row>
    <row r="46" spans="1:10" ht="14.4" customHeight="1" x14ac:dyDescent="0.3">
      <c r="A46" s="729" t="s">
        <v>562</v>
      </c>
      <c r="B46" s="730" t="s">
        <v>573</v>
      </c>
      <c r="C46" s="731">
        <v>2290.8574200000003</v>
      </c>
      <c r="D46" s="731">
        <v>2528.5561200000006</v>
      </c>
      <c r="E46" s="731"/>
      <c r="F46" s="731">
        <v>2803.6242200000011</v>
      </c>
      <c r="G46" s="731">
        <v>3289</v>
      </c>
      <c r="H46" s="731">
        <v>-485.37577999999894</v>
      </c>
      <c r="I46" s="732">
        <v>0.85242451200972968</v>
      </c>
      <c r="J46" s="733" t="s">
        <v>574</v>
      </c>
    </row>
  </sheetData>
  <mergeCells count="3">
    <mergeCell ref="F3:I3"/>
    <mergeCell ref="C4:D4"/>
    <mergeCell ref="A1:I1"/>
  </mergeCells>
  <conditionalFormatting sqref="F15 F47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6">
    <cfRule type="expression" dxfId="66" priority="5">
      <formula>$H16&gt;0</formula>
    </cfRule>
  </conditionalFormatting>
  <conditionalFormatting sqref="A16:A46">
    <cfRule type="expression" dxfId="65" priority="2">
      <formula>AND($J16&lt;&gt;"mezeraKL",$J16&lt;&gt;"")</formula>
    </cfRule>
  </conditionalFormatting>
  <conditionalFormatting sqref="I16:I46">
    <cfRule type="expression" dxfId="64" priority="6">
      <formula>$I16&gt;1</formula>
    </cfRule>
  </conditionalFormatting>
  <conditionalFormatting sqref="B16:B46">
    <cfRule type="expression" dxfId="63" priority="1">
      <formula>OR($J16="NS",$J16="SumaNS",$J16="Účet")</formula>
    </cfRule>
  </conditionalFormatting>
  <conditionalFormatting sqref="A16:D46 F16:I46">
    <cfRule type="expression" dxfId="62" priority="8">
      <formula>AND($J16&lt;&gt;"",$J16&lt;&gt;"mezeraKL")</formula>
    </cfRule>
  </conditionalFormatting>
  <conditionalFormatting sqref="B16:D46 F16:I46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6 F16:I46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0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164.98314949061162</v>
      </c>
      <c r="M3" s="203">
        <f>SUBTOTAL(9,M5:M1048576)</f>
        <v>16821.350000000002</v>
      </c>
      <c r="N3" s="204">
        <f>SUBTOTAL(9,N5:N1048576)</f>
        <v>2775239.3016839004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562</v>
      </c>
      <c r="B5" s="741" t="s">
        <v>563</v>
      </c>
      <c r="C5" s="742" t="s">
        <v>580</v>
      </c>
      <c r="D5" s="743" t="s">
        <v>581</v>
      </c>
      <c r="E5" s="744">
        <v>50113001</v>
      </c>
      <c r="F5" s="743" t="s">
        <v>589</v>
      </c>
      <c r="G5" s="742" t="s">
        <v>590</v>
      </c>
      <c r="H5" s="742">
        <v>196886</v>
      </c>
      <c r="I5" s="742">
        <v>96886</v>
      </c>
      <c r="J5" s="742" t="s">
        <v>591</v>
      </c>
      <c r="K5" s="742" t="s">
        <v>592</v>
      </c>
      <c r="L5" s="745">
        <v>50.16</v>
      </c>
      <c r="M5" s="745">
        <v>10</v>
      </c>
      <c r="N5" s="746">
        <v>501.59999999999997</v>
      </c>
    </row>
    <row r="6" spans="1:14" ht="14.4" customHeight="1" x14ac:dyDescent="0.3">
      <c r="A6" s="747" t="s">
        <v>562</v>
      </c>
      <c r="B6" s="748" t="s">
        <v>563</v>
      </c>
      <c r="C6" s="749" t="s">
        <v>580</v>
      </c>
      <c r="D6" s="750" t="s">
        <v>581</v>
      </c>
      <c r="E6" s="751">
        <v>50113001</v>
      </c>
      <c r="F6" s="750" t="s">
        <v>589</v>
      </c>
      <c r="G6" s="749" t="s">
        <v>590</v>
      </c>
      <c r="H6" s="749">
        <v>846758</v>
      </c>
      <c r="I6" s="749">
        <v>103387</v>
      </c>
      <c r="J6" s="749" t="s">
        <v>593</v>
      </c>
      <c r="K6" s="749" t="s">
        <v>594</v>
      </c>
      <c r="L6" s="752">
        <v>72.347812500000003</v>
      </c>
      <c r="M6" s="752">
        <v>32</v>
      </c>
      <c r="N6" s="753">
        <v>2315.13</v>
      </c>
    </row>
    <row r="7" spans="1:14" ht="14.4" customHeight="1" x14ac:dyDescent="0.3">
      <c r="A7" s="747" t="s">
        <v>562</v>
      </c>
      <c r="B7" s="748" t="s">
        <v>563</v>
      </c>
      <c r="C7" s="749" t="s">
        <v>580</v>
      </c>
      <c r="D7" s="750" t="s">
        <v>581</v>
      </c>
      <c r="E7" s="751">
        <v>50113001</v>
      </c>
      <c r="F7" s="750" t="s">
        <v>589</v>
      </c>
      <c r="G7" s="749" t="s">
        <v>590</v>
      </c>
      <c r="H7" s="749">
        <v>194959</v>
      </c>
      <c r="I7" s="749">
        <v>94959</v>
      </c>
      <c r="J7" s="749" t="s">
        <v>595</v>
      </c>
      <c r="K7" s="749" t="s">
        <v>596</v>
      </c>
      <c r="L7" s="752">
        <v>53.219999999999985</v>
      </c>
      <c r="M7" s="752">
        <v>1</v>
      </c>
      <c r="N7" s="753">
        <v>53.219999999999985</v>
      </c>
    </row>
    <row r="8" spans="1:14" ht="14.4" customHeight="1" x14ac:dyDescent="0.3">
      <c r="A8" s="747" t="s">
        <v>562</v>
      </c>
      <c r="B8" s="748" t="s">
        <v>563</v>
      </c>
      <c r="C8" s="749" t="s">
        <v>580</v>
      </c>
      <c r="D8" s="750" t="s">
        <v>581</v>
      </c>
      <c r="E8" s="751">
        <v>50113001</v>
      </c>
      <c r="F8" s="750" t="s">
        <v>589</v>
      </c>
      <c r="G8" s="749" t="s">
        <v>597</v>
      </c>
      <c r="H8" s="749">
        <v>176710</v>
      </c>
      <c r="I8" s="749">
        <v>76710</v>
      </c>
      <c r="J8" s="749" t="s">
        <v>598</v>
      </c>
      <c r="K8" s="749" t="s">
        <v>599</v>
      </c>
      <c r="L8" s="752">
        <v>145.02000000000001</v>
      </c>
      <c r="M8" s="752">
        <v>1</v>
      </c>
      <c r="N8" s="753">
        <v>145.02000000000001</v>
      </c>
    </row>
    <row r="9" spans="1:14" ht="14.4" customHeight="1" x14ac:dyDescent="0.3">
      <c r="A9" s="747" t="s">
        <v>562</v>
      </c>
      <c r="B9" s="748" t="s">
        <v>563</v>
      </c>
      <c r="C9" s="749" t="s">
        <v>580</v>
      </c>
      <c r="D9" s="750" t="s">
        <v>581</v>
      </c>
      <c r="E9" s="751">
        <v>50113001</v>
      </c>
      <c r="F9" s="750" t="s">
        <v>589</v>
      </c>
      <c r="G9" s="749" t="s">
        <v>590</v>
      </c>
      <c r="H9" s="749">
        <v>175939</v>
      </c>
      <c r="I9" s="749">
        <v>75939</v>
      </c>
      <c r="J9" s="749" t="s">
        <v>600</v>
      </c>
      <c r="K9" s="749" t="s">
        <v>601</v>
      </c>
      <c r="L9" s="752">
        <v>115.44999999999996</v>
      </c>
      <c r="M9" s="752">
        <v>1</v>
      </c>
      <c r="N9" s="753">
        <v>115.44999999999996</v>
      </c>
    </row>
    <row r="10" spans="1:14" ht="14.4" customHeight="1" x14ac:dyDescent="0.3">
      <c r="A10" s="747" t="s">
        <v>562</v>
      </c>
      <c r="B10" s="748" t="s">
        <v>563</v>
      </c>
      <c r="C10" s="749" t="s">
        <v>580</v>
      </c>
      <c r="D10" s="750" t="s">
        <v>581</v>
      </c>
      <c r="E10" s="751">
        <v>50113001</v>
      </c>
      <c r="F10" s="750" t="s">
        <v>589</v>
      </c>
      <c r="G10" s="749" t="s">
        <v>590</v>
      </c>
      <c r="H10" s="749">
        <v>176064</v>
      </c>
      <c r="I10" s="749">
        <v>76064</v>
      </c>
      <c r="J10" s="749" t="s">
        <v>602</v>
      </c>
      <c r="K10" s="749" t="s">
        <v>603</v>
      </c>
      <c r="L10" s="752">
        <v>83.918378378378378</v>
      </c>
      <c r="M10" s="752">
        <v>37</v>
      </c>
      <c r="N10" s="753">
        <v>3104.98</v>
      </c>
    </row>
    <row r="11" spans="1:14" ht="14.4" customHeight="1" x14ac:dyDescent="0.3">
      <c r="A11" s="747" t="s">
        <v>562</v>
      </c>
      <c r="B11" s="748" t="s">
        <v>563</v>
      </c>
      <c r="C11" s="749" t="s">
        <v>580</v>
      </c>
      <c r="D11" s="750" t="s">
        <v>581</v>
      </c>
      <c r="E11" s="751">
        <v>50113001</v>
      </c>
      <c r="F11" s="750" t="s">
        <v>589</v>
      </c>
      <c r="G11" s="749" t="s">
        <v>590</v>
      </c>
      <c r="H11" s="749">
        <v>126304</v>
      </c>
      <c r="I11" s="749">
        <v>26304</v>
      </c>
      <c r="J11" s="749" t="s">
        <v>604</v>
      </c>
      <c r="K11" s="749" t="s">
        <v>605</v>
      </c>
      <c r="L11" s="752">
        <v>256.30999999999995</v>
      </c>
      <c r="M11" s="752">
        <v>1</v>
      </c>
      <c r="N11" s="753">
        <v>256.30999999999995</v>
      </c>
    </row>
    <row r="12" spans="1:14" ht="14.4" customHeight="1" x14ac:dyDescent="0.3">
      <c r="A12" s="747" t="s">
        <v>562</v>
      </c>
      <c r="B12" s="748" t="s">
        <v>563</v>
      </c>
      <c r="C12" s="749" t="s">
        <v>580</v>
      </c>
      <c r="D12" s="750" t="s">
        <v>581</v>
      </c>
      <c r="E12" s="751">
        <v>50113001</v>
      </c>
      <c r="F12" s="750" t="s">
        <v>589</v>
      </c>
      <c r="G12" s="749" t="s">
        <v>597</v>
      </c>
      <c r="H12" s="749">
        <v>126486</v>
      </c>
      <c r="I12" s="749">
        <v>26486</v>
      </c>
      <c r="J12" s="749" t="s">
        <v>606</v>
      </c>
      <c r="K12" s="749" t="s">
        <v>607</v>
      </c>
      <c r="L12" s="752">
        <v>626.7184615384615</v>
      </c>
      <c r="M12" s="752">
        <v>13</v>
      </c>
      <c r="N12" s="753">
        <v>8147.34</v>
      </c>
    </row>
    <row r="13" spans="1:14" ht="14.4" customHeight="1" x14ac:dyDescent="0.3">
      <c r="A13" s="747" t="s">
        <v>562</v>
      </c>
      <c r="B13" s="748" t="s">
        <v>563</v>
      </c>
      <c r="C13" s="749" t="s">
        <v>580</v>
      </c>
      <c r="D13" s="750" t="s">
        <v>581</v>
      </c>
      <c r="E13" s="751">
        <v>50113001</v>
      </c>
      <c r="F13" s="750" t="s">
        <v>589</v>
      </c>
      <c r="G13" s="749" t="s">
        <v>590</v>
      </c>
      <c r="H13" s="749">
        <v>100362</v>
      </c>
      <c r="I13" s="749">
        <v>362</v>
      </c>
      <c r="J13" s="749" t="s">
        <v>608</v>
      </c>
      <c r="K13" s="749" t="s">
        <v>609</v>
      </c>
      <c r="L13" s="752">
        <v>86.432500000000019</v>
      </c>
      <c r="M13" s="752">
        <v>4</v>
      </c>
      <c r="N13" s="753">
        <v>345.73000000000008</v>
      </c>
    </row>
    <row r="14" spans="1:14" ht="14.4" customHeight="1" x14ac:dyDescent="0.3">
      <c r="A14" s="747" t="s">
        <v>562</v>
      </c>
      <c r="B14" s="748" t="s">
        <v>563</v>
      </c>
      <c r="C14" s="749" t="s">
        <v>580</v>
      </c>
      <c r="D14" s="750" t="s">
        <v>581</v>
      </c>
      <c r="E14" s="751">
        <v>50113001</v>
      </c>
      <c r="F14" s="750" t="s">
        <v>589</v>
      </c>
      <c r="G14" s="749" t="s">
        <v>590</v>
      </c>
      <c r="H14" s="749">
        <v>224718</v>
      </c>
      <c r="I14" s="749">
        <v>224718</v>
      </c>
      <c r="J14" s="749" t="s">
        <v>610</v>
      </c>
      <c r="K14" s="749" t="s">
        <v>611</v>
      </c>
      <c r="L14" s="752">
        <v>57.89</v>
      </c>
      <c r="M14" s="752">
        <v>2</v>
      </c>
      <c r="N14" s="753">
        <v>115.78</v>
      </c>
    </row>
    <row r="15" spans="1:14" ht="14.4" customHeight="1" x14ac:dyDescent="0.3">
      <c r="A15" s="747" t="s">
        <v>562</v>
      </c>
      <c r="B15" s="748" t="s">
        <v>563</v>
      </c>
      <c r="C15" s="749" t="s">
        <v>580</v>
      </c>
      <c r="D15" s="750" t="s">
        <v>581</v>
      </c>
      <c r="E15" s="751">
        <v>50113001</v>
      </c>
      <c r="F15" s="750" t="s">
        <v>589</v>
      </c>
      <c r="G15" s="749" t="s">
        <v>590</v>
      </c>
      <c r="H15" s="749">
        <v>128831</v>
      </c>
      <c r="I15" s="749">
        <v>28831</v>
      </c>
      <c r="J15" s="749" t="s">
        <v>612</v>
      </c>
      <c r="K15" s="749" t="s">
        <v>613</v>
      </c>
      <c r="L15" s="752">
        <v>162.90249999999997</v>
      </c>
      <c r="M15" s="752">
        <v>4</v>
      </c>
      <c r="N15" s="753">
        <v>651.6099999999999</v>
      </c>
    </row>
    <row r="16" spans="1:14" ht="14.4" customHeight="1" x14ac:dyDescent="0.3">
      <c r="A16" s="747" t="s">
        <v>562</v>
      </c>
      <c r="B16" s="748" t="s">
        <v>563</v>
      </c>
      <c r="C16" s="749" t="s">
        <v>580</v>
      </c>
      <c r="D16" s="750" t="s">
        <v>581</v>
      </c>
      <c r="E16" s="751">
        <v>50113001</v>
      </c>
      <c r="F16" s="750" t="s">
        <v>589</v>
      </c>
      <c r="G16" s="749" t="s">
        <v>590</v>
      </c>
      <c r="H16" s="749">
        <v>847962</v>
      </c>
      <c r="I16" s="749">
        <v>0</v>
      </c>
      <c r="J16" s="749" t="s">
        <v>614</v>
      </c>
      <c r="K16" s="749" t="s">
        <v>564</v>
      </c>
      <c r="L16" s="752">
        <v>128.16142857142862</v>
      </c>
      <c r="M16" s="752">
        <v>14</v>
      </c>
      <c r="N16" s="753">
        <v>1794.2600000000004</v>
      </c>
    </row>
    <row r="17" spans="1:14" ht="14.4" customHeight="1" x14ac:dyDescent="0.3">
      <c r="A17" s="747" t="s">
        <v>562</v>
      </c>
      <c r="B17" s="748" t="s">
        <v>563</v>
      </c>
      <c r="C17" s="749" t="s">
        <v>580</v>
      </c>
      <c r="D17" s="750" t="s">
        <v>581</v>
      </c>
      <c r="E17" s="751">
        <v>50113001</v>
      </c>
      <c r="F17" s="750" t="s">
        <v>589</v>
      </c>
      <c r="G17" s="749" t="s">
        <v>590</v>
      </c>
      <c r="H17" s="749">
        <v>990178</v>
      </c>
      <c r="I17" s="749">
        <v>0</v>
      </c>
      <c r="J17" s="749" t="s">
        <v>615</v>
      </c>
      <c r="K17" s="749" t="s">
        <v>564</v>
      </c>
      <c r="L17" s="752">
        <v>47.019999999999989</v>
      </c>
      <c r="M17" s="752">
        <v>6</v>
      </c>
      <c r="N17" s="753">
        <v>282.11999999999995</v>
      </c>
    </row>
    <row r="18" spans="1:14" ht="14.4" customHeight="1" x14ac:dyDescent="0.3">
      <c r="A18" s="747" t="s">
        <v>562</v>
      </c>
      <c r="B18" s="748" t="s">
        <v>563</v>
      </c>
      <c r="C18" s="749" t="s">
        <v>580</v>
      </c>
      <c r="D18" s="750" t="s">
        <v>581</v>
      </c>
      <c r="E18" s="751">
        <v>50113001</v>
      </c>
      <c r="F18" s="750" t="s">
        <v>589</v>
      </c>
      <c r="G18" s="749" t="s">
        <v>590</v>
      </c>
      <c r="H18" s="749">
        <v>845008</v>
      </c>
      <c r="I18" s="749">
        <v>107806</v>
      </c>
      <c r="J18" s="749" t="s">
        <v>616</v>
      </c>
      <c r="K18" s="749" t="s">
        <v>617</v>
      </c>
      <c r="L18" s="752">
        <v>65.309249999999992</v>
      </c>
      <c r="M18" s="752">
        <v>40</v>
      </c>
      <c r="N18" s="753">
        <v>2612.37</v>
      </c>
    </row>
    <row r="19" spans="1:14" ht="14.4" customHeight="1" x14ac:dyDescent="0.3">
      <c r="A19" s="747" t="s">
        <v>562</v>
      </c>
      <c r="B19" s="748" t="s">
        <v>563</v>
      </c>
      <c r="C19" s="749" t="s">
        <v>580</v>
      </c>
      <c r="D19" s="750" t="s">
        <v>581</v>
      </c>
      <c r="E19" s="751">
        <v>50113001</v>
      </c>
      <c r="F19" s="750" t="s">
        <v>589</v>
      </c>
      <c r="G19" s="749" t="s">
        <v>590</v>
      </c>
      <c r="H19" s="749">
        <v>202701</v>
      </c>
      <c r="I19" s="749">
        <v>202701</v>
      </c>
      <c r="J19" s="749" t="s">
        <v>616</v>
      </c>
      <c r="K19" s="749" t="s">
        <v>618</v>
      </c>
      <c r="L19" s="752">
        <v>133.47833333333332</v>
      </c>
      <c r="M19" s="752">
        <v>6</v>
      </c>
      <c r="N19" s="753">
        <v>800.86999999999989</v>
      </c>
    </row>
    <row r="20" spans="1:14" ht="14.4" customHeight="1" x14ac:dyDescent="0.3">
      <c r="A20" s="747" t="s">
        <v>562</v>
      </c>
      <c r="B20" s="748" t="s">
        <v>563</v>
      </c>
      <c r="C20" s="749" t="s">
        <v>580</v>
      </c>
      <c r="D20" s="750" t="s">
        <v>581</v>
      </c>
      <c r="E20" s="751">
        <v>50113001</v>
      </c>
      <c r="F20" s="750" t="s">
        <v>589</v>
      </c>
      <c r="G20" s="749" t="s">
        <v>590</v>
      </c>
      <c r="H20" s="749">
        <v>185724</v>
      </c>
      <c r="I20" s="749">
        <v>185724</v>
      </c>
      <c r="J20" s="749" t="s">
        <v>619</v>
      </c>
      <c r="K20" s="749" t="s">
        <v>620</v>
      </c>
      <c r="L20" s="752">
        <v>46.95000000000001</v>
      </c>
      <c r="M20" s="752">
        <v>1</v>
      </c>
      <c r="N20" s="753">
        <v>46.95000000000001</v>
      </c>
    </row>
    <row r="21" spans="1:14" ht="14.4" customHeight="1" x14ac:dyDescent="0.3">
      <c r="A21" s="747" t="s">
        <v>562</v>
      </c>
      <c r="B21" s="748" t="s">
        <v>563</v>
      </c>
      <c r="C21" s="749" t="s">
        <v>580</v>
      </c>
      <c r="D21" s="750" t="s">
        <v>581</v>
      </c>
      <c r="E21" s="751">
        <v>50113001</v>
      </c>
      <c r="F21" s="750" t="s">
        <v>589</v>
      </c>
      <c r="G21" s="749" t="s">
        <v>590</v>
      </c>
      <c r="H21" s="749">
        <v>185728</v>
      </c>
      <c r="I21" s="749">
        <v>185728</v>
      </c>
      <c r="J21" s="749" t="s">
        <v>621</v>
      </c>
      <c r="K21" s="749" t="s">
        <v>622</v>
      </c>
      <c r="L21" s="752">
        <v>68.60499999999999</v>
      </c>
      <c r="M21" s="752">
        <v>2</v>
      </c>
      <c r="N21" s="753">
        <v>137.20999999999998</v>
      </c>
    </row>
    <row r="22" spans="1:14" ht="14.4" customHeight="1" x14ac:dyDescent="0.3">
      <c r="A22" s="747" t="s">
        <v>562</v>
      </c>
      <c r="B22" s="748" t="s">
        <v>563</v>
      </c>
      <c r="C22" s="749" t="s">
        <v>580</v>
      </c>
      <c r="D22" s="750" t="s">
        <v>581</v>
      </c>
      <c r="E22" s="751">
        <v>50113001</v>
      </c>
      <c r="F22" s="750" t="s">
        <v>589</v>
      </c>
      <c r="G22" s="749" t="s">
        <v>590</v>
      </c>
      <c r="H22" s="749">
        <v>153200</v>
      </c>
      <c r="I22" s="749">
        <v>53200</v>
      </c>
      <c r="J22" s="749" t="s">
        <v>623</v>
      </c>
      <c r="K22" s="749" t="s">
        <v>624</v>
      </c>
      <c r="L22" s="752">
        <v>52.360000000000014</v>
      </c>
      <c r="M22" s="752">
        <v>5</v>
      </c>
      <c r="N22" s="753">
        <v>261.80000000000007</v>
      </c>
    </row>
    <row r="23" spans="1:14" ht="14.4" customHeight="1" x14ac:dyDescent="0.3">
      <c r="A23" s="747" t="s">
        <v>562</v>
      </c>
      <c r="B23" s="748" t="s">
        <v>563</v>
      </c>
      <c r="C23" s="749" t="s">
        <v>580</v>
      </c>
      <c r="D23" s="750" t="s">
        <v>581</v>
      </c>
      <c r="E23" s="751">
        <v>50113001</v>
      </c>
      <c r="F23" s="750" t="s">
        <v>589</v>
      </c>
      <c r="G23" s="749" t="s">
        <v>597</v>
      </c>
      <c r="H23" s="749">
        <v>102954</v>
      </c>
      <c r="I23" s="749">
        <v>2954</v>
      </c>
      <c r="J23" s="749" t="s">
        <v>625</v>
      </c>
      <c r="K23" s="749" t="s">
        <v>626</v>
      </c>
      <c r="L23" s="752">
        <v>14.997647058823532</v>
      </c>
      <c r="M23" s="752">
        <v>17</v>
      </c>
      <c r="N23" s="753">
        <v>254.96000000000004</v>
      </c>
    </row>
    <row r="24" spans="1:14" ht="14.4" customHeight="1" x14ac:dyDescent="0.3">
      <c r="A24" s="747" t="s">
        <v>562</v>
      </c>
      <c r="B24" s="748" t="s">
        <v>563</v>
      </c>
      <c r="C24" s="749" t="s">
        <v>580</v>
      </c>
      <c r="D24" s="750" t="s">
        <v>581</v>
      </c>
      <c r="E24" s="751">
        <v>50113001</v>
      </c>
      <c r="F24" s="750" t="s">
        <v>589</v>
      </c>
      <c r="G24" s="749" t="s">
        <v>597</v>
      </c>
      <c r="H24" s="749">
        <v>102945</v>
      </c>
      <c r="I24" s="749">
        <v>2945</v>
      </c>
      <c r="J24" s="749" t="s">
        <v>627</v>
      </c>
      <c r="K24" s="749" t="s">
        <v>628</v>
      </c>
      <c r="L24" s="752">
        <v>8.6899999999999977</v>
      </c>
      <c r="M24" s="752">
        <v>30</v>
      </c>
      <c r="N24" s="753">
        <v>260.69999999999993</v>
      </c>
    </row>
    <row r="25" spans="1:14" ht="14.4" customHeight="1" x14ac:dyDescent="0.3">
      <c r="A25" s="747" t="s">
        <v>562</v>
      </c>
      <c r="B25" s="748" t="s">
        <v>563</v>
      </c>
      <c r="C25" s="749" t="s">
        <v>580</v>
      </c>
      <c r="D25" s="750" t="s">
        <v>581</v>
      </c>
      <c r="E25" s="751">
        <v>50113001</v>
      </c>
      <c r="F25" s="750" t="s">
        <v>589</v>
      </c>
      <c r="G25" s="749" t="s">
        <v>597</v>
      </c>
      <c r="H25" s="749">
        <v>115378</v>
      </c>
      <c r="I25" s="749">
        <v>15378</v>
      </c>
      <c r="J25" s="749" t="s">
        <v>627</v>
      </c>
      <c r="K25" s="749" t="s">
        <v>629</v>
      </c>
      <c r="L25" s="752">
        <v>21.209999999999997</v>
      </c>
      <c r="M25" s="752">
        <v>3</v>
      </c>
      <c r="N25" s="753">
        <v>63.629999999999995</v>
      </c>
    </row>
    <row r="26" spans="1:14" ht="14.4" customHeight="1" x14ac:dyDescent="0.3">
      <c r="A26" s="747" t="s">
        <v>562</v>
      </c>
      <c r="B26" s="748" t="s">
        <v>563</v>
      </c>
      <c r="C26" s="749" t="s">
        <v>580</v>
      </c>
      <c r="D26" s="750" t="s">
        <v>581</v>
      </c>
      <c r="E26" s="751">
        <v>50113001</v>
      </c>
      <c r="F26" s="750" t="s">
        <v>589</v>
      </c>
      <c r="G26" s="749" t="s">
        <v>590</v>
      </c>
      <c r="H26" s="749">
        <v>121887</v>
      </c>
      <c r="I26" s="749">
        <v>21887</v>
      </c>
      <c r="J26" s="749" t="s">
        <v>630</v>
      </c>
      <c r="K26" s="749" t="s">
        <v>631</v>
      </c>
      <c r="L26" s="752">
        <v>45.25</v>
      </c>
      <c r="M26" s="752">
        <v>3</v>
      </c>
      <c r="N26" s="753">
        <v>135.75</v>
      </c>
    </row>
    <row r="27" spans="1:14" ht="14.4" customHeight="1" x14ac:dyDescent="0.3">
      <c r="A27" s="747" t="s">
        <v>562</v>
      </c>
      <c r="B27" s="748" t="s">
        <v>563</v>
      </c>
      <c r="C27" s="749" t="s">
        <v>580</v>
      </c>
      <c r="D27" s="750" t="s">
        <v>581</v>
      </c>
      <c r="E27" s="751">
        <v>50113001</v>
      </c>
      <c r="F27" s="750" t="s">
        <v>589</v>
      </c>
      <c r="G27" s="749" t="s">
        <v>590</v>
      </c>
      <c r="H27" s="749">
        <v>141669</v>
      </c>
      <c r="I27" s="749">
        <v>41669</v>
      </c>
      <c r="J27" s="749" t="s">
        <v>632</v>
      </c>
      <c r="K27" s="749" t="s">
        <v>633</v>
      </c>
      <c r="L27" s="752">
        <v>153.75000000000003</v>
      </c>
      <c r="M27" s="752">
        <v>1</v>
      </c>
      <c r="N27" s="753">
        <v>153.75000000000003</v>
      </c>
    </row>
    <row r="28" spans="1:14" ht="14.4" customHeight="1" x14ac:dyDescent="0.3">
      <c r="A28" s="747" t="s">
        <v>562</v>
      </c>
      <c r="B28" s="748" t="s">
        <v>563</v>
      </c>
      <c r="C28" s="749" t="s">
        <v>580</v>
      </c>
      <c r="D28" s="750" t="s">
        <v>581</v>
      </c>
      <c r="E28" s="751">
        <v>50113001</v>
      </c>
      <c r="F28" s="750" t="s">
        <v>589</v>
      </c>
      <c r="G28" s="749" t="s">
        <v>590</v>
      </c>
      <c r="H28" s="749">
        <v>141671</v>
      </c>
      <c r="I28" s="749">
        <v>41671</v>
      </c>
      <c r="J28" s="749" t="s">
        <v>632</v>
      </c>
      <c r="K28" s="749" t="s">
        <v>634</v>
      </c>
      <c r="L28" s="752">
        <v>479.77000000000021</v>
      </c>
      <c r="M28" s="752">
        <v>1</v>
      </c>
      <c r="N28" s="753">
        <v>479.77000000000021</v>
      </c>
    </row>
    <row r="29" spans="1:14" ht="14.4" customHeight="1" x14ac:dyDescent="0.3">
      <c r="A29" s="747" t="s">
        <v>562</v>
      </c>
      <c r="B29" s="748" t="s">
        <v>563</v>
      </c>
      <c r="C29" s="749" t="s">
        <v>580</v>
      </c>
      <c r="D29" s="750" t="s">
        <v>581</v>
      </c>
      <c r="E29" s="751">
        <v>50113001</v>
      </c>
      <c r="F29" s="750" t="s">
        <v>589</v>
      </c>
      <c r="G29" s="749" t="s">
        <v>590</v>
      </c>
      <c r="H29" s="749">
        <v>188708</v>
      </c>
      <c r="I29" s="749">
        <v>88708</v>
      </c>
      <c r="J29" s="749" t="s">
        <v>635</v>
      </c>
      <c r="K29" s="749" t="s">
        <v>636</v>
      </c>
      <c r="L29" s="752">
        <v>80.03</v>
      </c>
      <c r="M29" s="752">
        <v>1</v>
      </c>
      <c r="N29" s="753">
        <v>80.03</v>
      </c>
    </row>
    <row r="30" spans="1:14" ht="14.4" customHeight="1" x14ac:dyDescent="0.3">
      <c r="A30" s="747" t="s">
        <v>562</v>
      </c>
      <c r="B30" s="748" t="s">
        <v>563</v>
      </c>
      <c r="C30" s="749" t="s">
        <v>580</v>
      </c>
      <c r="D30" s="750" t="s">
        <v>581</v>
      </c>
      <c r="E30" s="751">
        <v>50113001</v>
      </c>
      <c r="F30" s="750" t="s">
        <v>589</v>
      </c>
      <c r="G30" s="749" t="s">
        <v>590</v>
      </c>
      <c r="H30" s="749">
        <v>176954</v>
      </c>
      <c r="I30" s="749">
        <v>176954</v>
      </c>
      <c r="J30" s="749" t="s">
        <v>637</v>
      </c>
      <c r="K30" s="749" t="s">
        <v>638</v>
      </c>
      <c r="L30" s="752">
        <v>94.637307692307701</v>
      </c>
      <c r="M30" s="752">
        <v>26</v>
      </c>
      <c r="N30" s="753">
        <v>2460.5700000000002</v>
      </c>
    </row>
    <row r="31" spans="1:14" ht="14.4" customHeight="1" x14ac:dyDescent="0.3">
      <c r="A31" s="747" t="s">
        <v>562</v>
      </c>
      <c r="B31" s="748" t="s">
        <v>563</v>
      </c>
      <c r="C31" s="749" t="s">
        <v>580</v>
      </c>
      <c r="D31" s="750" t="s">
        <v>581</v>
      </c>
      <c r="E31" s="751">
        <v>50113001</v>
      </c>
      <c r="F31" s="750" t="s">
        <v>589</v>
      </c>
      <c r="G31" s="749" t="s">
        <v>590</v>
      </c>
      <c r="H31" s="749">
        <v>167547</v>
      </c>
      <c r="I31" s="749">
        <v>67547</v>
      </c>
      <c r="J31" s="749" t="s">
        <v>639</v>
      </c>
      <c r="K31" s="749" t="s">
        <v>640</v>
      </c>
      <c r="L31" s="752">
        <v>47.12</v>
      </c>
      <c r="M31" s="752">
        <v>9</v>
      </c>
      <c r="N31" s="753">
        <v>424.08</v>
      </c>
    </row>
    <row r="32" spans="1:14" ht="14.4" customHeight="1" x14ac:dyDescent="0.3">
      <c r="A32" s="747" t="s">
        <v>562</v>
      </c>
      <c r="B32" s="748" t="s">
        <v>563</v>
      </c>
      <c r="C32" s="749" t="s">
        <v>580</v>
      </c>
      <c r="D32" s="750" t="s">
        <v>581</v>
      </c>
      <c r="E32" s="751">
        <v>50113001</v>
      </c>
      <c r="F32" s="750" t="s">
        <v>589</v>
      </c>
      <c r="G32" s="749" t="s">
        <v>597</v>
      </c>
      <c r="H32" s="749">
        <v>127260</v>
      </c>
      <c r="I32" s="749">
        <v>127260</v>
      </c>
      <c r="J32" s="749" t="s">
        <v>641</v>
      </c>
      <c r="K32" s="749" t="s">
        <v>642</v>
      </c>
      <c r="L32" s="752">
        <v>16.12</v>
      </c>
      <c r="M32" s="752">
        <v>26</v>
      </c>
      <c r="N32" s="753">
        <v>419.12</v>
      </c>
    </row>
    <row r="33" spans="1:14" ht="14.4" customHeight="1" x14ac:dyDescent="0.3">
      <c r="A33" s="747" t="s">
        <v>562</v>
      </c>
      <c r="B33" s="748" t="s">
        <v>563</v>
      </c>
      <c r="C33" s="749" t="s">
        <v>580</v>
      </c>
      <c r="D33" s="750" t="s">
        <v>581</v>
      </c>
      <c r="E33" s="751">
        <v>50113001</v>
      </c>
      <c r="F33" s="750" t="s">
        <v>589</v>
      </c>
      <c r="G33" s="749" t="s">
        <v>597</v>
      </c>
      <c r="H33" s="749">
        <v>127263</v>
      </c>
      <c r="I33" s="749">
        <v>127263</v>
      </c>
      <c r="J33" s="749" t="s">
        <v>641</v>
      </c>
      <c r="K33" s="749" t="s">
        <v>643</v>
      </c>
      <c r="L33" s="752">
        <v>53.993333333333325</v>
      </c>
      <c r="M33" s="752">
        <v>9</v>
      </c>
      <c r="N33" s="753">
        <v>485.93999999999994</v>
      </c>
    </row>
    <row r="34" spans="1:14" ht="14.4" customHeight="1" x14ac:dyDescent="0.3">
      <c r="A34" s="747" t="s">
        <v>562</v>
      </c>
      <c r="B34" s="748" t="s">
        <v>563</v>
      </c>
      <c r="C34" s="749" t="s">
        <v>580</v>
      </c>
      <c r="D34" s="750" t="s">
        <v>581</v>
      </c>
      <c r="E34" s="751">
        <v>50113001</v>
      </c>
      <c r="F34" s="750" t="s">
        <v>589</v>
      </c>
      <c r="G34" s="749" t="s">
        <v>597</v>
      </c>
      <c r="H34" s="749">
        <v>127272</v>
      </c>
      <c r="I34" s="749">
        <v>127272</v>
      </c>
      <c r="J34" s="749" t="s">
        <v>641</v>
      </c>
      <c r="K34" s="749" t="s">
        <v>644</v>
      </c>
      <c r="L34" s="752">
        <v>43.831250000000004</v>
      </c>
      <c r="M34" s="752">
        <v>8</v>
      </c>
      <c r="N34" s="753">
        <v>350.65000000000003</v>
      </c>
    </row>
    <row r="35" spans="1:14" ht="14.4" customHeight="1" x14ac:dyDescent="0.3">
      <c r="A35" s="747" t="s">
        <v>562</v>
      </c>
      <c r="B35" s="748" t="s">
        <v>563</v>
      </c>
      <c r="C35" s="749" t="s">
        <v>580</v>
      </c>
      <c r="D35" s="750" t="s">
        <v>581</v>
      </c>
      <c r="E35" s="751">
        <v>50113001</v>
      </c>
      <c r="F35" s="750" t="s">
        <v>589</v>
      </c>
      <c r="G35" s="749" t="s">
        <v>590</v>
      </c>
      <c r="H35" s="749">
        <v>114398</v>
      </c>
      <c r="I35" s="749">
        <v>14398</v>
      </c>
      <c r="J35" s="749" t="s">
        <v>645</v>
      </c>
      <c r="K35" s="749" t="s">
        <v>646</v>
      </c>
      <c r="L35" s="752">
        <v>210.71333333333337</v>
      </c>
      <c r="M35" s="752">
        <v>3</v>
      </c>
      <c r="N35" s="753">
        <v>632.1400000000001</v>
      </c>
    </row>
    <row r="36" spans="1:14" ht="14.4" customHeight="1" x14ac:dyDescent="0.3">
      <c r="A36" s="747" t="s">
        <v>562</v>
      </c>
      <c r="B36" s="748" t="s">
        <v>563</v>
      </c>
      <c r="C36" s="749" t="s">
        <v>580</v>
      </c>
      <c r="D36" s="750" t="s">
        <v>581</v>
      </c>
      <c r="E36" s="751">
        <v>50113001</v>
      </c>
      <c r="F36" s="750" t="s">
        <v>589</v>
      </c>
      <c r="G36" s="749" t="s">
        <v>597</v>
      </c>
      <c r="H36" s="749">
        <v>849453</v>
      </c>
      <c r="I36" s="749">
        <v>163077</v>
      </c>
      <c r="J36" s="749" t="s">
        <v>647</v>
      </c>
      <c r="K36" s="749" t="s">
        <v>648</v>
      </c>
      <c r="L36" s="752">
        <v>22.720000000000002</v>
      </c>
      <c r="M36" s="752">
        <v>4</v>
      </c>
      <c r="N36" s="753">
        <v>90.88000000000001</v>
      </c>
    </row>
    <row r="37" spans="1:14" ht="14.4" customHeight="1" x14ac:dyDescent="0.3">
      <c r="A37" s="747" t="s">
        <v>562</v>
      </c>
      <c r="B37" s="748" t="s">
        <v>563</v>
      </c>
      <c r="C37" s="749" t="s">
        <v>580</v>
      </c>
      <c r="D37" s="750" t="s">
        <v>581</v>
      </c>
      <c r="E37" s="751">
        <v>50113001</v>
      </c>
      <c r="F37" s="750" t="s">
        <v>589</v>
      </c>
      <c r="G37" s="749" t="s">
        <v>590</v>
      </c>
      <c r="H37" s="749">
        <v>194920</v>
      </c>
      <c r="I37" s="749">
        <v>94920</v>
      </c>
      <c r="J37" s="749" t="s">
        <v>649</v>
      </c>
      <c r="K37" s="749" t="s">
        <v>650</v>
      </c>
      <c r="L37" s="752">
        <v>74.284285714285716</v>
      </c>
      <c r="M37" s="752">
        <v>7</v>
      </c>
      <c r="N37" s="753">
        <v>519.99</v>
      </c>
    </row>
    <row r="38" spans="1:14" ht="14.4" customHeight="1" x14ac:dyDescent="0.3">
      <c r="A38" s="747" t="s">
        <v>562</v>
      </c>
      <c r="B38" s="748" t="s">
        <v>563</v>
      </c>
      <c r="C38" s="749" t="s">
        <v>580</v>
      </c>
      <c r="D38" s="750" t="s">
        <v>581</v>
      </c>
      <c r="E38" s="751">
        <v>50113001</v>
      </c>
      <c r="F38" s="750" t="s">
        <v>589</v>
      </c>
      <c r="G38" s="749" t="s">
        <v>564</v>
      </c>
      <c r="H38" s="749">
        <v>197898</v>
      </c>
      <c r="I38" s="749">
        <v>197898</v>
      </c>
      <c r="J38" s="749" t="s">
        <v>651</v>
      </c>
      <c r="K38" s="749" t="s">
        <v>652</v>
      </c>
      <c r="L38" s="752">
        <v>223.30000000000007</v>
      </c>
      <c r="M38" s="752">
        <v>1</v>
      </c>
      <c r="N38" s="753">
        <v>223.30000000000007</v>
      </c>
    </row>
    <row r="39" spans="1:14" ht="14.4" customHeight="1" x14ac:dyDescent="0.3">
      <c r="A39" s="747" t="s">
        <v>562</v>
      </c>
      <c r="B39" s="748" t="s">
        <v>563</v>
      </c>
      <c r="C39" s="749" t="s">
        <v>580</v>
      </c>
      <c r="D39" s="750" t="s">
        <v>581</v>
      </c>
      <c r="E39" s="751">
        <v>50113001</v>
      </c>
      <c r="F39" s="750" t="s">
        <v>589</v>
      </c>
      <c r="G39" s="749" t="s">
        <v>590</v>
      </c>
      <c r="H39" s="749">
        <v>187167</v>
      </c>
      <c r="I39" s="749">
        <v>87167</v>
      </c>
      <c r="J39" s="749" t="s">
        <v>653</v>
      </c>
      <c r="K39" s="749" t="s">
        <v>654</v>
      </c>
      <c r="L39" s="752">
        <v>41.889999999999986</v>
      </c>
      <c r="M39" s="752">
        <v>1</v>
      </c>
      <c r="N39" s="753">
        <v>41.889999999999986</v>
      </c>
    </row>
    <row r="40" spans="1:14" ht="14.4" customHeight="1" x14ac:dyDescent="0.3">
      <c r="A40" s="747" t="s">
        <v>562</v>
      </c>
      <c r="B40" s="748" t="s">
        <v>563</v>
      </c>
      <c r="C40" s="749" t="s">
        <v>580</v>
      </c>
      <c r="D40" s="750" t="s">
        <v>581</v>
      </c>
      <c r="E40" s="751">
        <v>50113001</v>
      </c>
      <c r="F40" s="750" t="s">
        <v>589</v>
      </c>
      <c r="G40" s="749" t="s">
        <v>597</v>
      </c>
      <c r="H40" s="749">
        <v>159815</v>
      </c>
      <c r="I40" s="749">
        <v>159815</v>
      </c>
      <c r="J40" s="749" t="s">
        <v>655</v>
      </c>
      <c r="K40" s="749" t="s">
        <v>656</v>
      </c>
      <c r="L40" s="752">
        <v>173.49</v>
      </c>
      <c r="M40" s="752">
        <v>1</v>
      </c>
      <c r="N40" s="753">
        <v>173.49</v>
      </c>
    </row>
    <row r="41" spans="1:14" ht="14.4" customHeight="1" x14ac:dyDescent="0.3">
      <c r="A41" s="747" t="s">
        <v>562</v>
      </c>
      <c r="B41" s="748" t="s">
        <v>563</v>
      </c>
      <c r="C41" s="749" t="s">
        <v>580</v>
      </c>
      <c r="D41" s="750" t="s">
        <v>581</v>
      </c>
      <c r="E41" s="751">
        <v>50113001</v>
      </c>
      <c r="F41" s="750" t="s">
        <v>589</v>
      </c>
      <c r="G41" s="749" t="s">
        <v>590</v>
      </c>
      <c r="H41" s="749">
        <v>145310</v>
      </c>
      <c r="I41" s="749">
        <v>45310</v>
      </c>
      <c r="J41" s="749" t="s">
        <v>657</v>
      </c>
      <c r="K41" s="749" t="s">
        <v>658</v>
      </c>
      <c r="L41" s="752">
        <v>44.64</v>
      </c>
      <c r="M41" s="752">
        <v>1</v>
      </c>
      <c r="N41" s="753">
        <v>44.64</v>
      </c>
    </row>
    <row r="42" spans="1:14" ht="14.4" customHeight="1" x14ac:dyDescent="0.3">
      <c r="A42" s="747" t="s">
        <v>562</v>
      </c>
      <c r="B42" s="748" t="s">
        <v>563</v>
      </c>
      <c r="C42" s="749" t="s">
        <v>580</v>
      </c>
      <c r="D42" s="750" t="s">
        <v>581</v>
      </c>
      <c r="E42" s="751">
        <v>50113001</v>
      </c>
      <c r="F42" s="750" t="s">
        <v>589</v>
      </c>
      <c r="G42" s="749" t="s">
        <v>590</v>
      </c>
      <c r="H42" s="749">
        <v>193582</v>
      </c>
      <c r="I42" s="749">
        <v>93582</v>
      </c>
      <c r="J42" s="749" t="s">
        <v>659</v>
      </c>
      <c r="K42" s="749" t="s">
        <v>660</v>
      </c>
      <c r="L42" s="752">
        <v>72.92</v>
      </c>
      <c r="M42" s="752">
        <v>1</v>
      </c>
      <c r="N42" s="753">
        <v>72.92</v>
      </c>
    </row>
    <row r="43" spans="1:14" ht="14.4" customHeight="1" x14ac:dyDescent="0.3">
      <c r="A43" s="747" t="s">
        <v>562</v>
      </c>
      <c r="B43" s="748" t="s">
        <v>563</v>
      </c>
      <c r="C43" s="749" t="s">
        <v>580</v>
      </c>
      <c r="D43" s="750" t="s">
        <v>581</v>
      </c>
      <c r="E43" s="751">
        <v>50113001</v>
      </c>
      <c r="F43" s="750" t="s">
        <v>589</v>
      </c>
      <c r="G43" s="749" t="s">
        <v>590</v>
      </c>
      <c r="H43" s="749">
        <v>845369</v>
      </c>
      <c r="I43" s="749">
        <v>107987</v>
      </c>
      <c r="J43" s="749" t="s">
        <v>661</v>
      </c>
      <c r="K43" s="749" t="s">
        <v>662</v>
      </c>
      <c r="L43" s="752">
        <v>112.29</v>
      </c>
      <c r="M43" s="752">
        <v>3</v>
      </c>
      <c r="N43" s="753">
        <v>336.87</v>
      </c>
    </row>
    <row r="44" spans="1:14" ht="14.4" customHeight="1" x14ac:dyDescent="0.3">
      <c r="A44" s="747" t="s">
        <v>562</v>
      </c>
      <c r="B44" s="748" t="s">
        <v>563</v>
      </c>
      <c r="C44" s="749" t="s">
        <v>580</v>
      </c>
      <c r="D44" s="750" t="s">
        <v>581</v>
      </c>
      <c r="E44" s="751">
        <v>50113001</v>
      </c>
      <c r="F44" s="750" t="s">
        <v>589</v>
      </c>
      <c r="G44" s="749" t="s">
        <v>564</v>
      </c>
      <c r="H44" s="749">
        <v>164764</v>
      </c>
      <c r="I44" s="749">
        <v>164764</v>
      </c>
      <c r="J44" s="749" t="s">
        <v>663</v>
      </c>
      <c r="K44" s="749" t="s">
        <v>664</v>
      </c>
      <c r="L44" s="752">
        <v>606.9</v>
      </c>
      <c r="M44" s="752">
        <v>1</v>
      </c>
      <c r="N44" s="753">
        <v>606.9</v>
      </c>
    </row>
    <row r="45" spans="1:14" ht="14.4" customHeight="1" x14ac:dyDescent="0.3">
      <c r="A45" s="747" t="s">
        <v>562</v>
      </c>
      <c r="B45" s="748" t="s">
        <v>563</v>
      </c>
      <c r="C45" s="749" t="s">
        <v>580</v>
      </c>
      <c r="D45" s="750" t="s">
        <v>581</v>
      </c>
      <c r="E45" s="751">
        <v>50113001</v>
      </c>
      <c r="F45" s="750" t="s">
        <v>589</v>
      </c>
      <c r="G45" s="749" t="s">
        <v>590</v>
      </c>
      <c r="H45" s="749">
        <v>235897</v>
      </c>
      <c r="I45" s="749">
        <v>235897</v>
      </c>
      <c r="J45" s="749" t="s">
        <v>665</v>
      </c>
      <c r="K45" s="749" t="s">
        <v>666</v>
      </c>
      <c r="L45" s="752">
        <v>58.37</v>
      </c>
      <c r="M45" s="752">
        <v>2</v>
      </c>
      <c r="N45" s="753">
        <v>116.74</v>
      </c>
    </row>
    <row r="46" spans="1:14" ht="14.4" customHeight="1" x14ac:dyDescent="0.3">
      <c r="A46" s="747" t="s">
        <v>562</v>
      </c>
      <c r="B46" s="748" t="s">
        <v>563</v>
      </c>
      <c r="C46" s="749" t="s">
        <v>580</v>
      </c>
      <c r="D46" s="750" t="s">
        <v>581</v>
      </c>
      <c r="E46" s="751">
        <v>50113001</v>
      </c>
      <c r="F46" s="750" t="s">
        <v>589</v>
      </c>
      <c r="G46" s="749" t="s">
        <v>590</v>
      </c>
      <c r="H46" s="749">
        <v>844960</v>
      </c>
      <c r="I46" s="749">
        <v>125114</v>
      </c>
      <c r="J46" s="749" t="s">
        <v>665</v>
      </c>
      <c r="K46" s="749" t="s">
        <v>666</v>
      </c>
      <c r="L46" s="752">
        <v>57.85</v>
      </c>
      <c r="M46" s="752">
        <v>6</v>
      </c>
      <c r="N46" s="753">
        <v>347.1</v>
      </c>
    </row>
    <row r="47" spans="1:14" ht="14.4" customHeight="1" x14ac:dyDescent="0.3">
      <c r="A47" s="747" t="s">
        <v>562</v>
      </c>
      <c r="B47" s="748" t="s">
        <v>563</v>
      </c>
      <c r="C47" s="749" t="s">
        <v>580</v>
      </c>
      <c r="D47" s="750" t="s">
        <v>581</v>
      </c>
      <c r="E47" s="751">
        <v>50113001</v>
      </c>
      <c r="F47" s="750" t="s">
        <v>589</v>
      </c>
      <c r="G47" s="749" t="s">
        <v>590</v>
      </c>
      <c r="H47" s="749">
        <v>207931</v>
      </c>
      <c r="I47" s="749">
        <v>207931</v>
      </c>
      <c r="J47" s="749" t="s">
        <v>667</v>
      </c>
      <c r="K47" s="749" t="s">
        <v>668</v>
      </c>
      <c r="L47" s="752">
        <v>26.090000000000007</v>
      </c>
      <c r="M47" s="752">
        <v>2</v>
      </c>
      <c r="N47" s="753">
        <v>52.180000000000014</v>
      </c>
    </row>
    <row r="48" spans="1:14" ht="14.4" customHeight="1" x14ac:dyDescent="0.3">
      <c r="A48" s="747" t="s">
        <v>562</v>
      </c>
      <c r="B48" s="748" t="s">
        <v>563</v>
      </c>
      <c r="C48" s="749" t="s">
        <v>580</v>
      </c>
      <c r="D48" s="750" t="s">
        <v>581</v>
      </c>
      <c r="E48" s="751">
        <v>50113001</v>
      </c>
      <c r="F48" s="750" t="s">
        <v>589</v>
      </c>
      <c r="G48" s="749" t="s">
        <v>590</v>
      </c>
      <c r="H48" s="749">
        <v>199295</v>
      </c>
      <c r="I48" s="749">
        <v>99295</v>
      </c>
      <c r="J48" s="749" t="s">
        <v>667</v>
      </c>
      <c r="K48" s="749" t="s">
        <v>668</v>
      </c>
      <c r="L48" s="752">
        <v>26.092499999999998</v>
      </c>
      <c r="M48" s="752">
        <v>12</v>
      </c>
      <c r="N48" s="753">
        <v>313.10999999999996</v>
      </c>
    </row>
    <row r="49" spans="1:14" ht="14.4" customHeight="1" x14ac:dyDescent="0.3">
      <c r="A49" s="747" t="s">
        <v>562</v>
      </c>
      <c r="B49" s="748" t="s">
        <v>563</v>
      </c>
      <c r="C49" s="749" t="s">
        <v>580</v>
      </c>
      <c r="D49" s="750" t="s">
        <v>581</v>
      </c>
      <c r="E49" s="751">
        <v>50113001</v>
      </c>
      <c r="F49" s="750" t="s">
        <v>589</v>
      </c>
      <c r="G49" s="749" t="s">
        <v>590</v>
      </c>
      <c r="H49" s="749">
        <v>196610</v>
      </c>
      <c r="I49" s="749">
        <v>96610</v>
      </c>
      <c r="J49" s="749" t="s">
        <v>669</v>
      </c>
      <c r="K49" s="749" t="s">
        <v>670</v>
      </c>
      <c r="L49" s="752">
        <v>46.585000000000008</v>
      </c>
      <c r="M49" s="752">
        <v>2</v>
      </c>
      <c r="N49" s="753">
        <v>93.170000000000016</v>
      </c>
    </row>
    <row r="50" spans="1:14" ht="14.4" customHeight="1" x14ac:dyDescent="0.3">
      <c r="A50" s="747" t="s">
        <v>562</v>
      </c>
      <c r="B50" s="748" t="s">
        <v>563</v>
      </c>
      <c r="C50" s="749" t="s">
        <v>580</v>
      </c>
      <c r="D50" s="750" t="s">
        <v>581</v>
      </c>
      <c r="E50" s="751">
        <v>50113001</v>
      </c>
      <c r="F50" s="750" t="s">
        <v>589</v>
      </c>
      <c r="G50" s="749" t="s">
        <v>590</v>
      </c>
      <c r="H50" s="749">
        <v>27960</v>
      </c>
      <c r="I50" s="749">
        <v>27960</v>
      </c>
      <c r="J50" s="749" t="s">
        <v>671</v>
      </c>
      <c r="K50" s="749" t="s">
        <v>672</v>
      </c>
      <c r="L50" s="752">
        <v>692.86</v>
      </c>
      <c r="M50" s="752">
        <v>1</v>
      </c>
      <c r="N50" s="753">
        <v>692.86</v>
      </c>
    </row>
    <row r="51" spans="1:14" ht="14.4" customHeight="1" x14ac:dyDescent="0.3">
      <c r="A51" s="747" t="s">
        <v>562</v>
      </c>
      <c r="B51" s="748" t="s">
        <v>563</v>
      </c>
      <c r="C51" s="749" t="s">
        <v>580</v>
      </c>
      <c r="D51" s="750" t="s">
        <v>581</v>
      </c>
      <c r="E51" s="751">
        <v>50113001</v>
      </c>
      <c r="F51" s="750" t="s">
        <v>589</v>
      </c>
      <c r="G51" s="749" t="s">
        <v>597</v>
      </c>
      <c r="H51" s="749">
        <v>849054</v>
      </c>
      <c r="I51" s="749">
        <v>107847</v>
      </c>
      <c r="J51" s="749" t="s">
        <v>673</v>
      </c>
      <c r="K51" s="749" t="s">
        <v>617</v>
      </c>
      <c r="L51" s="752">
        <v>98.259999999999991</v>
      </c>
      <c r="M51" s="752">
        <v>2</v>
      </c>
      <c r="N51" s="753">
        <v>196.51999999999998</v>
      </c>
    </row>
    <row r="52" spans="1:14" ht="14.4" customHeight="1" x14ac:dyDescent="0.3">
      <c r="A52" s="747" t="s">
        <v>562</v>
      </c>
      <c r="B52" s="748" t="s">
        <v>563</v>
      </c>
      <c r="C52" s="749" t="s">
        <v>580</v>
      </c>
      <c r="D52" s="750" t="s">
        <v>581</v>
      </c>
      <c r="E52" s="751">
        <v>50113001</v>
      </c>
      <c r="F52" s="750" t="s">
        <v>589</v>
      </c>
      <c r="G52" s="749" t="s">
        <v>597</v>
      </c>
      <c r="H52" s="749">
        <v>847766</v>
      </c>
      <c r="I52" s="749">
        <v>125520</v>
      </c>
      <c r="J52" s="749" t="s">
        <v>674</v>
      </c>
      <c r="K52" s="749" t="s">
        <v>675</v>
      </c>
      <c r="L52" s="752">
        <v>74.420000000000016</v>
      </c>
      <c r="M52" s="752">
        <v>1</v>
      </c>
      <c r="N52" s="753">
        <v>74.420000000000016</v>
      </c>
    </row>
    <row r="53" spans="1:14" ht="14.4" customHeight="1" x14ac:dyDescent="0.3">
      <c r="A53" s="747" t="s">
        <v>562</v>
      </c>
      <c r="B53" s="748" t="s">
        <v>563</v>
      </c>
      <c r="C53" s="749" t="s">
        <v>580</v>
      </c>
      <c r="D53" s="750" t="s">
        <v>581</v>
      </c>
      <c r="E53" s="751">
        <v>50113001</v>
      </c>
      <c r="F53" s="750" t="s">
        <v>589</v>
      </c>
      <c r="G53" s="749" t="s">
        <v>590</v>
      </c>
      <c r="H53" s="749">
        <v>110555</v>
      </c>
      <c r="I53" s="749">
        <v>10555</v>
      </c>
      <c r="J53" s="749" t="s">
        <v>676</v>
      </c>
      <c r="K53" s="749" t="s">
        <v>677</v>
      </c>
      <c r="L53" s="752">
        <v>254.97999999999996</v>
      </c>
      <c r="M53" s="752">
        <v>47</v>
      </c>
      <c r="N53" s="753">
        <v>11984.059999999998</v>
      </c>
    </row>
    <row r="54" spans="1:14" ht="14.4" customHeight="1" x14ac:dyDescent="0.3">
      <c r="A54" s="747" t="s">
        <v>562</v>
      </c>
      <c r="B54" s="748" t="s">
        <v>563</v>
      </c>
      <c r="C54" s="749" t="s">
        <v>580</v>
      </c>
      <c r="D54" s="750" t="s">
        <v>581</v>
      </c>
      <c r="E54" s="751">
        <v>50113001</v>
      </c>
      <c r="F54" s="750" t="s">
        <v>589</v>
      </c>
      <c r="G54" s="749" t="s">
        <v>590</v>
      </c>
      <c r="H54" s="749">
        <v>208456</v>
      </c>
      <c r="I54" s="749">
        <v>208456</v>
      </c>
      <c r="J54" s="749" t="s">
        <v>678</v>
      </c>
      <c r="K54" s="749" t="s">
        <v>679</v>
      </c>
      <c r="L54" s="752">
        <v>738.53999999999985</v>
      </c>
      <c r="M54" s="752">
        <v>0.15000000000000002</v>
      </c>
      <c r="N54" s="753">
        <v>110.78099999999999</v>
      </c>
    </row>
    <row r="55" spans="1:14" ht="14.4" customHeight="1" x14ac:dyDescent="0.3">
      <c r="A55" s="747" t="s">
        <v>562</v>
      </c>
      <c r="B55" s="748" t="s">
        <v>563</v>
      </c>
      <c r="C55" s="749" t="s">
        <v>580</v>
      </c>
      <c r="D55" s="750" t="s">
        <v>581</v>
      </c>
      <c r="E55" s="751">
        <v>50113001</v>
      </c>
      <c r="F55" s="750" t="s">
        <v>589</v>
      </c>
      <c r="G55" s="749" t="s">
        <v>590</v>
      </c>
      <c r="H55" s="749">
        <v>196303</v>
      </c>
      <c r="I55" s="749">
        <v>96303</v>
      </c>
      <c r="J55" s="749" t="s">
        <v>680</v>
      </c>
      <c r="K55" s="749" t="s">
        <v>681</v>
      </c>
      <c r="L55" s="752">
        <v>43.920000000000009</v>
      </c>
      <c r="M55" s="752">
        <v>10</v>
      </c>
      <c r="N55" s="753">
        <v>439.2000000000001</v>
      </c>
    </row>
    <row r="56" spans="1:14" ht="14.4" customHeight="1" x14ac:dyDescent="0.3">
      <c r="A56" s="747" t="s">
        <v>562</v>
      </c>
      <c r="B56" s="748" t="s">
        <v>563</v>
      </c>
      <c r="C56" s="749" t="s">
        <v>580</v>
      </c>
      <c r="D56" s="750" t="s">
        <v>581</v>
      </c>
      <c r="E56" s="751">
        <v>50113001</v>
      </c>
      <c r="F56" s="750" t="s">
        <v>589</v>
      </c>
      <c r="G56" s="749" t="s">
        <v>590</v>
      </c>
      <c r="H56" s="749">
        <v>993437</v>
      </c>
      <c r="I56" s="749">
        <v>223521</v>
      </c>
      <c r="J56" s="749" t="s">
        <v>682</v>
      </c>
      <c r="K56" s="749" t="s">
        <v>683</v>
      </c>
      <c r="L56" s="752">
        <v>75.04000000000002</v>
      </c>
      <c r="M56" s="752">
        <v>1</v>
      </c>
      <c r="N56" s="753">
        <v>75.04000000000002</v>
      </c>
    </row>
    <row r="57" spans="1:14" ht="14.4" customHeight="1" x14ac:dyDescent="0.3">
      <c r="A57" s="747" t="s">
        <v>562</v>
      </c>
      <c r="B57" s="748" t="s">
        <v>563</v>
      </c>
      <c r="C57" s="749" t="s">
        <v>580</v>
      </c>
      <c r="D57" s="750" t="s">
        <v>581</v>
      </c>
      <c r="E57" s="751">
        <v>50113001</v>
      </c>
      <c r="F57" s="750" t="s">
        <v>589</v>
      </c>
      <c r="G57" s="749" t="s">
        <v>590</v>
      </c>
      <c r="H57" s="749">
        <v>162858</v>
      </c>
      <c r="I57" s="749">
        <v>162858</v>
      </c>
      <c r="J57" s="749" t="s">
        <v>684</v>
      </c>
      <c r="K57" s="749" t="s">
        <v>685</v>
      </c>
      <c r="L57" s="752">
        <v>39.330000000000005</v>
      </c>
      <c r="M57" s="752">
        <v>3</v>
      </c>
      <c r="N57" s="753">
        <v>117.99000000000001</v>
      </c>
    </row>
    <row r="58" spans="1:14" ht="14.4" customHeight="1" x14ac:dyDescent="0.3">
      <c r="A58" s="747" t="s">
        <v>562</v>
      </c>
      <c r="B58" s="748" t="s">
        <v>563</v>
      </c>
      <c r="C58" s="749" t="s">
        <v>580</v>
      </c>
      <c r="D58" s="750" t="s">
        <v>581</v>
      </c>
      <c r="E58" s="751">
        <v>50113001</v>
      </c>
      <c r="F58" s="750" t="s">
        <v>589</v>
      </c>
      <c r="G58" s="749" t="s">
        <v>590</v>
      </c>
      <c r="H58" s="749">
        <v>186252</v>
      </c>
      <c r="I58" s="749">
        <v>186252</v>
      </c>
      <c r="J58" s="749" t="s">
        <v>686</v>
      </c>
      <c r="K58" s="749" t="s">
        <v>687</v>
      </c>
      <c r="L58" s="752">
        <v>136.53333333333333</v>
      </c>
      <c r="M58" s="752">
        <v>3</v>
      </c>
      <c r="N58" s="753">
        <v>409.6</v>
      </c>
    </row>
    <row r="59" spans="1:14" ht="14.4" customHeight="1" x14ac:dyDescent="0.3">
      <c r="A59" s="747" t="s">
        <v>562</v>
      </c>
      <c r="B59" s="748" t="s">
        <v>563</v>
      </c>
      <c r="C59" s="749" t="s">
        <v>580</v>
      </c>
      <c r="D59" s="750" t="s">
        <v>581</v>
      </c>
      <c r="E59" s="751">
        <v>50113001</v>
      </c>
      <c r="F59" s="750" t="s">
        <v>589</v>
      </c>
      <c r="G59" s="749" t="s">
        <v>590</v>
      </c>
      <c r="H59" s="749">
        <v>148888</v>
      </c>
      <c r="I59" s="749">
        <v>48888</v>
      </c>
      <c r="J59" s="749" t="s">
        <v>686</v>
      </c>
      <c r="K59" s="749" t="s">
        <v>688</v>
      </c>
      <c r="L59" s="752">
        <v>62.042000000000009</v>
      </c>
      <c r="M59" s="752">
        <v>5</v>
      </c>
      <c r="N59" s="753">
        <v>310.21000000000004</v>
      </c>
    </row>
    <row r="60" spans="1:14" ht="14.4" customHeight="1" x14ac:dyDescent="0.3">
      <c r="A60" s="747" t="s">
        <v>562</v>
      </c>
      <c r="B60" s="748" t="s">
        <v>563</v>
      </c>
      <c r="C60" s="749" t="s">
        <v>580</v>
      </c>
      <c r="D60" s="750" t="s">
        <v>581</v>
      </c>
      <c r="E60" s="751">
        <v>50113001</v>
      </c>
      <c r="F60" s="750" t="s">
        <v>589</v>
      </c>
      <c r="G60" s="749" t="s">
        <v>590</v>
      </c>
      <c r="H60" s="749">
        <v>185060</v>
      </c>
      <c r="I60" s="749">
        <v>85060</v>
      </c>
      <c r="J60" s="749" t="s">
        <v>689</v>
      </c>
      <c r="K60" s="749" t="s">
        <v>690</v>
      </c>
      <c r="L60" s="752">
        <v>66.189999999999984</v>
      </c>
      <c r="M60" s="752">
        <v>2</v>
      </c>
      <c r="N60" s="753">
        <v>132.37999999999997</v>
      </c>
    </row>
    <row r="61" spans="1:14" ht="14.4" customHeight="1" x14ac:dyDescent="0.3">
      <c r="A61" s="747" t="s">
        <v>562</v>
      </c>
      <c r="B61" s="748" t="s">
        <v>563</v>
      </c>
      <c r="C61" s="749" t="s">
        <v>580</v>
      </c>
      <c r="D61" s="750" t="s">
        <v>581</v>
      </c>
      <c r="E61" s="751">
        <v>50113001</v>
      </c>
      <c r="F61" s="750" t="s">
        <v>589</v>
      </c>
      <c r="G61" s="749" t="s">
        <v>597</v>
      </c>
      <c r="H61" s="749">
        <v>102720</v>
      </c>
      <c r="I61" s="749">
        <v>2720</v>
      </c>
      <c r="J61" s="749" t="s">
        <v>691</v>
      </c>
      <c r="K61" s="749" t="s">
        <v>692</v>
      </c>
      <c r="L61" s="752">
        <v>186.62000000000003</v>
      </c>
      <c r="M61" s="752">
        <v>1</v>
      </c>
      <c r="N61" s="753">
        <v>186.62000000000003</v>
      </c>
    </row>
    <row r="62" spans="1:14" ht="14.4" customHeight="1" x14ac:dyDescent="0.3">
      <c r="A62" s="747" t="s">
        <v>562</v>
      </c>
      <c r="B62" s="748" t="s">
        <v>563</v>
      </c>
      <c r="C62" s="749" t="s">
        <v>580</v>
      </c>
      <c r="D62" s="750" t="s">
        <v>581</v>
      </c>
      <c r="E62" s="751">
        <v>50113001</v>
      </c>
      <c r="F62" s="750" t="s">
        <v>589</v>
      </c>
      <c r="G62" s="749" t="s">
        <v>590</v>
      </c>
      <c r="H62" s="749">
        <v>184319</v>
      </c>
      <c r="I62" s="749">
        <v>184319</v>
      </c>
      <c r="J62" s="749" t="s">
        <v>693</v>
      </c>
      <c r="K62" s="749" t="s">
        <v>694</v>
      </c>
      <c r="L62" s="752">
        <v>582.70000000000027</v>
      </c>
      <c r="M62" s="752">
        <v>1</v>
      </c>
      <c r="N62" s="753">
        <v>582.70000000000027</v>
      </c>
    </row>
    <row r="63" spans="1:14" ht="14.4" customHeight="1" x14ac:dyDescent="0.3">
      <c r="A63" s="747" t="s">
        <v>562</v>
      </c>
      <c r="B63" s="748" t="s">
        <v>563</v>
      </c>
      <c r="C63" s="749" t="s">
        <v>580</v>
      </c>
      <c r="D63" s="750" t="s">
        <v>581</v>
      </c>
      <c r="E63" s="751">
        <v>50113001</v>
      </c>
      <c r="F63" s="750" t="s">
        <v>589</v>
      </c>
      <c r="G63" s="749" t="s">
        <v>590</v>
      </c>
      <c r="H63" s="749">
        <v>849390</v>
      </c>
      <c r="I63" s="749">
        <v>163314</v>
      </c>
      <c r="J63" s="749" t="s">
        <v>695</v>
      </c>
      <c r="K63" s="749" t="s">
        <v>696</v>
      </c>
      <c r="L63" s="752">
        <v>140.38999999999993</v>
      </c>
      <c r="M63" s="752">
        <v>1</v>
      </c>
      <c r="N63" s="753">
        <v>140.38999999999993</v>
      </c>
    </row>
    <row r="64" spans="1:14" ht="14.4" customHeight="1" x14ac:dyDescent="0.3">
      <c r="A64" s="747" t="s">
        <v>562</v>
      </c>
      <c r="B64" s="748" t="s">
        <v>563</v>
      </c>
      <c r="C64" s="749" t="s">
        <v>580</v>
      </c>
      <c r="D64" s="750" t="s">
        <v>581</v>
      </c>
      <c r="E64" s="751">
        <v>50113001</v>
      </c>
      <c r="F64" s="750" t="s">
        <v>589</v>
      </c>
      <c r="G64" s="749" t="s">
        <v>590</v>
      </c>
      <c r="H64" s="749">
        <v>192351</v>
      </c>
      <c r="I64" s="749">
        <v>92351</v>
      </c>
      <c r="J64" s="749" t="s">
        <v>697</v>
      </c>
      <c r="K64" s="749" t="s">
        <v>698</v>
      </c>
      <c r="L64" s="752">
        <v>86.219999999999985</v>
      </c>
      <c r="M64" s="752">
        <v>51</v>
      </c>
      <c r="N64" s="753">
        <v>4397.2199999999993</v>
      </c>
    </row>
    <row r="65" spans="1:14" ht="14.4" customHeight="1" x14ac:dyDescent="0.3">
      <c r="A65" s="747" t="s">
        <v>562</v>
      </c>
      <c r="B65" s="748" t="s">
        <v>563</v>
      </c>
      <c r="C65" s="749" t="s">
        <v>580</v>
      </c>
      <c r="D65" s="750" t="s">
        <v>581</v>
      </c>
      <c r="E65" s="751">
        <v>50113001</v>
      </c>
      <c r="F65" s="750" t="s">
        <v>589</v>
      </c>
      <c r="G65" s="749" t="s">
        <v>590</v>
      </c>
      <c r="H65" s="749">
        <v>132992</v>
      </c>
      <c r="I65" s="749">
        <v>32992</v>
      </c>
      <c r="J65" s="749" t="s">
        <v>699</v>
      </c>
      <c r="K65" s="749" t="s">
        <v>700</v>
      </c>
      <c r="L65" s="752">
        <v>121.41775000000001</v>
      </c>
      <c r="M65" s="752">
        <v>8</v>
      </c>
      <c r="N65" s="753">
        <v>971.3420000000001</v>
      </c>
    </row>
    <row r="66" spans="1:14" ht="14.4" customHeight="1" x14ac:dyDescent="0.3">
      <c r="A66" s="747" t="s">
        <v>562</v>
      </c>
      <c r="B66" s="748" t="s">
        <v>563</v>
      </c>
      <c r="C66" s="749" t="s">
        <v>580</v>
      </c>
      <c r="D66" s="750" t="s">
        <v>581</v>
      </c>
      <c r="E66" s="751">
        <v>50113001</v>
      </c>
      <c r="F66" s="750" t="s">
        <v>589</v>
      </c>
      <c r="G66" s="749" t="s">
        <v>590</v>
      </c>
      <c r="H66" s="749">
        <v>112895</v>
      </c>
      <c r="I66" s="749">
        <v>12895</v>
      </c>
      <c r="J66" s="749" t="s">
        <v>701</v>
      </c>
      <c r="K66" s="749" t="s">
        <v>702</v>
      </c>
      <c r="L66" s="752">
        <v>106.57999999999998</v>
      </c>
      <c r="M66" s="752">
        <v>3</v>
      </c>
      <c r="N66" s="753">
        <v>319.73999999999995</v>
      </c>
    </row>
    <row r="67" spans="1:14" ht="14.4" customHeight="1" x14ac:dyDescent="0.3">
      <c r="A67" s="747" t="s">
        <v>562</v>
      </c>
      <c r="B67" s="748" t="s">
        <v>563</v>
      </c>
      <c r="C67" s="749" t="s">
        <v>580</v>
      </c>
      <c r="D67" s="750" t="s">
        <v>581</v>
      </c>
      <c r="E67" s="751">
        <v>50113001</v>
      </c>
      <c r="F67" s="750" t="s">
        <v>589</v>
      </c>
      <c r="G67" s="749" t="s">
        <v>590</v>
      </c>
      <c r="H67" s="749">
        <v>112894</v>
      </c>
      <c r="I67" s="749">
        <v>12894</v>
      </c>
      <c r="J67" s="749" t="s">
        <v>701</v>
      </c>
      <c r="K67" s="749" t="s">
        <v>703</v>
      </c>
      <c r="L67" s="752">
        <v>60.580000000000005</v>
      </c>
      <c r="M67" s="752">
        <v>3</v>
      </c>
      <c r="N67" s="753">
        <v>181.74</v>
      </c>
    </row>
    <row r="68" spans="1:14" ht="14.4" customHeight="1" x14ac:dyDescent="0.3">
      <c r="A68" s="747" t="s">
        <v>562</v>
      </c>
      <c r="B68" s="748" t="s">
        <v>563</v>
      </c>
      <c r="C68" s="749" t="s">
        <v>580</v>
      </c>
      <c r="D68" s="750" t="s">
        <v>581</v>
      </c>
      <c r="E68" s="751">
        <v>50113001</v>
      </c>
      <c r="F68" s="750" t="s">
        <v>589</v>
      </c>
      <c r="G68" s="749" t="s">
        <v>597</v>
      </c>
      <c r="H68" s="749">
        <v>112891</v>
      </c>
      <c r="I68" s="749">
        <v>12891</v>
      </c>
      <c r="J68" s="749" t="s">
        <v>701</v>
      </c>
      <c r="K68" s="749" t="s">
        <v>704</v>
      </c>
      <c r="L68" s="752">
        <v>58.330000000000013</v>
      </c>
      <c r="M68" s="752">
        <v>2</v>
      </c>
      <c r="N68" s="753">
        <v>116.66000000000003</v>
      </c>
    </row>
    <row r="69" spans="1:14" ht="14.4" customHeight="1" x14ac:dyDescent="0.3">
      <c r="A69" s="747" t="s">
        <v>562</v>
      </c>
      <c r="B69" s="748" t="s">
        <v>563</v>
      </c>
      <c r="C69" s="749" t="s">
        <v>580</v>
      </c>
      <c r="D69" s="750" t="s">
        <v>581</v>
      </c>
      <c r="E69" s="751">
        <v>50113001</v>
      </c>
      <c r="F69" s="750" t="s">
        <v>589</v>
      </c>
      <c r="G69" s="749" t="s">
        <v>597</v>
      </c>
      <c r="H69" s="749">
        <v>112892</v>
      </c>
      <c r="I69" s="749">
        <v>12892</v>
      </c>
      <c r="J69" s="749" t="s">
        <v>701</v>
      </c>
      <c r="K69" s="749" t="s">
        <v>705</v>
      </c>
      <c r="L69" s="752">
        <v>104.34000028203896</v>
      </c>
      <c r="M69" s="752">
        <v>10</v>
      </c>
      <c r="N69" s="753">
        <v>1043.4000028203895</v>
      </c>
    </row>
    <row r="70" spans="1:14" ht="14.4" customHeight="1" x14ac:dyDescent="0.3">
      <c r="A70" s="747" t="s">
        <v>562</v>
      </c>
      <c r="B70" s="748" t="s">
        <v>563</v>
      </c>
      <c r="C70" s="749" t="s">
        <v>580</v>
      </c>
      <c r="D70" s="750" t="s">
        <v>581</v>
      </c>
      <c r="E70" s="751">
        <v>50113001</v>
      </c>
      <c r="F70" s="750" t="s">
        <v>589</v>
      </c>
      <c r="G70" s="749" t="s">
        <v>590</v>
      </c>
      <c r="H70" s="749">
        <v>988158</v>
      </c>
      <c r="I70" s="749">
        <v>500933</v>
      </c>
      <c r="J70" s="749" t="s">
        <v>706</v>
      </c>
      <c r="K70" s="749" t="s">
        <v>707</v>
      </c>
      <c r="L70" s="752">
        <v>334.33333333333343</v>
      </c>
      <c r="M70" s="752">
        <v>3</v>
      </c>
      <c r="N70" s="753">
        <v>1003.0000000000002</v>
      </c>
    </row>
    <row r="71" spans="1:14" ht="14.4" customHeight="1" x14ac:dyDescent="0.3">
      <c r="A71" s="747" t="s">
        <v>562</v>
      </c>
      <c r="B71" s="748" t="s">
        <v>563</v>
      </c>
      <c r="C71" s="749" t="s">
        <v>580</v>
      </c>
      <c r="D71" s="750" t="s">
        <v>581</v>
      </c>
      <c r="E71" s="751">
        <v>50113001</v>
      </c>
      <c r="F71" s="750" t="s">
        <v>589</v>
      </c>
      <c r="G71" s="749" t="s">
        <v>590</v>
      </c>
      <c r="H71" s="749">
        <v>126247</v>
      </c>
      <c r="I71" s="749">
        <v>26247</v>
      </c>
      <c r="J71" s="749" t="s">
        <v>708</v>
      </c>
      <c r="K71" s="749" t="s">
        <v>707</v>
      </c>
      <c r="L71" s="752">
        <v>205.04</v>
      </c>
      <c r="M71" s="752">
        <v>4</v>
      </c>
      <c r="N71" s="753">
        <v>820.16</v>
      </c>
    </row>
    <row r="72" spans="1:14" ht="14.4" customHeight="1" x14ac:dyDescent="0.3">
      <c r="A72" s="747" t="s">
        <v>562</v>
      </c>
      <c r="B72" s="748" t="s">
        <v>563</v>
      </c>
      <c r="C72" s="749" t="s">
        <v>580</v>
      </c>
      <c r="D72" s="750" t="s">
        <v>581</v>
      </c>
      <c r="E72" s="751">
        <v>50113001</v>
      </c>
      <c r="F72" s="750" t="s">
        <v>589</v>
      </c>
      <c r="G72" s="749" t="s">
        <v>590</v>
      </c>
      <c r="H72" s="749">
        <v>140274</v>
      </c>
      <c r="I72" s="749">
        <v>40274</v>
      </c>
      <c r="J72" s="749" t="s">
        <v>709</v>
      </c>
      <c r="K72" s="749" t="s">
        <v>710</v>
      </c>
      <c r="L72" s="752">
        <v>51.77000000000001</v>
      </c>
      <c r="M72" s="752">
        <v>2</v>
      </c>
      <c r="N72" s="753">
        <v>103.54000000000002</v>
      </c>
    </row>
    <row r="73" spans="1:14" ht="14.4" customHeight="1" x14ac:dyDescent="0.3">
      <c r="A73" s="747" t="s">
        <v>562</v>
      </c>
      <c r="B73" s="748" t="s">
        <v>563</v>
      </c>
      <c r="C73" s="749" t="s">
        <v>580</v>
      </c>
      <c r="D73" s="750" t="s">
        <v>581</v>
      </c>
      <c r="E73" s="751">
        <v>50113001</v>
      </c>
      <c r="F73" s="750" t="s">
        <v>589</v>
      </c>
      <c r="G73" s="749" t="s">
        <v>590</v>
      </c>
      <c r="H73" s="749">
        <v>140275</v>
      </c>
      <c r="I73" s="749">
        <v>40275</v>
      </c>
      <c r="J73" s="749" t="s">
        <v>709</v>
      </c>
      <c r="K73" s="749" t="s">
        <v>711</v>
      </c>
      <c r="L73" s="752">
        <v>95.700000000000045</v>
      </c>
      <c r="M73" s="752">
        <v>1</v>
      </c>
      <c r="N73" s="753">
        <v>95.700000000000045</v>
      </c>
    </row>
    <row r="74" spans="1:14" ht="14.4" customHeight="1" x14ac:dyDescent="0.3">
      <c r="A74" s="747" t="s">
        <v>562</v>
      </c>
      <c r="B74" s="748" t="s">
        <v>563</v>
      </c>
      <c r="C74" s="749" t="s">
        <v>580</v>
      </c>
      <c r="D74" s="750" t="s">
        <v>581</v>
      </c>
      <c r="E74" s="751">
        <v>50113001</v>
      </c>
      <c r="F74" s="750" t="s">
        <v>589</v>
      </c>
      <c r="G74" s="749" t="s">
        <v>590</v>
      </c>
      <c r="H74" s="749">
        <v>89227</v>
      </c>
      <c r="I74" s="749">
        <v>89227</v>
      </c>
      <c r="J74" s="749" t="s">
        <v>712</v>
      </c>
      <c r="K74" s="749" t="s">
        <v>713</v>
      </c>
      <c r="L74" s="752">
        <v>119.53499999999998</v>
      </c>
      <c r="M74" s="752">
        <v>2</v>
      </c>
      <c r="N74" s="753">
        <v>239.06999999999996</v>
      </c>
    </row>
    <row r="75" spans="1:14" ht="14.4" customHeight="1" x14ac:dyDescent="0.3">
      <c r="A75" s="747" t="s">
        <v>562</v>
      </c>
      <c r="B75" s="748" t="s">
        <v>563</v>
      </c>
      <c r="C75" s="749" t="s">
        <v>580</v>
      </c>
      <c r="D75" s="750" t="s">
        <v>581</v>
      </c>
      <c r="E75" s="751">
        <v>50113001</v>
      </c>
      <c r="F75" s="750" t="s">
        <v>589</v>
      </c>
      <c r="G75" s="749" t="s">
        <v>590</v>
      </c>
      <c r="H75" s="749">
        <v>160405</v>
      </c>
      <c r="I75" s="749">
        <v>60405</v>
      </c>
      <c r="J75" s="749" t="s">
        <v>714</v>
      </c>
      <c r="K75" s="749" t="s">
        <v>715</v>
      </c>
      <c r="L75" s="752">
        <v>171.26</v>
      </c>
      <c r="M75" s="752">
        <v>2</v>
      </c>
      <c r="N75" s="753">
        <v>342.52</v>
      </c>
    </row>
    <row r="76" spans="1:14" ht="14.4" customHeight="1" x14ac:dyDescent="0.3">
      <c r="A76" s="747" t="s">
        <v>562</v>
      </c>
      <c r="B76" s="748" t="s">
        <v>563</v>
      </c>
      <c r="C76" s="749" t="s">
        <v>580</v>
      </c>
      <c r="D76" s="750" t="s">
        <v>581</v>
      </c>
      <c r="E76" s="751">
        <v>50113001</v>
      </c>
      <c r="F76" s="750" t="s">
        <v>589</v>
      </c>
      <c r="G76" s="749" t="s">
        <v>590</v>
      </c>
      <c r="H76" s="749">
        <v>160404</v>
      </c>
      <c r="I76" s="749">
        <v>60404</v>
      </c>
      <c r="J76" s="749" t="s">
        <v>714</v>
      </c>
      <c r="K76" s="749" t="s">
        <v>716</v>
      </c>
      <c r="L76" s="752">
        <v>121.34</v>
      </c>
      <c r="M76" s="752">
        <v>1</v>
      </c>
      <c r="N76" s="753">
        <v>121.34</v>
      </c>
    </row>
    <row r="77" spans="1:14" ht="14.4" customHeight="1" x14ac:dyDescent="0.3">
      <c r="A77" s="747" t="s">
        <v>562</v>
      </c>
      <c r="B77" s="748" t="s">
        <v>563</v>
      </c>
      <c r="C77" s="749" t="s">
        <v>580</v>
      </c>
      <c r="D77" s="750" t="s">
        <v>581</v>
      </c>
      <c r="E77" s="751">
        <v>50113001</v>
      </c>
      <c r="F77" s="750" t="s">
        <v>589</v>
      </c>
      <c r="G77" s="749" t="s">
        <v>590</v>
      </c>
      <c r="H77" s="749">
        <v>117166</v>
      </c>
      <c r="I77" s="749">
        <v>17166</v>
      </c>
      <c r="J77" s="749" t="s">
        <v>717</v>
      </c>
      <c r="K77" s="749" t="s">
        <v>718</v>
      </c>
      <c r="L77" s="752">
        <v>81.040000000000006</v>
      </c>
      <c r="M77" s="752">
        <v>3</v>
      </c>
      <c r="N77" s="753">
        <v>243.12</v>
      </c>
    </row>
    <row r="78" spans="1:14" ht="14.4" customHeight="1" x14ac:dyDescent="0.3">
      <c r="A78" s="747" t="s">
        <v>562</v>
      </c>
      <c r="B78" s="748" t="s">
        <v>563</v>
      </c>
      <c r="C78" s="749" t="s">
        <v>580</v>
      </c>
      <c r="D78" s="750" t="s">
        <v>581</v>
      </c>
      <c r="E78" s="751">
        <v>50113001</v>
      </c>
      <c r="F78" s="750" t="s">
        <v>589</v>
      </c>
      <c r="G78" s="749" t="s">
        <v>590</v>
      </c>
      <c r="H78" s="749">
        <v>159714</v>
      </c>
      <c r="I78" s="749">
        <v>59714</v>
      </c>
      <c r="J78" s="749" t="s">
        <v>719</v>
      </c>
      <c r="K78" s="749" t="s">
        <v>720</v>
      </c>
      <c r="L78" s="752">
        <v>120.73000000000003</v>
      </c>
      <c r="M78" s="752">
        <v>1</v>
      </c>
      <c r="N78" s="753">
        <v>120.73000000000003</v>
      </c>
    </row>
    <row r="79" spans="1:14" ht="14.4" customHeight="1" x14ac:dyDescent="0.3">
      <c r="A79" s="747" t="s">
        <v>562</v>
      </c>
      <c r="B79" s="748" t="s">
        <v>563</v>
      </c>
      <c r="C79" s="749" t="s">
        <v>580</v>
      </c>
      <c r="D79" s="750" t="s">
        <v>581</v>
      </c>
      <c r="E79" s="751">
        <v>50113001</v>
      </c>
      <c r="F79" s="750" t="s">
        <v>589</v>
      </c>
      <c r="G79" s="749" t="s">
        <v>590</v>
      </c>
      <c r="H79" s="749">
        <v>176496</v>
      </c>
      <c r="I79" s="749">
        <v>76496</v>
      </c>
      <c r="J79" s="749" t="s">
        <v>721</v>
      </c>
      <c r="K79" s="749" t="s">
        <v>722</v>
      </c>
      <c r="L79" s="752">
        <v>125.42999999999999</v>
      </c>
      <c r="M79" s="752">
        <v>39</v>
      </c>
      <c r="N79" s="753">
        <v>4891.7699999999995</v>
      </c>
    </row>
    <row r="80" spans="1:14" ht="14.4" customHeight="1" x14ac:dyDescent="0.3">
      <c r="A80" s="747" t="s">
        <v>562</v>
      </c>
      <c r="B80" s="748" t="s">
        <v>563</v>
      </c>
      <c r="C80" s="749" t="s">
        <v>580</v>
      </c>
      <c r="D80" s="750" t="s">
        <v>581</v>
      </c>
      <c r="E80" s="751">
        <v>50113001</v>
      </c>
      <c r="F80" s="750" t="s">
        <v>589</v>
      </c>
      <c r="G80" s="749" t="s">
        <v>590</v>
      </c>
      <c r="H80" s="749">
        <v>102679</v>
      </c>
      <c r="I80" s="749">
        <v>2679</v>
      </c>
      <c r="J80" s="749" t="s">
        <v>723</v>
      </c>
      <c r="K80" s="749" t="s">
        <v>724</v>
      </c>
      <c r="L80" s="752">
        <v>164.48</v>
      </c>
      <c r="M80" s="752">
        <v>12</v>
      </c>
      <c r="N80" s="753">
        <v>1973.76</v>
      </c>
    </row>
    <row r="81" spans="1:14" ht="14.4" customHeight="1" x14ac:dyDescent="0.3">
      <c r="A81" s="747" t="s">
        <v>562</v>
      </c>
      <c r="B81" s="748" t="s">
        <v>563</v>
      </c>
      <c r="C81" s="749" t="s">
        <v>580</v>
      </c>
      <c r="D81" s="750" t="s">
        <v>581</v>
      </c>
      <c r="E81" s="751">
        <v>50113001</v>
      </c>
      <c r="F81" s="750" t="s">
        <v>589</v>
      </c>
      <c r="G81" s="749" t="s">
        <v>590</v>
      </c>
      <c r="H81" s="749">
        <v>203323</v>
      </c>
      <c r="I81" s="749">
        <v>203323</v>
      </c>
      <c r="J81" s="749" t="s">
        <v>725</v>
      </c>
      <c r="K81" s="749" t="s">
        <v>726</v>
      </c>
      <c r="L81" s="752">
        <v>246.52999999999994</v>
      </c>
      <c r="M81" s="752">
        <v>1</v>
      </c>
      <c r="N81" s="753">
        <v>246.52999999999994</v>
      </c>
    </row>
    <row r="82" spans="1:14" ht="14.4" customHeight="1" x14ac:dyDescent="0.3">
      <c r="A82" s="747" t="s">
        <v>562</v>
      </c>
      <c r="B82" s="748" t="s">
        <v>563</v>
      </c>
      <c r="C82" s="749" t="s">
        <v>580</v>
      </c>
      <c r="D82" s="750" t="s">
        <v>581</v>
      </c>
      <c r="E82" s="751">
        <v>50113001</v>
      </c>
      <c r="F82" s="750" t="s">
        <v>589</v>
      </c>
      <c r="G82" s="749" t="s">
        <v>590</v>
      </c>
      <c r="H82" s="749">
        <v>162316</v>
      </c>
      <c r="I82" s="749">
        <v>62316</v>
      </c>
      <c r="J82" s="749" t="s">
        <v>727</v>
      </c>
      <c r="K82" s="749" t="s">
        <v>728</v>
      </c>
      <c r="L82" s="752">
        <v>149.45000000000005</v>
      </c>
      <c r="M82" s="752">
        <v>1</v>
      </c>
      <c r="N82" s="753">
        <v>149.45000000000005</v>
      </c>
    </row>
    <row r="83" spans="1:14" ht="14.4" customHeight="1" x14ac:dyDescent="0.3">
      <c r="A83" s="747" t="s">
        <v>562</v>
      </c>
      <c r="B83" s="748" t="s">
        <v>563</v>
      </c>
      <c r="C83" s="749" t="s">
        <v>580</v>
      </c>
      <c r="D83" s="750" t="s">
        <v>581</v>
      </c>
      <c r="E83" s="751">
        <v>50113001</v>
      </c>
      <c r="F83" s="750" t="s">
        <v>589</v>
      </c>
      <c r="G83" s="749" t="s">
        <v>590</v>
      </c>
      <c r="H83" s="749">
        <v>162317</v>
      </c>
      <c r="I83" s="749">
        <v>62317</v>
      </c>
      <c r="J83" s="749" t="s">
        <v>727</v>
      </c>
      <c r="K83" s="749" t="s">
        <v>729</v>
      </c>
      <c r="L83" s="752">
        <v>286.00000000000006</v>
      </c>
      <c r="M83" s="752">
        <v>1</v>
      </c>
      <c r="N83" s="753">
        <v>286.00000000000006</v>
      </c>
    </row>
    <row r="84" spans="1:14" ht="14.4" customHeight="1" x14ac:dyDescent="0.3">
      <c r="A84" s="747" t="s">
        <v>562</v>
      </c>
      <c r="B84" s="748" t="s">
        <v>563</v>
      </c>
      <c r="C84" s="749" t="s">
        <v>580</v>
      </c>
      <c r="D84" s="750" t="s">
        <v>581</v>
      </c>
      <c r="E84" s="751">
        <v>50113001</v>
      </c>
      <c r="F84" s="750" t="s">
        <v>589</v>
      </c>
      <c r="G84" s="749" t="s">
        <v>590</v>
      </c>
      <c r="H84" s="749">
        <v>225589</v>
      </c>
      <c r="I84" s="749">
        <v>225589</v>
      </c>
      <c r="J84" s="749" t="s">
        <v>730</v>
      </c>
      <c r="K84" s="749" t="s">
        <v>731</v>
      </c>
      <c r="L84" s="752">
        <v>77.282000000000011</v>
      </c>
      <c r="M84" s="752">
        <v>5</v>
      </c>
      <c r="N84" s="753">
        <v>386.41</v>
      </c>
    </row>
    <row r="85" spans="1:14" ht="14.4" customHeight="1" x14ac:dyDescent="0.3">
      <c r="A85" s="747" t="s">
        <v>562</v>
      </c>
      <c r="B85" s="748" t="s">
        <v>563</v>
      </c>
      <c r="C85" s="749" t="s">
        <v>580</v>
      </c>
      <c r="D85" s="750" t="s">
        <v>581</v>
      </c>
      <c r="E85" s="751">
        <v>50113001</v>
      </c>
      <c r="F85" s="750" t="s">
        <v>589</v>
      </c>
      <c r="G85" s="749" t="s">
        <v>590</v>
      </c>
      <c r="H85" s="749">
        <v>176690</v>
      </c>
      <c r="I85" s="749">
        <v>176690</v>
      </c>
      <c r="J85" s="749" t="s">
        <v>732</v>
      </c>
      <c r="K85" s="749" t="s">
        <v>733</v>
      </c>
      <c r="L85" s="752">
        <v>114.79000000000003</v>
      </c>
      <c r="M85" s="752">
        <v>1</v>
      </c>
      <c r="N85" s="753">
        <v>114.79000000000003</v>
      </c>
    </row>
    <row r="86" spans="1:14" ht="14.4" customHeight="1" x14ac:dyDescent="0.3">
      <c r="A86" s="747" t="s">
        <v>562</v>
      </c>
      <c r="B86" s="748" t="s">
        <v>563</v>
      </c>
      <c r="C86" s="749" t="s">
        <v>580</v>
      </c>
      <c r="D86" s="750" t="s">
        <v>581</v>
      </c>
      <c r="E86" s="751">
        <v>50113001</v>
      </c>
      <c r="F86" s="750" t="s">
        <v>589</v>
      </c>
      <c r="G86" s="749" t="s">
        <v>597</v>
      </c>
      <c r="H86" s="749">
        <v>146980</v>
      </c>
      <c r="I86" s="749">
        <v>46980</v>
      </c>
      <c r="J86" s="749" t="s">
        <v>734</v>
      </c>
      <c r="K86" s="749" t="s">
        <v>735</v>
      </c>
      <c r="L86" s="752">
        <v>204.87000000000003</v>
      </c>
      <c r="M86" s="752">
        <v>3</v>
      </c>
      <c r="N86" s="753">
        <v>614.61000000000013</v>
      </c>
    </row>
    <row r="87" spans="1:14" ht="14.4" customHeight="1" x14ac:dyDescent="0.3">
      <c r="A87" s="747" t="s">
        <v>562</v>
      </c>
      <c r="B87" s="748" t="s">
        <v>563</v>
      </c>
      <c r="C87" s="749" t="s">
        <v>580</v>
      </c>
      <c r="D87" s="750" t="s">
        <v>581</v>
      </c>
      <c r="E87" s="751">
        <v>50113001</v>
      </c>
      <c r="F87" s="750" t="s">
        <v>589</v>
      </c>
      <c r="G87" s="749" t="s">
        <v>597</v>
      </c>
      <c r="H87" s="749">
        <v>158037</v>
      </c>
      <c r="I87" s="749">
        <v>58037</v>
      </c>
      <c r="J87" s="749" t="s">
        <v>736</v>
      </c>
      <c r="K87" s="749" t="s">
        <v>737</v>
      </c>
      <c r="L87" s="752">
        <v>93.852727272727265</v>
      </c>
      <c r="M87" s="752">
        <v>11</v>
      </c>
      <c r="N87" s="753">
        <v>1032.3799999999999</v>
      </c>
    </row>
    <row r="88" spans="1:14" ht="14.4" customHeight="1" x14ac:dyDescent="0.3">
      <c r="A88" s="747" t="s">
        <v>562</v>
      </c>
      <c r="B88" s="748" t="s">
        <v>563</v>
      </c>
      <c r="C88" s="749" t="s">
        <v>580</v>
      </c>
      <c r="D88" s="750" t="s">
        <v>581</v>
      </c>
      <c r="E88" s="751">
        <v>50113001</v>
      </c>
      <c r="F88" s="750" t="s">
        <v>589</v>
      </c>
      <c r="G88" s="749" t="s">
        <v>597</v>
      </c>
      <c r="H88" s="749">
        <v>131536</v>
      </c>
      <c r="I88" s="749">
        <v>31536</v>
      </c>
      <c r="J88" s="749" t="s">
        <v>736</v>
      </c>
      <c r="K88" s="749" t="s">
        <v>738</v>
      </c>
      <c r="L88" s="752">
        <v>207.42</v>
      </c>
      <c r="M88" s="752">
        <v>2</v>
      </c>
      <c r="N88" s="753">
        <v>414.84</v>
      </c>
    </row>
    <row r="89" spans="1:14" ht="14.4" customHeight="1" x14ac:dyDescent="0.3">
      <c r="A89" s="747" t="s">
        <v>562</v>
      </c>
      <c r="B89" s="748" t="s">
        <v>563</v>
      </c>
      <c r="C89" s="749" t="s">
        <v>580</v>
      </c>
      <c r="D89" s="750" t="s">
        <v>581</v>
      </c>
      <c r="E89" s="751">
        <v>50113001</v>
      </c>
      <c r="F89" s="750" t="s">
        <v>589</v>
      </c>
      <c r="G89" s="749" t="s">
        <v>597</v>
      </c>
      <c r="H89" s="749">
        <v>145499</v>
      </c>
      <c r="I89" s="749">
        <v>45499</v>
      </c>
      <c r="J89" s="749" t="s">
        <v>739</v>
      </c>
      <c r="K89" s="749" t="s">
        <v>740</v>
      </c>
      <c r="L89" s="752">
        <v>101.7475</v>
      </c>
      <c r="M89" s="752">
        <v>16</v>
      </c>
      <c r="N89" s="753">
        <v>1627.96</v>
      </c>
    </row>
    <row r="90" spans="1:14" ht="14.4" customHeight="1" x14ac:dyDescent="0.3">
      <c r="A90" s="747" t="s">
        <v>562</v>
      </c>
      <c r="B90" s="748" t="s">
        <v>563</v>
      </c>
      <c r="C90" s="749" t="s">
        <v>580</v>
      </c>
      <c r="D90" s="750" t="s">
        <v>581</v>
      </c>
      <c r="E90" s="751">
        <v>50113001</v>
      </c>
      <c r="F90" s="750" t="s">
        <v>589</v>
      </c>
      <c r="G90" s="749" t="s">
        <v>597</v>
      </c>
      <c r="H90" s="749">
        <v>49941</v>
      </c>
      <c r="I90" s="749">
        <v>49941</v>
      </c>
      <c r="J90" s="749" t="s">
        <v>739</v>
      </c>
      <c r="K90" s="749" t="s">
        <v>741</v>
      </c>
      <c r="L90" s="752">
        <v>291.64999999999986</v>
      </c>
      <c r="M90" s="752">
        <v>1</v>
      </c>
      <c r="N90" s="753">
        <v>291.64999999999986</v>
      </c>
    </row>
    <row r="91" spans="1:14" ht="14.4" customHeight="1" x14ac:dyDescent="0.3">
      <c r="A91" s="747" t="s">
        <v>562</v>
      </c>
      <c r="B91" s="748" t="s">
        <v>563</v>
      </c>
      <c r="C91" s="749" t="s">
        <v>580</v>
      </c>
      <c r="D91" s="750" t="s">
        <v>581</v>
      </c>
      <c r="E91" s="751">
        <v>50113001</v>
      </c>
      <c r="F91" s="750" t="s">
        <v>589</v>
      </c>
      <c r="G91" s="749" t="s">
        <v>597</v>
      </c>
      <c r="H91" s="749">
        <v>158041</v>
      </c>
      <c r="I91" s="749">
        <v>58041</v>
      </c>
      <c r="J91" s="749" t="s">
        <v>742</v>
      </c>
      <c r="K91" s="749" t="s">
        <v>743</v>
      </c>
      <c r="L91" s="752">
        <v>125.84000000000003</v>
      </c>
      <c r="M91" s="752">
        <v>1</v>
      </c>
      <c r="N91" s="753">
        <v>125.84000000000003</v>
      </c>
    </row>
    <row r="92" spans="1:14" ht="14.4" customHeight="1" x14ac:dyDescent="0.3">
      <c r="A92" s="747" t="s">
        <v>562</v>
      </c>
      <c r="B92" s="748" t="s">
        <v>563</v>
      </c>
      <c r="C92" s="749" t="s">
        <v>580</v>
      </c>
      <c r="D92" s="750" t="s">
        <v>581</v>
      </c>
      <c r="E92" s="751">
        <v>50113001</v>
      </c>
      <c r="F92" s="750" t="s">
        <v>589</v>
      </c>
      <c r="G92" s="749" t="s">
        <v>597</v>
      </c>
      <c r="H92" s="749">
        <v>132225</v>
      </c>
      <c r="I92" s="749">
        <v>32225</v>
      </c>
      <c r="J92" s="749" t="s">
        <v>744</v>
      </c>
      <c r="K92" s="749" t="s">
        <v>745</v>
      </c>
      <c r="L92" s="752">
        <v>72.331142857142865</v>
      </c>
      <c r="M92" s="752">
        <v>35</v>
      </c>
      <c r="N92" s="753">
        <v>2531.59</v>
      </c>
    </row>
    <row r="93" spans="1:14" ht="14.4" customHeight="1" x14ac:dyDescent="0.3">
      <c r="A93" s="747" t="s">
        <v>562</v>
      </c>
      <c r="B93" s="748" t="s">
        <v>563</v>
      </c>
      <c r="C93" s="749" t="s">
        <v>580</v>
      </c>
      <c r="D93" s="750" t="s">
        <v>581</v>
      </c>
      <c r="E93" s="751">
        <v>50113001</v>
      </c>
      <c r="F93" s="750" t="s">
        <v>589</v>
      </c>
      <c r="G93" s="749" t="s">
        <v>590</v>
      </c>
      <c r="H93" s="749">
        <v>215708</v>
      </c>
      <c r="I93" s="749">
        <v>215708</v>
      </c>
      <c r="J93" s="749" t="s">
        <v>746</v>
      </c>
      <c r="K93" s="749" t="s">
        <v>747</v>
      </c>
      <c r="L93" s="752">
        <v>126.47857142857143</v>
      </c>
      <c r="M93" s="752">
        <v>7</v>
      </c>
      <c r="N93" s="753">
        <v>885.35</v>
      </c>
    </row>
    <row r="94" spans="1:14" ht="14.4" customHeight="1" x14ac:dyDescent="0.3">
      <c r="A94" s="747" t="s">
        <v>562</v>
      </c>
      <c r="B94" s="748" t="s">
        <v>563</v>
      </c>
      <c r="C94" s="749" t="s">
        <v>580</v>
      </c>
      <c r="D94" s="750" t="s">
        <v>581</v>
      </c>
      <c r="E94" s="751">
        <v>50113001</v>
      </c>
      <c r="F94" s="750" t="s">
        <v>589</v>
      </c>
      <c r="G94" s="749" t="s">
        <v>590</v>
      </c>
      <c r="H94" s="749">
        <v>191624</v>
      </c>
      <c r="I94" s="749">
        <v>91624</v>
      </c>
      <c r="J94" s="749" t="s">
        <v>748</v>
      </c>
      <c r="K94" s="749" t="s">
        <v>749</v>
      </c>
      <c r="L94" s="752">
        <v>58.14</v>
      </c>
      <c r="M94" s="752">
        <v>1</v>
      </c>
      <c r="N94" s="753">
        <v>58.14</v>
      </c>
    </row>
    <row r="95" spans="1:14" ht="14.4" customHeight="1" x14ac:dyDescent="0.3">
      <c r="A95" s="747" t="s">
        <v>562</v>
      </c>
      <c r="B95" s="748" t="s">
        <v>563</v>
      </c>
      <c r="C95" s="749" t="s">
        <v>580</v>
      </c>
      <c r="D95" s="750" t="s">
        <v>581</v>
      </c>
      <c r="E95" s="751">
        <v>50113001</v>
      </c>
      <c r="F95" s="750" t="s">
        <v>589</v>
      </c>
      <c r="G95" s="749" t="s">
        <v>590</v>
      </c>
      <c r="H95" s="749">
        <v>225141</v>
      </c>
      <c r="I95" s="749">
        <v>225141</v>
      </c>
      <c r="J95" s="749" t="s">
        <v>750</v>
      </c>
      <c r="K95" s="749" t="s">
        <v>751</v>
      </c>
      <c r="L95" s="752">
        <v>70.090000000000018</v>
      </c>
      <c r="M95" s="752">
        <v>1</v>
      </c>
      <c r="N95" s="753">
        <v>70.090000000000018</v>
      </c>
    </row>
    <row r="96" spans="1:14" ht="14.4" customHeight="1" x14ac:dyDescent="0.3">
      <c r="A96" s="747" t="s">
        <v>562</v>
      </c>
      <c r="B96" s="748" t="s">
        <v>563</v>
      </c>
      <c r="C96" s="749" t="s">
        <v>580</v>
      </c>
      <c r="D96" s="750" t="s">
        <v>581</v>
      </c>
      <c r="E96" s="751">
        <v>50113001</v>
      </c>
      <c r="F96" s="750" t="s">
        <v>589</v>
      </c>
      <c r="G96" s="749" t="s">
        <v>597</v>
      </c>
      <c r="H96" s="749">
        <v>850269</v>
      </c>
      <c r="I96" s="749">
        <v>128123</v>
      </c>
      <c r="J96" s="749" t="s">
        <v>752</v>
      </c>
      <c r="K96" s="749" t="s">
        <v>753</v>
      </c>
      <c r="L96" s="752">
        <v>91.990000000000009</v>
      </c>
      <c r="M96" s="752">
        <v>2</v>
      </c>
      <c r="N96" s="753">
        <v>183.98000000000002</v>
      </c>
    </row>
    <row r="97" spans="1:14" ht="14.4" customHeight="1" x14ac:dyDescent="0.3">
      <c r="A97" s="747" t="s">
        <v>562</v>
      </c>
      <c r="B97" s="748" t="s">
        <v>563</v>
      </c>
      <c r="C97" s="749" t="s">
        <v>580</v>
      </c>
      <c r="D97" s="750" t="s">
        <v>581</v>
      </c>
      <c r="E97" s="751">
        <v>50113001</v>
      </c>
      <c r="F97" s="750" t="s">
        <v>589</v>
      </c>
      <c r="G97" s="749" t="s">
        <v>590</v>
      </c>
      <c r="H97" s="749">
        <v>191729</v>
      </c>
      <c r="I97" s="749">
        <v>191729</v>
      </c>
      <c r="J97" s="749" t="s">
        <v>754</v>
      </c>
      <c r="K97" s="749" t="s">
        <v>755</v>
      </c>
      <c r="L97" s="752">
        <v>91.839999999999975</v>
      </c>
      <c r="M97" s="752">
        <v>1</v>
      </c>
      <c r="N97" s="753">
        <v>91.839999999999975</v>
      </c>
    </row>
    <row r="98" spans="1:14" ht="14.4" customHeight="1" x14ac:dyDescent="0.3">
      <c r="A98" s="747" t="s">
        <v>562</v>
      </c>
      <c r="B98" s="748" t="s">
        <v>563</v>
      </c>
      <c r="C98" s="749" t="s">
        <v>580</v>
      </c>
      <c r="D98" s="750" t="s">
        <v>581</v>
      </c>
      <c r="E98" s="751">
        <v>50113001</v>
      </c>
      <c r="F98" s="750" t="s">
        <v>589</v>
      </c>
      <c r="G98" s="749" t="s">
        <v>590</v>
      </c>
      <c r="H98" s="749">
        <v>848172</v>
      </c>
      <c r="I98" s="749">
        <v>0</v>
      </c>
      <c r="J98" s="749" t="s">
        <v>756</v>
      </c>
      <c r="K98" s="749" t="s">
        <v>564</v>
      </c>
      <c r="L98" s="752">
        <v>178.41</v>
      </c>
      <c r="M98" s="752">
        <v>4</v>
      </c>
      <c r="N98" s="753">
        <v>713.64</v>
      </c>
    </row>
    <row r="99" spans="1:14" ht="14.4" customHeight="1" x14ac:dyDescent="0.3">
      <c r="A99" s="747" t="s">
        <v>562</v>
      </c>
      <c r="B99" s="748" t="s">
        <v>563</v>
      </c>
      <c r="C99" s="749" t="s">
        <v>580</v>
      </c>
      <c r="D99" s="750" t="s">
        <v>581</v>
      </c>
      <c r="E99" s="751">
        <v>50113001</v>
      </c>
      <c r="F99" s="750" t="s">
        <v>589</v>
      </c>
      <c r="G99" s="749" t="s">
        <v>590</v>
      </c>
      <c r="H99" s="749">
        <v>845329</v>
      </c>
      <c r="I99" s="749">
        <v>0</v>
      </c>
      <c r="J99" s="749" t="s">
        <v>757</v>
      </c>
      <c r="K99" s="749" t="s">
        <v>564</v>
      </c>
      <c r="L99" s="752">
        <v>178.41001190476183</v>
      </c>
      <c r="M99" s="752">
        <v>84</v>
      </c>
      <c r="N99" s="753">
        <v>14986.440999999993</v>
      </c>
    </row>
    <row r="100" spans="1:14" ht="14.4" customHeight="1" x14ac:dyDescent="0.3">
      <c r="A100" s="747" t="s">
        <v>562</v>
      </c>
      <c r="B100" s="748" t="s">
        <v>563</v>
      </c>
      <c r="C100" s="749" t="s">
        <v>580</v>
      </c>
      <c r="D100" s="750" t="s">
        <v>581</v>
      </c>
      <c r="E100" s="751">
        <v>50113001</v>
      </c>
      <c r="F100" s="750" t="s">
        <v>589</v>
      </c>
      <c r="G100" s="749" t="s">
        <v>590</v>
      </c>
      <c r="H100" s="749">
        <v>993603</v>
      </c>
      <c r="I100" s="749">
        <v>0</v>
      </c>
      <c r="J100" s="749" t="s">
        <v>758</v>
      </c>
      <c r="K100" s="749" t="s">
        <v>564</v>
      </c>
      <c r="L100" s="752">
        <v>178.41</v>
      </c>
      <c r="M100" s="752">
        <v>28</v>
      </c>
      <c r="N100" s="753">
        <v>4995.4799999999996</v>
      </c>
    </row>
    <row r="101" spans="1:14" ht="14.4" customHeight="1" x14ac:dyDescent="0.3">
      <c r="A101" s="747" t="s">
        <v>562</v>
      </c>
      <c r="B101" s="748" t="s">
        <v>563</v>
      </c>
      <c r="C101" s="749" t="s">
        <v>580</v>
      </c>
      <c r="D101" s="750" t="s">
        <v>581</v>
      </c>
      <c r="E101" s="751">
        <v>50113001</v>
      </c>
      <c r="F101" s="750" t="s">
        <v>589</v>
      </c>
      <c r="G101" s="749" t="s">
        <v>590</v>
      </c>
      <c r="H101" s="749">
        <v>203954</v>
      </c>
      <c r="I101" s="749">
        <v>203954</v>
      </c>
      <c r="J101" s="749" t="s">
        <v>759</v>
      </c>
      <c r="K101" s="749" t="s">
        <v>760</v>
      </c>
      <c r="L101" s="752">
        <v>92.950714285714284</v>
      </c>
      <c r="M101" s="752">
        <v>56</v>
      </c>
      <c r="N101" s="753">
        <v>5205.24</v>
      </c>
    </row>
    <row r="102" spans="1:14" ht="14.4" customHeight="1" x14ac:dyDescent="0.3">
      <c r="A102" s="747" t="s">
        <v>562</v>
      </c>
      <c r="B102" s="748" t="s">
        <v>563</v>
      </c>
      <c r="C102" s="749" t="s">
        <v>580</v>
      </c>
      <c r="D102" s="750" t="s">
        <v>581</v>
      </c>
      <c r="E102" s="751">
        <v>50113001</v>
      </c>
      <c r="F102" s="750" t="s">
        <v>589</v>
      </c>
      <c r="G102" s="749" t="s">
        <v>597</v>
      </c>
      <c r="H102" s="749">
        <v>992572</v>
      </c>
      <c r="I102" s="749">
        <v>158711</v>
      </c>
      <c r="J102" s="749" t="s">
        <v>761</v>
      </c>
      <c r="K102" s="749" t="s">
        <v>762</v>
      </c>
      <c r="L102" s="752">
        <v>52.279999999999994</v>
      </c>
      <c r="M102" s="752">
        <v>3</v>
      </c>
      <c r="N102" s="753">
        <v>156.83999999999997</v>
      </c>
    </row>
    <row r="103" spans="1:14" ht="14.4" customHeight="1" x14ac:dyDescent="0.3">
      <c r="A103" s="747" t="s">
        <v>562</v>
      </c>
      <c r="B103" s="748" t="s">
        <v>563</v>
      </c>
      <c r="C103" s="749" t="s">
        <v>580</v>
      </c>
      <c r="D103" s="750" t="s">
        <v>581</v>
      </c>
      <c r="E103" s="751">
        <v>50113001</v>
      </c>
      <c r="F103" s="750" t="s">
        <v>589</v>
      </c>
      <c r="G103" s="749" t="s">
        <v>597</v>
      </c>
      <c r="H103" s="749">
        <v>158716</v>
      </c>
      <c r="I103" s="749">
        <v>158716</v>
      </c>
      <c r="J103" s="749" t="s">
        <v>763</v>
      </c>
      <c r="K103" s="749" t="s">
        <v>764</v>
      </c>
      <c r="L103" s="752">
        <v>174.4499999999999</v>
      </c>
      <c r="M103" s="752">
        <v>1</v>
      </c>
      <c r="N103" s="753">
        <v>174.4499999999999</v>
      </c>
    </row>
    <row r="104" spans="1:14" ht="14.4" customHeight="1" x14ac:dyDescent="0.3">
      <c r="A104" s="747" t="s">
        <v>562</v>
      </c>
      <c r="B104" s="748" t="s">
        <v>563</v>
      </c>
      <c r="C104" s="749" t="s">
        <v>580</v>
      </c>
      <c r="D104" s="750" t="s">
        <v>581</v>
      </c>
      <c r="E104" s="751">
        <v>50113001</v>
      </c>
      <c r="F104" s="750" t="s">
        <v>589</v>
      </c>
      <c r="G104" s="749" t="s">
        <v>597</v>
      </c>
      <c r="H104" s="749">
        <v>158673</v>
      </c>
      <c r="I104" s="749">
        <v>158673</v>
      </c>
      <c r="J104" s="749" t="s">
        <v>765</v>
      </c>
      <c r="K104" s="749" t="s">
        <v>766</v>
      </c>
      <c r="L104" s="752">
        <v>26.383333333333326</v>
      </c>
      <c r="M104" s="752">
        <v>24</v>
      </c>
      <c r="N104" s="753">
        <v>633.19999999999982</v>
      </c>
    </row>
    <row r="105" spans="1:14" ht="14.4" customHeight="1" x14ac:dyDescent="0.3">
      <c r="A105" s="747" t="s">
        <v>562</v>
      </c>
      <c r="B105" s="748" t="s">
        <v>563</v>
      </c>
      <c r="C105" s="749" t="s">
        <v>580</v>
      </c>
      <c r="D105" s="750" t="s">
        <v>581</v>
      </c>
      <c r="E105" s="751">
        <v>50113001</v>
      </c>
      <c r="F105" s="750" t="s">
        <v>589</v>
      </c>
      <c r="G105" s="749" t="s">
        <v>597</v>
      </c>
      <c r="H105" s="749">
        <v>158692</v>
      </c>
      <c r="I105" s="749">
        <v>158692</v>
      </c>
      <c r="J105" s="749" t="s">
        <v>767</v>
      </c>
      <c r="K105" s="749" t="s">
        <v>768</v>
      </c>
      <c r="L105" s="752">
        <v>26.106285714285704</v>
      </c>
      <c r="M105" s="752">
        <v>35</v>
      </c>
      <c r="N105" s="753">
        <v>913.71999999999969</v>
      </c>
    </row>
    <row r="106" spans="1:14" ht="14.4" customHeight="1" x14ac:dyDescent="0.3">
      <c r="A106" s="747" t="s">
        <v>562</v>
      </c>
      <c r="B106" s="748" t="s">
        <v>563</v>
      </c>
      <c r="C106" s="749" t="s">
        <v>580</v>
      </c>
      <c r="D106" s="750" t="s">
        <v>581</v>
      </c>
      <c r="E106" s="751">
        <v>50113001</v>
      </c>
      <c r="F106" s="750" t="s">
        <v>589</v>
      </c>
      <c r="G106" s="749" t="s">
        <v>597</v>
      </c>
      <c r="H106" s="749">
        <v>158697</v>
      </c>
      <c r="I106" s="749">
        <v>158697</v>
      </c>
      <c r="J106" s="749" t="s">
        <v>767</v>
      </c>
      <c r="K106" s="749" t="s">
        <v>769</v>
      </c>
      <c r="L106" s="752">
        <v>87.13</v>
      </c>
      <c r="M106" s="752">
        <v>2</v>
      </c>
      <c r="N106" s="753">
        <v>174.26</v>
      </c>
    </row>
    <row r="107" spans="1:14" ht="14.4" customHeight="1" x14ac:dyDescent="0.3">
      <c r="A107" s="747" t="s">
        <v>562</v>
      </c>
      <c r="B107" s="748" t="s">
        <v>563</v>
      </c>
      <c r="C107" s="749" t="s">
        <v>580</v>
      </c>
      <c r="D107" s="750" t="s">
        <v>581</v>
      </c>
      <c r="E107" s="751">
        <v>50113001</v>
      </c>
      <c r="F107" s="750" t="s">
        <v>589</v>
      </c>
      <c r="G107" s="749" t="s">
        <v>564</v>
      </c>
      <c r="H107" s="749">
        <v>199671</v>
      </c>
      <c r="I107" s="749">
        <v>199671</v>
      </c>
      <c r="J107" s="749" t="s">
        <v>770</v>
      </c>
      <c r="K107" s="749" t="s">
        <v>771</v>
      </c>
      <c r="L107" s="752">
        <v>35.4</v>
      </c>
      <c r="M107" s="752">
        <v>11</v>
      </c>
      <c r="N107" s="753">
        <v>389.4</v>
      </c>
    </row>
    <row r="108" spans="1:14" ht="14.4" customHeight="1" x14ac:dyDescent="0.3">
      <c r="A108" s="747" t="s">
        <v>562</v>
      </c>
      <c r="B108" s="748" t="s">
        <v>563</v>
      </c>
      <c r="C108" s="749" t="s">
        <v>580</v>
      </c>
      <c r="D108" s="750" t="s">
        <v>581</v>
      </c>
      <c r="E108" s="751">
        <v>50113001</v>
      </c>
      <c r="F108" s="750" t="s">
        <v>589</v>
      </c>
      <c r="G108" s="749" t="s">
        <v>564</v>
      </c>
      <c r="H108" s="749">
        <v>132963</v>
      </c>
      <c r="I108" s="749">
        <v>32963</v>
      </c>
      <c r="J108" s="749" t="s">
        <v>772</v>
      </c>
      <c r="K108" s="749" t="s">
        <v>628</v>
      </c>
      <c r="L108" s="752">
        <v>26.14</v>
      </c>
      <c r="M108" s="752">
        <v>1</v>
      </c>
      <c r="N108" s="753">
        <v>26.14</v>
      </c>
    </row>
    <row r="109" spans="1:14" ht="14.4" customHeight="1" x14ac:dyDescent="0.3">
      <c r="A109" s="747" t="s">
        <v>562</v>
      </c>
      <c r="B109" s="748" t="s">
        <v>563</v>
      </c>
      <c r="C109" s="749" t="s">
        <v>580</v>
      </c>
      <c r="D109" s="750" t="s">
        <v>581</v>
      </c>
      <c r="E109" s="751">
        <v>50113001</v>
      </c>
      <c r="F109" s="750" t="s">
        <v>589</v>
      </c>
      <c r="G109" s="749" t="s">
        <v>590</v>
      </c>
      <c r="H109" s="749">
        <v>500458</v>
      </c>
      <c r="I109" s="749">
        <v>0</v>
      </c>
      <c r="J109" s="749" t="s">
        <v>773</v>
      </c>
      <c r="K109" s="749" t="s">
        <v>564</v>
      </c>
      <c r="L109" s="752">
        <v>129.55499999999998</v>
      </c>
      <c r="M109" s="752">
        <v>4</v>
      </c>
      <c r="N109" s="753">
        <v>518.21999999999991</v>
      </c>
    </row>
    <row r="110" spans="1:14" ht="14.4" customHeight="1" x14ac:dyDescent="0.3">
      <c r="A110" s="747" t="s">
        <v>562</v>
      </c>
      <c r="B110" s="748" t="s">
        <v>563</v>
      </c>
      <c r="C110" s="749" t="s">
        <v>580</v>
      </c>
      <c r="D110" s="750" t="s">
        <v>581</v>
      </c>
      <c r="E110" s="751">
        <v>50113001</v>
      </c>
      <c r="F110" s="750" t="s">
        <v>589</v>
      </c>
      <c r="G110" s="749" t="s">
        <v>590</v>
      </c>
      <c r="H110" s="749">
        <v>394130</v>
      </c>
      <c r="I110" s="749">
        <v>0</v>
      </c>
      <c r="J110" s="749" t="s">
        <v>774</v>
      </c>
      <c r="K110" s="749" t="s">
        <v>564</v>
      </c>
      <c r="L110" s="752">
        <v>30.879999999999995</v>
      </c>
      <c r="M110" s="752">
        <v>2</v>
      </c>
      <c r="N110" s="753">
        <v>61.759999999999991</v>
      </c>
    </row>
    <row r="111" spans="1:14" ht="14.4" customHeight="1" x14ac:dyDescent="0.3">
      <c r="A111" s="747" t="s">
        <v>562</v>
      </c>
      <c r="B111" s="748" t="s">
        <v>563</v>
      </c>
      <c r="C111" s="749" t="s">
        <v>580</v>
      </c>
      <c r="D111" s="750" t="s">
        <v>581</v>
      </c>
      <c r="E111" s="751">
        <v>50113001</v>
      </c>
      <c r="F111" s="750" t="s">
        <v>589</v>
      </c>
      <c r="G111" s="749" t="s">
        <v>590</v>
      </c>
      <c r="H111" s="749">
        <v>167939</v>
      </c>
      <c r="I111" s="749">
        <v>167939</v>
      </c>
      <c r="J111" s="749" t="s">
        <v>775</v>
      </c>
      <c r="K111" s="749" t="s">
        <v>776</v>
      </c>
      <c r="L111" s="752">
        <v>1625</v>
      </c>
      <c r="M111" s="752">
        <v>1</v>
      </c>
      <c r="N111" s="753">
        <v>1625</v>
      </c>
    </row>
    <row r="112" spans="1:14" ht="14.4" customHeight="1" x14ac:dyDescent="0.3">
      <c r="A112" s="747" t="s">
        <v>562</v>
      </c>
      <c r="B112" s="748" t="s">
        <v>563</v>
      </c>
      <c r="C112" s="749" t="s">
        <v>580</v>
      </c>
      <c r="D112" s="750" t="s">
        <v>581</v>
      </c>
      <c r="E112" s="751">
        <v>50113001</v>
      </c>
      <c r="F112" s="750" t="s">
        <v>589</v>
      </c>
      <c r="G112" s="749" t="s">
        <v>590</v>
      </c>
      <c r="H112" s="749">
        <v>199466</v>
      </c>
      <c r="I112" s="749">
        <v>199466</v>
      </c>
      <c r="J112" s="749" t="s">
        <v>777</v>
      </c>
      <c r="K112" s="749" t="s">
        <v>778</v>
      </c>
      <c r="L112" s="752">
        <v>112.51300000000001</v>
      </c>
      <c r="M112" s="752">
        <v>40</v>
      </c>
      <c r="N112" s="753">
        <v>4500.5200000000004</v>
      </c>
    </row>
    <row r="113" spans="1:14" ht="14.4" customHeight="1" x14ac:dyDescent="0.3">
      <c r="A113" s="747" t="s">
        <v>562</v>
      </c>
      <c r="B113" s="748" t="s">
        <v>563</v>
      </c>
      <c r="C113" s="749" t="s">
        <v>580</v>
      </c>
      <c r="D113" s="750" t="s">
        <v>581</v>
      </c>
      <c r="E113" s="751">
        <v>50113001</v>
      </c>
      <c r="F113" s="750" t="s">
        <v>589</v>
      </c>
      <c r="G113" s="749" t="s">
        <v>590</v>
      </c>
      <c r="H113" s="749">
        <v>147515</v>
      </c>
      <c r="I113" s="749">
        <v>47515</v>
      </c>
      <c r="J113" s="749" t="s">
        <v>779</v>
      </c>
      <c r="K113" s="749" t="s">
        <v>780</v>
      </c>
      <c r="L113" s="752">
        <v>143.05833333333334</v>
      </c>
      <c r="M113" s="752">
        <v>6</v>
      </c>
      <c r="N113" s="753">
        <v>858.35</v>
      </c>
    </row>
    <row r="114" spans="1:14" ht="14.4" customHeight="1" x14ac:dyDescent="0.3">
      <c r="A114" s="747" t="s">
        <v>562</v>
      </c>
      <c r="B114" s="748" t="s">
        <v>563</v>
      </c>
      <c r="C114" s="749" t="s">
        <v>580</v>
      </c>
      <c r="D114" s="750" t="s">
        <v>581</v>
      </c>
      <c r="E114" s="751">
        <v>50113001</v>
      </c>
      <c r="F114" s="750" t="s">
        <v>589</v>
      </c>
      <c r="G114" s="749" t="s">
        <v>590</v>
      </c>
      <c r="H114" s="749">
        <v>147514</v>
      </c>
      <c r="I114" s="749">
        <v>47514</v>
      </c>
      <c r="J114" s="749" t="s">
        <v>779</v>
      </c>
      <c r="K114" s="749" t="s">
        <v>781</v>
      </c>
      <c r="L114" s="752">
        <v>37.366666666666674</v>
      </c>
      <c r="M114" s="752">
        <v>6</v>
      </c>
      <c r="N114" s="753">
        <v>224.20000000000005</v>
      </c>
    </row>
    <row r="115" spans="1:14" ht="14.4" customHeight="1" x14ac:dyDescent="0.3">
      <c r="A115" s="747" t="s">
        <v>562</v>
      </c>
      <c r="B115" s="748" t="s">
        <v>563</v>
      </c>
      <c r="C115" s="749" t="s">
        <v>580</v>
      </c>
      <c r="D115" s="750" t="s">
        <v>581</v>
      </c>
      <c r="E115" s="751">
        <v>50113001</v>
      </c>
      <c r="F115" s="750" t="s">
        <v>589</v>
      </c>
      <c r="G115" s="749" t="s">
        <v>590</v>
      </c>
      <c r="H115" s="749">
        <v>206529</v>
      </c>
      <c r="I115" s="749">
        <v>206529</v>
      </c>
      <c r="J115" s="749" t="s">
        <v>782</v>
      </c>
      <c r="K115" s="749" t="s">
        <v>783</v>
      </c>
      <c r="L115" s="752">
        <v>132.39333333333332</v>
      </c>
      <c r="M115" s="752">
        <v>3</v>
      </c>
      <c r="N115" s="753">
        <v>397.17999999999995</v>
      </c>
    </row>
    <row r="116" spans="1:14" ht="14.4" customHeight="1" x14ac:dyDescent="0.3">
      <c r="A116" s="747" t="s">
        <v>562</v>
      </c>
      <c r="B116" s="748" t="s">
        <v>563</v>
      </c>
      <c r="C116" s="749" t="s">
        <v>580</v>
      </c>
      <c r="D116" s="750" t="s">
        <v>581</v>
      </c>
      <c r="E116" s="751">
        <v>50113001</v>
      </c>
      <c r="F116" s="750" t="s">
        <v>589</v>
      </c>
      <c r="G116" s="749" t="s">
        <v>590</v>
      </c>
      <c r="H116" s="749">
        <v>189079</v>
      </c>
      <c r="I116" s="749">
        <v>189079</v>
      </c>
      <c r="J116" s="749" t="s">
        <v>784</v>
      </c>
      <c r="K116" s="749" t="s">
        <v>783</v>
      </c>
      <c r="L116" s="752">
        <v>132.38999999999993</v>
      </c>
      <c r="M116" s="752">
        <v>1</v>
      </c>
      <c r="N116" s="753">
        <v>132.38999999999993</v>
      </c>
    </row>
    <row r="117" spans="1:14" ht="14.4" customHeight="1" x14ac:dyDescent="0.3">
      <c r="A117" s="747" t="s">
        <v>562</v>
      </c>
      <c r="B117" s="748" t="s">
        <v>563</v>
      </c>
      <c r="C117" s="749" t="s">
        <v>580</v>
      </c>
      <c r="D117" s="750" t="s">
        <v>581</v>
      </c>
      <c r="E117" s="751">
        <v>50113001</v>
      </c>
      <c r="F117" s="750" t="s">
        <v>589</v>
      </c>
      <c r="G117" s="749" t="s">
        <v>590</v>
      </c>
      <c r="H117" s="749">
        <v>188663</v>
      </c>
      <c r="I117" s="749">
        <v>17994</v>
      </c>
      <c r="J117" s="749" t="s">
        <v>785</v>
      </c>
      <c r="K117" s="749" t="s">
        <v>786</v>
      </c>
      <c r="L117" s="752">
        <v>112.31</v>
      </c>
      <c r="M117" s="752">
        <v>1</v>
      </c>
      <c r="N117" s="753">
        <v>112.31</v>
      </c>
    </row>
    <row r="118" spans="1:14" ht="14.4" customHeight="1" x14ac:dyDescent="0.3">
      <c r="A118" s="747" t="s">
        <v>562</v>
      </c>
      <c r="B118" s="748" t="s">
        <v>563</v>
      </c>
      <c r="C118" s="749" t="s">
        <v>580</v>
      </c>
      <c r="D118" s="750" t="s">
        <v>581</v>
      </c>
      <c r="E118" s="751">
        <v>50113001</v>
      </c>
      <c r="F118" s="750" t="s">
        <v>589</v>
      </c>
      <c r="G118" s="749" t="s">
        <v>590</v>
      </c>
      <c r="H118" s="749">
        <v>847025</v>
      </c>
      <c r="I118" s="749">
        <v>137119</v>
      </c>
      <c r="J118" s="749" t="s">
        <v>787</v>
      </c>
      <c r="K118" s="749" t="s">
        <v>788</v>
      </c>
      <c r="L118" s="752">
        <v>71.47</v>
      </c>
      <c r="M118" s="752">
        <v>2</v>
      </c>
      <c r="N118" s="753">
        <v>142.94</v>
      </c>
    </row>
    <row r="119" spans="1:14" ht="14.4" customHeight="1" x14ac:dyDescent="0.3">
      <c r="A119" s="747" t="s">
        <v>562</v>
      </c>
      <c r="B119" s="748" t="s">
        <v>563</v>
      </c>
      <c r="C119" s="749" t="s">
        <v>580</v>
      </c>
      <c r="D119" s="750" t="s">
        <v>581</v>
      </c>
      <c r="E119" s="751">
        <v>50113001</v>
      </c>
      <c r="F119" s="750" t="s">
        <v>589</v>
      </c>
      <c r="G119" s="749" t="s">
        <v>590</v>
      </c>
      <c r="H119" s="749">
        <v>137275</v>
      </c>
      <c r="I119" s="749">
        <v>137275</v>
      </c>
      <c r="J119" s="749" t="s">
        <v>789</v>
      </c>
      <c r="K119" s="749" t="s">
        <v>790</v>
      </c>
      <c r="L119" s="752">
        <v>1055.8899999999999</v>
      </c>
      <c r="M119" s="752">
        <v>4</v>
      </c>
      <c r="N119" s="753">
        <v>4223.5599999999995</v>
      </c>
    </row>
    <row r="120" spans="1:14" ht="14.4" customHeight="1" x14ac:dyDescent="0.3">
      <c r="A120" s="747" t="s">
        <v>562</v>
      </c>
      <c r="B120" s="748" t="s">
        <v>563</v>
      </c>
      <c r="C120" s="749" t="s">
        <v>580</v>
      </c>
      <c r="D120" s="750" t="s">
        <v>581</v>
      </c>
      <c r="E120" s="751">
        <v>50113001</v>
      </c>
      <c r="F120" s="750" t="s">
        <v>589</v>
      </c>
      <c r="G120" s="749" t="s">
        <v>590</v>
      </c>
      <c r="H120" s="749">
        <v>164888</v>
      </c>
      <c r="I120" s="749">
        <v>164888</v>
      </c>
      <c r="J120" s="749" t="s">
        <v>791</v>
      </c>
      <c r="K120" s="749" t="s">
        <v>656</v>
      </c>
      <c r="L120" s="752">
        <v>230.42666666666665</v>
      </c>
      <c r="M120" s="752">
        <v>12</v>
      </c>
      <c r="N120" s="753">
        <v>2765.12</v>
      </c>
    </row>
    <row r="121" spans="1:14" ht="14.4" customHeight="1" x14ac:dyDescent="0.3">
      <c r="A121" s="747" t="s">
        <v>562</v>
      </c>
      <c r="B121" s="748" t="s">
        <v>563</v>
      </c>
      <c r="C121" s="749" t="s">
        <v>580</v>
      </c>
      <c r="D121" s="750" t="s">
        <v>581</v>
      </c>
      <c r="E121" s="751">
        <v>50113001</v>
      </c>
      <c r="F121" s="750" t="s">
        <v>589</v>
      </c>
      <c r="G121" s="749" t="s">
        <v>590</v>
      </c>
      <c r="H121" s="749">
        <v>850642</v>
      </c>
      <c r="I121" s="749">
        <v>169673</v>
      </c>
      <c r="J121" s="749" t="s">
        <v>792</v>
      </c>
      <c r="K121" s="749" t="s">
        <v>793</v>
      </c>
      <c r="L121" s="752">
        <v>132.11000000000001</v>
      </c>
      <c r="M121" s="752">
        <v>3</v>
      </c>
      <c r="N121" s="753">
        <v>396.33000000000004</v>
      </c>
    </row>
    <row r="122" spans="1:14" ht="14.4" customHeight="1" x14ac:dyDescent="0.3">
      <c r="A122" s="747" t="s">
        <v>562</v>
      </c>
      <c r="B122" s="748" t="s">
        <v>563</v>
      </c>
      <c r="C122" s="749" t="s">
        <v>580</v>
      </c>
      <c r="D122" s="750" t="s">
        <v>581</v>
      </c>
      <c r="E122" s="751">
        <v>50113001</v>
      </c>
      <c r="F122" s="750" t="s">
        <v>589</v>
      </c>
      <c r="G122" s="749" t="s">
        <v>590</v>
      </c>
      <c r="H122" s="749">
        <v>186538</v>
      </c>
      <c r="I122" s="749">
        <v>186538</v>
      </c>
      <c r="J122" s="749" t="s">
        <v>792</v>
      </c>
      <c r="K122" s="749" t="s">
        <v>656</v>
      </c>
      <c r="L122" s="752">
        <v>338.61</v>
      </c>
      <c r="M122" s="752">
        <v>2</v>
      </c>
      <c r="N122" s="753">
        <v>677.22</v>
      </c>
    </row>
    <row r="123" spans="1:14" ht="14.4" customHeight="1" x14ac:dyDescent="0.3">
      <c r="A123" s="747" t="s">
        <v>562</v>
      </c>
      <c r="B123" s="748" t="s">
        <v>563</v>
      </c>
      <c r="C123" s="749" t="s">
        <v>580</v>
      </c>
      <c r="D123" s="750" t="s">
        <v>581</v>
      </c>
      <c r="E123" s="751">
        <v>50113001</v>
      </c>
      <c r="F123" s="750" t="s">
        <v>589</v>
      </c>
      <c r="G123" s="749" t="s">
        <v>590</v>
      </c>
      <c r="H123" s="749">
        <v>159011</v>
      </c>
      <c r="I123" s="749">
        <v>159011</v>
      </c>
      <c r="J123" s="749" t="s">
        <v>794</v>
      </c>
      <c r="K123" s="749" t="s">
        <v>795</v>
      </c>
      <c r="L123" s="752">
        <v>162.87999999999991</v>
      </c>
      <c r="M123" s="752">
        <v>1</v>
      </c>
      <c r="N123" s="753">
        <v>162.87999999999991</v>
      </c>
    </row>
    <row r="124" spans="1:14" ht="14.4" customHeight="1" x14ac:dyDescent="0.3">
      <c r="A124" s="747" t="s">
        <v>562</v>
      </c>
      <c r="B124" s="748" t="s">
        <v>563</v>
      </c>
      <c r="C124" s="749" t="s">
        <v>580</v>
      </c>
      <c r="D124" s="750" t="s">
        <v>581</v>
      </c>
      <c r="E124" s="751">
        <v>50113001</v>
      </c>
      <c r="F124" s="750" t="s">
        <v>589</v>
      </c>
      <c r="G124" s="749" t="s">
        <v>590</v>
      </c>
      <c r="H124" s="749">
        <v>175280</v>
      </c>
      <c r="I124" s="749">
        <v>175280</v>
      </c>
      <c r="J124" s="749" t="s">
        <v>796</v>
      </c>
      <c r="K124" s="749" t="s">
        <v>797</v>
      </c>
      <c r="L124" s="752">
        <v>54.960000000000015</v>
      </c>
      <c r="M124" s="752">
        <v>1</v>
      </c>
      <c r="N124" s="753">
        <v>54.960000000000015</v>
      </c>
    </row>
    <row r="125" spans="1:14" ht="14.4" customHeight="1" x14ac:dyDescent="0.3">
      <c r="A125" s="747" t="s">
        <v>562</v>
      </c>
      <c r="B125" s="748" t="s">
        <v>563</v>
      </c>
      <c r="C125" s="749" t="s">
        <v>580</v>
      </c>
      <c r="D125" s="750" t="s">
        <v>581</v>
      </c>
      <c r="E125" s="751">
        <v>50113001</v>
      </c>
      <c r="F125" s="750" t="s">
        <v>589</v>
      </c>
      <c r="G125" s="749" t="s">
        <v>590</v>
      </c>
      <c r="H125" s="749">
        <v>195474</v>
      </c>
      <c r="I125" s="749">
        <v>195474</v>
      </c>
      <c r="J125" s="749" t="s">
        <v>798</v>
      </c>
      <c r="K125" s="749" t="s">
        <v>799</v>
      </c>
      <c r="L125" s="752">
        <v>70.660000000000011</v>
      </c>
      <c r="M125" s="752">
        <v>3</v>
      </c>
      <c r="N125" s="753">
        <v>211.98000000000002</v>
      </c>
    </row>
    <row r="126" spans="1:14" ht="14.4" customHeight="1" x14ac:dyDescent="0.3">
      <c r="A126" s="747" t="s">
        <v>562</v>
      </c>
      <c r="B126" s="748" t="s">
        <v>563</v>
      </c>
      <c r="C126" s="749" t="s">
        <v>580</v>
      </c>
      <c r="D126" s="750" t="s">
        <v>581</v>
      </c>
      <c r="E126" s="751">
        <v>50113001</v>
      </c>
      <c r="F126" s="750" t="s">
        <v>589</v>
      </c>
      <c r="G126" s="749" t="s">
        <v>590</v>
      </c>
      <c r="H126" s="749">
        <v>841498</v>
      </c>
      <c r="I126" s="749">
        <v>0</v>
      </c>
      <c r="J126" s="749" t="s">
        <v>800</v>
      </c>
      <c r="K126" s="749" t="s">
        <v>564</v>
      </c>
      <c r="L126" s="752">
        <v>47.584999999999994</v>
      </c>
      <c r="M126" s="752">
        <v>10</v>
      </c>
      <c r="N126" s="753">
        <v>475.84999999999997</v>
      </c>
    </row>
    <row r="127" spans="1:14" ht="14.4" customHeight="1" x14ac:dyDescent="0.3">
      <c r="A127" s="747" t="s">
        <v>562</v>
      </c>
      <c r="B127" s="748" t="s">
        <v>563</v>
      </c>
      <c r="C127" s="749" t="s">
        <v>580</v>
      </c>
      <c r="D127" s="750" t="s">
        <v>581</v>
      </c>
      <c r="E127" s="751">
        <v>50113001</v>
      </c>
      <c r="F127" s="750" t="s">
        <v>589</v>
      </c>
      <c r="G127" s="749" t="s">
        <v>590</v>
      </c>
      <c r="H127" s="749">
        <v>188356</v>
      </c>
      <c r="I127" s="749">
        <v>88356</v>
      </c>
      <c r="J127" s="749" t="s">
        <v>801</v>
      </c>
      <c r="K127" s="749" t="s">
        <v>802</v>
      </c>
      <c r="L127" s="752">
        <v>96.029999999999987</v>
      </c>
      <c r="M127" s="752">
        <v>6</v>
      </c>
      <c r="N127" s="753">
        <v>576.17999999999995</v>
      </c>
    </row>
    <row r="128" spans="1:14" ht="14.4" customHeight="1" x14ac:dyDescent="0.3">
      <c r="A128" s="747" t="s">
        <v>562</v>
      </c>
      <c r="B128" s="748" t="s">
        <v>563</v>
      </c>
      <c r="C128" s="749" t="s">
        <v>580</v>
      </c>
      <c r="D128" s="750" t="s">
        <v>581</v>
      </c>
      <c r="E128" s="751">
        <v>50113001</v>
      </c>
      <c r="F128" s="750" t="s">
        <v>589</v>
      </c>
      <c r="G128" s="749" t="s">
        <v>597</v>
      </c>
      <c r="H128" s="749">
        <v>850078</v>
      </c>
      <c r="I128" s="749">
        <v>102608</v>
      </c>
      <c r="J128" s="749" t="s">
        <v>803</v>
      </c>
      <c r="K128" s="749" t="s">
        <v>804</v>
      </c>
      <c r="L128" s="752">
        <v>43.820000000000007</v>
      </c>
      <c r="M128" s="752">
        <v>4</v>
      </c>
      <c r="N128" s="753">
        <v>175.28000000000003</v>
      </c>
    </row>
    <row r="129" spans="1:14" ht="14.4" customHeight="1" x14ac:dyDescent="0.3">
      <c r="A129" s="747" t="s">
        <v>562</v>
      </c>
      <c r="B129" s="748" t="s">
        <v>563</v>
      </c>
      <c r="C129" s="749" t="s">
        <v>580</v>
      </c>
      <c r="D129" s="750" t="s">
        <v>581</v>
      </c>
      <c r="E129" s="751">
        <v>50113001</v>
      </c>
      <c r="F129" s="750" t="s">
        <v>589</v>
      </c>
      <c r="G129" s="749" t="s">
        <v>597</v>
      </c>
      <c r="H129" s="749">
        <v>849990</v>
      </c>
      <c r="I129" s="749">
        <v>102596</v>
      </c>
      <c r="J129" s="749" t="s">
        <v>805</v>
      </c>
      <c r="K129" s="749" t="s">
        <v>806</v>
      </c>
      <c r="L129" s="752">
        <v>24.706363636363633</v>
      </c>
      <c r="M129" s="752">
        <v>11</v>
      </c>
      <c r="N129" s="753">
        <v>271.77</v>
      </c>
    </row>
    <row r="130" spans="1:14" ht="14.4" customHeight="1" x14ac:dyDescent="0.3">
      <c r="A130" s="747" t="s">
        <v>562</v>
      </c>
      <c r="B130" s="748" t="s">
        <v>563</v>
      </c>
      <c r="C130" s="749" t="s">
        <v>580</v>
      </c>
      <c r="D130" s="750" t="s">
        <v>581</v>
      </c>
      <c r="E130" s="751">
        <v>50113001</v>
      </c>
      <c r="F130" s="750" t="s">
        <v>589</v>
      </c>
      <c r="G130" s="749" t="s">
        <v>597</v>
      </c>
      <c r="H130" s="749">
        <v>850390</v>
      </c>
      <c r="I130" s="749">
        <v>102600</v>
      </c>
      <c r="J130" s="749" t="s">
        <v>805</v>
      </c>
      <c r="K130" s="749" t="s">
        <v>807</v>
      </c>
      <c r="L130" s="752">
        <v>68.320000000000007</v>
      </c>
      <c r="M130" s="752">
        <v>3</v>
      </c>
      <c r="N130" s="753">
        <v>204.96</v>
      </c>
    </row>
    <row r="131" spans="1:14" ht="14.4" customHeight="1" x14ac:dyDescent="0.3">
      <c r="A131" s="747" t="s">
        <v>562</v>
      </c>
      <c r="B131" s="748" t="s">
        <v>563</v>
      </c>
      <c r="C131" s="749" t="s">
        <v>580</v>
      </c>
      <c r="D131" s="750" t="s">
        <v>581</v>
      </c>
      <c r="E131" s="751">
        <v>50113001</v>
      </c>
      <c r="F131" s="750" t="s">
        <v>589</v>
      </c>
      <c r="G131" s="749" t="s">
        <v>590</v>
      </c>
      <c r="H131" s="749">
        <v>171547</v>
      </c>
      <c r="I131" s="749">
        <v>171547</v>
      </c>
      <c r="J131" s="749" t="s">
        <v>808</v>
      </c>
      <c r="K131" s="749" t="s">
        <v>797</v>
      </c>
      <c r="L131" s="752">
        <v>54.970000000000013</v>
      </c>
      <c r="M131" s="752">
        <v>1</v>
      </c>
      <c r="N131" s="753">
        <v>54.970000000000013</v>
      </c>
    </row>
    <row r="132" spans="1:14" ht="14.4" customHeight="1" x14ac:dyDescent="0.3">
      <c r="A132" s="747" t="s">
        <v>562</v>
      </c>
      <c r="B132" s="748" t="s">
        <v>563</v>
      </c>
      <c r="C132" s="749" t="s">
        <v>580</v>
      </c>
      <c r="D132" s="750" t="s">
        <v>581</v>
      </c>
      <c r="E132" s="751">
        <v>50113001</v>
      </c>
      <c r="F132" s="750" t="s">
        <v>589</v>
      </c>
      <c r="G132" s="749" t="s">
        <v>590</v>
      </c>
      <c r="H132" s="749">
        <v>171539</v>
      </c>
      <c r="I132" s="749">
        <v>171539</v>
      </c>
      <c r="J132" s="749" t="s">
        <v>809</v>
      </c>
      <c r="K132" s="749" t="s">
        <v>810</v>
      </c>
      <c r="L132" s="752">
        <v>27.48</v>
      </c>
      <c r="M132" s="752">
        <v>1</v>
      </c>
      <c r="N132" s="753">
        <v>27.48</v>
      </c>
    </row>
    <row r="133" spans="1:14" ht="14.4" customHeight="1" x14ac:dyDescent="0.3">
      <c r="A133" s="747" t="s">
        <v>562</v>
      </c>
      <c r="B133" s="748" t="s">
        <v>563</v>
      </c>
      <c r="C133" s="749" t="s">
        <v>580</v>
      </c>
      <c r="D133" s="750" t="s">
        <v>581</v>
      </c>
      <c r="E133" s="751">
        <v>50113001</v>
      </c>
      <c r="F133" s="750" t="s">
        <v>589</v>
      </c>
      <c r="G133" s="749" t="s">
        <v>597</v>
      </c>
      <c r="H133" s="749">
        <v>104063</v>
      </c>
      <c r="I133" s="749">
        <v>4063</v>
      </c>
      <c r="J133" s="749" t="s">
        <v>811</v>
      </c>
      <c r="K133" s="749" t="s">
        <v>812</v>
      </c>
      <c r="L133" s="752">
        <v>79.22</v>
      </c>
      <c r="M133" s="752">
        <v>5</v>
      </c>
      <c r="N133" s="753">
        <v>396.1</v>
      </c>
    </row>
    <row r="134" spans="1:14" ht="14.4" customHeight="1" x14ac:dyDescent="0.3">
      <c r="A134" s="747" t="s">
        <v>562</v>
      </c>
      <c r="B134" s="748" t="s">
        <v>563</v>
      </c>
      <c r="C134" s="749" t="s">
        <v>580</v>
      </c>
      <c r="D134" s="750" t="s">
        <v>581</v>
      </c>
      <c r="E134" s="751">
        <v>50113001</v>
      </c>
      <c r="F134" s="750" t="s">
        <v>589</v>
      </c>
      <c r="G134" s="749" t="s">
        <v>597</v>
      </c>
      <c r="H134" s="749">
        <v>110252</v>
      </c>
      <c r="I134" s="749">
        <v>10252</v>
      </c>
      <c r="J134" s="749" t="s">
        <v>813</v>
      </c>
      <c r="K134" s="749" t="s">
        <v>626</v>
      </c>
      <c r="L134" s="752">
        <v>70.400000000000006</v>
      </c>
      <c r="M134" s="752">
        <v>5</v>
      </c>
      <c r="N134" s="753">
        <v>352</v>
      </c>
    </row>
    <row r="135" spans="1:14" ht="14.4" customHeight="1" x14ac:dyDescent="0.3">
      <c r="A135" s="747" t="s">
        <v>562</v>
      </c>
      <c r="B135" s="748" t="s">
        <v>563</v>
      </c>
      <c r="C135" s="749" t="s">
        <v>580</v>
      </c>
      <c r="D135" s="750" t="s">
        <v>581</v>
      </c>
      <c r="E135" s="751">
        <v>50113001</v>
      </c>
      <c r="F135" s="750" t="s">
        <v>589</v>
      </c>
      <c r="G135" s="749" t="s">
        <v>590</v>
      </c>
      <c r="H135" s="749">
        <v>178277</v>
      </c>
      <c r="I135" s="749">
        <v>78277</v>
      </c>
      <c r="J135" s="749" t="s">
        <v>814</v>
      </c>
      <c r="K135" s="749" t="s">
        <v>815</v>
      </c>
      <c r="L135" s="752">
        <v>37.173333333333339</v>
      </c>
      <c r="M135" s="752">
        <v>3</v>
      </c>
      <c r="N135" s="753">
        <v>111.52000000000002</v>
      </c>
    </row>
    <row r="136" spans="1:14" ht="14.4" customHeight="1" x14ac:dyDescent="0.3">
      <c r="A136" s="747" t="s">
        <v>562</v>
      </c>
      <c r="B136" s="748" t="s">
        <v>563</v>
      </c>
      <c r="C136" s="749" t="s">
        <v>580</v>
      </c>
      <c r="D136" s="750" t="s">
        <v>581</v>
      </c>
      <c r="E136" s="751">
        <v>50113001</v>
      </c>
      <c r="F136" s="750" t="s">
        <v>589</v>
      </c>
      <c r="G136" s="749" t="s">
        <v>590</v>
      </c>
      <c r="H136" s="749">
        <v>846446</v>
      </c>
      <c r="I136" s="749">
        <v>124343</v>
      </c>
      <c r="J136" s="749" t="s">
        <v>816</v>
      </c>
      <c r="K136" s="749" t="s">
        <v>768</v>
      </c>
      <c r="L136" s="752">
        <v>43.616666666666653</v>
      </c>
      <c r="M136" s="752">
        <v>3</v>
      </c>
      <c r="N136" s="753">
        <v>130.84999999999997</v>
      </c>
    </row>
    <row r="137" spans="1:14" ht="14.4" customHeight="1" x14ac:dyDescent="0.3">
      <c r="A137" s="747" t="s">
        <v>562</v>
      </c>
      <c r="B137" s="748" t="s">
        <v>563</v>
      </c>
      <c r="C137" s="749" t="s">
        <v>580</v>
      </c>
      <c r="D137" s="750" t="s">
        <v>581</v>
      </c>
      <c r="E137" s="751">
        <v>50113001</v>
      </c>
      <c r="F137" s="750" t="s">
        <v>589</v>
      </c>
      <c r="G137" s="749" t="s">
        <v>590</v>
      </c>
      <c r="H137" s="749">
        <v>104336</v>
      </c>
      <c r="I137" s="749">
        <v>4336</v>
      </c>
      <c r="J137" s="749" t="s">
        <v>817</v>
      </c>
      <c r="K137" s="749" t="s">
        <v>818</v>
      </c>
      <c r="L137" s="752">
        <v>78.97999999999999</v>
      </c>
      <c r="M137" s="752">
        <v>1</v>
      </c>
      <c r="N137" s="753">
        <v>78.97999999999999</v>
      </c>
    </row>
    <row r="138" spans="1:14" ht="14.4" customHeight="1" x14ac:dyDescent="0.3">
      <c r="A138" s="747" t="s">
        <v>562</v>
      </c>
      <c r="B138" s="748" t="s">
        <v>563</v>
      </c>
      <c r="C138" s="749" t="s">
        <v>580</v>
      </c>
      <c r="D138" s="750" t="s">
        <v>581</v>
      </c>
      <c r="E138" s="751">
        <v>50113001</v>
      </c>
      <c r="F138" s="750" t="s">
        <v>589</v>
      </c>
      <c r="G138" s="749" t="s">
        <v>590</v>
      </c>
      <c r="H138" s="749">
        <v>225143</v>
      </c>
      <c r="I138" s="749">
        <v>225143</v>
      </c>
      <c r="J138" s="749" t="s">
        <v>819</v>
      </c>
      <c r="K138" s="749" t="s">
        <v>820</v>
      </c>
      <c r="L138" s="752">
        <v>76.000000000000028</v>
      </c>
      <c r="M138" s="752">
        <v>1</v>
      </c>
      <c r="N138" s="753">
        <v>76.000000000000028</v>
      </c>
    </row>
    <row r="139" spans="1:14" ht="14.4" customHeight="1" x14ac:dyDescent="0.3">
      <c r="A139" s="747" t="s">
        <v>562</v>
      </c>
      <c r="B139" s="748" t="s">
        <v>563</v>
      </c>
      <c r="C139" s="749" t="s">
        <v>580</v>
      </c>
      <c r="D139" s="750" t="s">
        <v>581</v>
      </c>
      <c r="E139" s="751">
        <v>50113001</v>
      </c>
      <c r="F139" s="750" t="s">
        <v>589</v>
      </c>
      <c r="G139" s="749" t="s">
        <v>597</v>
      </c>
      <c r="H139" s="749">
        <v>117425</v>
      </c>
      <c r="I139" s="749">
        <v>17425</v>
      </c>
      <c r="J139" s="749" t="s">
        <v>821</v>
      </c>
      <c r="K139" s="749" t="s">
        <v>762</v>
      </c>
      <c r="L139" s="752">
        <v>19.81066666666667</v>
      </c>
      <c r="M139" s="752">
        <v>15</v>
      </c>
      <c r="N139" s="753">
        <v>297.16000000000003</v>
      </c>
    </row>
    <row r="140" spans="1:14" ht="14.4" customHeight="1" x14ac:dyDescent="0.3">
      <c r="A140" s="747" t="s">
        <v>562</v>
      </c>
      <c r="B140" s="748" t="s">
        <v>563</v>
      </c>
      <c r="C140" s="749" t="s">
        <v>580</v>
      </c>
      <c r="D140" s="750" t="s">
        <v>581</v>
      </c>
      <c r="E140" s="751">
        <v>50113001</v>
      </c>
      <c r="F140" s="750" t="s">
        <v>589</v>
      </c>
      <c r="G140" s="749" t="s">
        <v>590</v>
      </c>
      <c r="H140" s="749">
        <v>230409</v>
      </c>
      <c r="I140" s="749">
        <v>230409</v>
      </c>
      <c r="J140" s="749" t="s">
        <v>821</v>
      </c>
      <c r="K140" s="749" t="s">
        <v>762</v>
      </c>
      <c r="L140" s="752">
        <v>19.873501915739762</v>
      </c>
      <c r="M140" s="752">
        <v>6</v>
      </c>
      <c r="N140" s="753">
        <v>119.24101149443857</v>
      </c>
    </row>
    <row r="141" spans="1:14" ht="14.4" customHeight="1" x14ac:dyDescent="0.3">
      <c r="A141" s="747" t="s">
        <v>562</v>
      </c>
      <c r="B141" s="748" t="s">
        <v>563</v>
      </c>
      <c r="C141" s="749" t="s">
        <v>580</v>
      </c>
      <c r="D141" s="750" t="s">
        <v>581</v>
      </c>
      <c r="E141" s="751">
        <v>50113001</v>
      </c>
      <c r="F141" s="750" t="s">
        <v>589</v>
      </c>
      <c r="G141" s="749" t="s">
        <v>597</v>
      </c>
      <c r="H141" s="749">
        <v>117431</v>
      </c>
      <c r="I141" s="749">
        <v>17431</v>
      </c>
      <c r="J141" s="749" t="s">
        <v>822</v>
      </c>
      <c r="K141" s="749" t="s">
        <v>823</v>
      </c>
      <c r="L141" s="752">
        <v>27.096470588235292</v>
      </c>
      <c r="M141" s="752">
        <v>17</v>
      </c>
      <c r="N141" s="753">
        <v>460.63999999999993</v>
      </c>
    </row>
    <row r="142" spans="1:14" ht="14.4" customHeight="1" x14ac:dyDescent="0.3">
      <c r="A142" s="747" t="s">
        <v>562</v>
      </c>
      <c r="B142" s="748" t="s">
        <v>563</v>
      </c>
      <c r="C142" s="749" t="s">
        <v>580</v>
      </c>
      <c r="D142" s="750" t="s">
        <v>581</v>
      </c>
      <c r="E142" s="751">
        <v>50113001</v>
      </c>
      <c r="F142" s="750" t="s">
        <v>589</v>
      </c>
      <c r="G142" s="749" t="s">
        <v>590</v>
      </c>
      <c r="H142" s="749">
        <v>848783</v>
      </c>
      <c r="I142" s="749">
        <v>115400</v>
      </c>
      <c r="J142" s="749" t="s">
        <v>824</v>
      </c>
      <c r="K142" s="749" t="s">
        <v>825</v>
      </c>
      <c r="L142" s="752">
        <v>309.43993155645779</v>
      </c>
      <c r="M142" s="752">
        <v>13</v>
      </c>
      <c r="N142" s="753">
        <v>4022.7191102339511</v>
      </c>
    </row>
    <row r="143" spans="1:14" ht="14.4" customHeight="1" x14ac:dyDescent="0.3">
      <c r="A143" s="747" t="s">
        <v>562</v>
      </c>
      <c r="B143" s="748" t="s">
        <v>563</v>
      </c>
      <c r="C143" s="749" t="s">
        <v>580</v>
      </c>
      <c r="D143" s="750" t="s">
        <v>581</v>
      </c>
      <c r="E143" s="751">
        <v>50113001</v>
      </c>
      <c r="F143" s="750" t="s">
        <v>589</v>
      </c>
      <c r="G143" s="749" t="s">
        <v>590</v>
      </c>
      <c r="H143" s="749">
        <v>114808</v>
      </c>
      <c r="I143" s="749">
        <v>14808</v>
      </c>
      <c r="J143" s="749" t="s">
        <v>826</v>
      </c>
      <c r="K143" s="749" t="s">
        <v>827</v>
      </c>
      <c r="L143" s="752">
        <v>53.46</v>
      </c>
      <c r="M143" s="752">
        <v>10</v>
      </c>
      <c r="N143" s="753">
        <v>534.6</v>
      </c>
    </row>
    <row r="144" spans="1:14" ht="14.4" customHeight="1" x14ac:dyDescent="0.3">
      <c r="A144" s="747" t="s">
        <v>562</v>
      </c>
      <c r="B144" s="748" t="s">
        <v>563</v>
      </c>
      <c r="C144" s="749" t="s">
        <v>580</v>
      </c>
      <c r="D144" s="750" t="s">
        <v>581</v>
      </c>
      <c r="E144" s="751">
        <v>50113001</v>
      </c>
      <c r="F144" s="750" t="s">
        <v>589</v>
      </c>
      <c r="G144" s="749" t="s">
        <v>590</v>
      </c>
      <c r="H144" s="749">
        <v>156992</v>
      </c>
      <c r="I144" s="749">
        <v>56992</v>
      </c>
      <c r="J144" s="749" t="s">
        <v>828</v>
      </c>
      <c r="K144" s="749" t="s">
        <v>829</v>
      </c>
      <c r="L144" s="752">
        <v>61.444210526315807</v>
      </c>
      <c r="M144" s="752">
        <v>19</v>
      </c>
      <c r="N144" s="753">
        <v>1167.4400000000003</v>
      </c>
    </row>
    <row r="145" spans="1:14" ht="14.4" customHeight="1" x14ac:dyDescent="0.3">
      <c r="A145" s="747" t="s">
        <v>562</v>
      </c>
      <c r="B145" s="748" t="s">
        <v>563</v>
      </c>
      <c r="C145" s="749" t="s">
        <v>580</v>
      </c>
      <c r="D145" s="750" t="s">
        <v>581</v>
      </c>
      <c r="E145" s="751">
        <v>50113001</v>
      </c>
      <c r="F145" s="750" t="s">
        <v>589</v>
      </c>
      <c r="G145" s="749" t="s">
        <v>590</v>
      </c>
      <c r="H145" s="749">
        <v>156993</v>
      </c>
      <c r="I145" s="749">
        <v>56993</v>
      </c>
      <c r="J145" s="749" t="s">
        <v>830</v>
      </c>
      <c r="K145" s="749" t="s">
        <v>831</v>
      </c>
      <c r="L145" s="752">
        <v>73.15000000000002</v>
      </c>
      <c r="M145" s="752">
        <v>3</v>
      </c>
      <c r="N145" s="753">
        <v>219.45000000000005</v>
      </c>
    </row>
    <row r="146" spans="1:14" ht="14.4" customHeight="1" x14ac:dyDescent="0.3">
      <c r="A146" s="747" t="s">
        <v>562</v>
      </c>
      <c r="B146" s="748" t="s">
        <v>563</v>
      </c>
      <c r="C146" s="749" t="s">
        <v>580</v>
      </c>
      <c r="D146" s="750" t="s">
        <v>581</v>
      </c>
      <c r="E146" s="751">
        <v>50113001</v>
      </c>
      <c r="F146" s="750" t="s">
        <v>589</v>
      </c>
      <c r="G146" s="749" t="s">
        <v>590</v>
      </c>
      <c r="H146" s="749">
        <v>849382</v>
      </c>
      <c r="I146" s="749">
        <v>119697</v>
      </c>
      <c r="J146" s="749" t="s">
        <v>832</v>
      </c>
      <c r="K146" s="749" t="s">
        <v>833</v>
      </c>
      <c r="L146" s="752">
        <v>172.20999999999998</v>
      </c>
      <c r="M146" s="752">
        <v>1</v>
      </c>
      <c r="N146" s="753">
        <v>172.20999999999998</v>
      </c>
    </row>
    <row r="147" spans="1:14" ht="14.4" customHeight="1" x14ac:dyDescent="0.3">
      <c r="A147" s="747" t="s">
        <v>562</v>
      </c>
      <c r="B147" s="748" t="s">
        <v>563</v>
      </c>
      <c r="C147" s="749" t="s">
        <v>580</v>
      </c>
      <c r="D147" s="750" t="s">
        <v>581</v>
      </c>
      <c r="E147" s="751">
        <v>50113001</v>
      </c>
      <c r="F147" s="750" t="s">
        <v>589</v>
      </c>
      <c r="G147" s="749" t="s">
        <v>590</v>
      </c>
      <c r="H147" s="749">
        <v>112765</v>
      </c>
      <c r="I147" s="749">
        <v>184377</v>
      </c>
      <c r="J147" s="749" t="s">
        <v>834</v>
      </c>
      <c r="K147" s="749" t="s">
        <v>835</v>
      </c>
      <c r="L147" s="752">
        <v>899.76</v>
      </c>
      <c r="M147" s="752">
        <v>1</v>
      </c>
      <c r="N147" s="753">
        <v>899.76</v>
      </c>
    </row>
    <row r="148" spans="1:14" ht="14.4" customHeight="1" x14ac:dyDescent="0.3">
      <c r="A148" s="747" t="s">
        <v>562</v>
      </c>
      <c r="B148" s="748" t="s">
        <v>563</v>
      </c>
      <c r="C148" s="749" t="s">
        <v>580</v>
      </c>
      <c r="D148" s="750" t="s">
        <v>581</v>
      </c>
      <c r="E148" s="751">
        <v>50113001</v>
      </c>
      <c r="F148" s="750" t="s">
        <v>589</v>
      </c>
      <c r="G148" s="749" t="s">
        <v>590</v>
      </c>
      <c r="H148" s="749">
        <v>184288</v>
      </c>
      <c r="I148" s="749">
        <v>184288</v>
      </c>
      <c r="J148" s="749" t="s">
        <v>836</v>
      </c>
      <c r="K148" s="749" t="s">
        <v>837</v>
      </c>
      <c r="L148" s="752">
        <v>160.91666666666663</v>
      </c>
      <c r="M148" s="752">
        <v>6</v>
      </c>
      <c r="N148" s="753">
        <v>965.49999999999977</v>
      </c>
    </row>
    <row r="149" spans="1:14" ht="14.4" customHeight="1" x14ac:dyDescent="0.3">
      <c r="A149" s="747" t="s">
        <v>562</v>
      </c>
      <c r="B149" s="748" t="s">
        <v>563</v>
      </c>
      <c r="C149" s="749" t="s">
        <v>580</v>
      </c>
      <c r="D149" s="750" t="s">
        <v>581</v>
      </c>
      <c r="E149" s="751">
        <v>50113001</v>
      </c>
      <c r="F149" s="750" t="s">
        <v>589</v>
      </c>
      <c r="G149" s="749" t="s">
        <v>597</v>
      </c>
      <c r="H149" s="749">
        <v>214433</v>
      </c>
      <c r="I149" s="749">
        <v>214433</v>
      </c>
      <c r="J149" s="749" t="s">
        <v>838</v>
      </c>
      <c r="K149" s="749" t="s">
        <v>839</v>
      </c>
      <c r="L149" s="752">
        <v>12.228000000000009</v>
      </c>
      <c r="M149" s="752">
        <v>105</v>
      </c>
      <c r="N149" s="753">
        <v>1283.940000000001</v>
      </c>
    </row>
    <row r="150" spans="1:14" ht="14.4" customHeight="1" x14ac:dyDescent="0.3">
      <c r="A150" s="747" t="s">
        <v>562</v>
      </c>
      <c r="B150" s="748" t="s">
        <v>563</v>
      </c>
      <c r="C150" s="749" t="s">
        <v>580</v>
      </c>
      <c r="D150" s="750" t="s">
        <v>581</v>
      </c>
      <c r="E150" s="751">
        <v>50113001</v>
      </c>
      <c r="F150" s="750" t="s">
        <v>589</v>
      </c>
      <c r="G150" s="749" t="s">
        <v>597</v>
      </c>
      <c r="H150" s="749">
        <v>214435</v>
      </c>
      <c r="I150" s="749">
        <v>214435</v>
      </c>
      <c r="J150" s="749" t="s">
        <v>838</v>
      </c>
      <c r="K150" s="749" t="s">
        <v>840</v>
      </c>
      <c r="L150" s="752">
        <v>42.934285714285707</v>
      </c>
      <c r="M150" s="752">
        <v>14</v>
      </c>
      <c r="N150" s="753">
        <v>601.07999999999993</v>
      </c>
    </row>
    <row r="151" spans="1:14" ht="14.4" customHeight="1" x14ac:dyDescent="0.3">
      <c r="A151" s="747" t="s">
        <v>562</v>
      </c>
      <c r="B151" s="748" t="s">
        <v>563</v>
      </c>
      <c r="C151" s="749" t="s">
        <v>580</v>
      </c>
      <c r="D151" s="750" t="s">
        <v>581</v>
      </c>
      <c r="E151" s="751">
        <v>50113001</v>
      </c>
      <c r="F151" s="750" t="s">
        <v>589</v>
      </c>
      <c r="G151" s="749" t="s">
        <v>597</v>
      </c>
      <c r="H151" s="749">
        <v>214525</v>
      </c>
      <c r="I151" s="749">
        <v>214525</v>
      </c>
      <c r="J151" s="749" t="s">
        <v>841</v>
      </c>
      <c r="K151" s="749" t="s">
        <v>842</v>
      </c>
      <c r="L151" s="752">
        <v>26.300000000000008</v>
      </c>
      <c r="M151" s="752">
        <v>13</v>
      </c>
      <c r="N151" s="753">
        <v>341.90000000000009</v>
      </c>
    </row>
    <row r="152" spans="1:14" ht="14.4" customHeight="1" x14ac:dyDescent="0.3">
      <c r="A152" s="747" t="s">
        <v>562</v>
      </c>
      <c r="B152" s="748" t="s">
        <v>563</v>
      </c>
      <c r="C152" s="749" t="s">
        <v>580</v>
      </c>
      <c r="D152" s="750" t="s">
        <v>581</v>
      </c>
      <c r="E152" s="751">
        <v>50113001</v>
      </c>
      <c r="F152" s="750" t="s">
        <v>589</v>
      </c>
      <c r="G152" s="749" t="s">
        <v>597</v>
      </c>
      <c r="H152" s="749">
        <v>214427</v>
      </c>
      <c r="I152" s="749">
        <v>214427</v>
      </c>
      <c r="J152" s="749" t="s">
        <v>843</v>
      </c>
      <c r="K152" s="749" t="s">
        <v>844</v>
      </c>
      <c r="L152" s="752">
        <v>16.547088607594937</v>
      </c>
      <c r="M152" s="752">
        <v>158</v>
      </c>
      <c r="N152" s="753">
        <v>2614.44</v>
      </c>
    </row>
    <row r="153" spans="1:14" ht="14.4" customHeight="1" x14ac:dyDescent="0.3">
      <c r="A153" s="747" t="s">
        <v>562</v>
      </c>
      <c r="B153" s="748" t="s">
        <v>563</v>
      </c>
      <c r="C153" s="749" t="s">
        <v>580</v>
      </c>
      <c r="D153" s="750" t="s">
        <v>581</v>
      </c>
      <c r="E153" s="751">
        <v>50113001</v>
      </c>
      <c r="F153" s="750" t="s">
        <v>589</v>
      </c>
      <c r="G153" s="749" t="s">
        <v>590</v>
      </c>
      <c r="H153" s="749">
        <v>194669</v>
      </c>
      <c r="I153" s="749">
        <v>194669</v>
      </c>
      <c r="J153" s="749" t="s">
        <v>845</v>
      </c>
      <c r="K153" s="749" t="s">
        <v>599</v>
      </c>
      <c r="L153" s="752">
        <v>1005.1300000000002</v>
      </c>
      <c r="M153" s="752">
        <v>1</v>
      </c>
      <c r="N153" s="753">
        <v>1005.1300000000002</v>
      </c>
    </row>
    <row r="154" spans="1:14" ht="14.4" customHeight="1" x14ac:dyDescent="0.3">
      <c r="A154" s="747" t="s">
        <v>562</v>
      </c>
      <c r="B154" s="748" t="s">
        <v>563</v>
      </c>
      <c r="C154" s="749" t="s">
        <v>580</v>
      </c>
      <c r="D154" s="750" t="s">
        <v>581</v>
      </c>
      <c r="E154" s="751">
        <v>50113001</v>
      </c>
      <c r="F154" s="750" t="s">
        <v>589</v>
      </c>
      <c r="G154" s="749" t="s">
        <v>590</v>
      </c>
      <c r="H154" s="749">
        <v>194680</v>
      </c>
      <c r="I154" s="749">
        <v>194680</v>
      </c>
      <c r="J154" s="749" t="s">
        <v>846</v>
      </c>
      <c r="K154" s="749" t="s">
        <v>599</v>
      </c>
      <c r="L154" s="752">
        <v>2023.3</v>
      </c>
      <c r="M154" s="752">
        <v>1</v>
      </c>
      <c r="N154" s="753">
        <v>2023.3</v>
      </c>
    </row>
    <row r="155" spans="1:14" ht="14.4" customHeight="1" x14ac:dyDescent="0.3">
      <c r="A155" s="747" t="s">
        <v>562</v>
      </c>
      <c r="B155" s="748" t="s">
        <v>563</v>
      </c>
      <c r="C155" s="749" t="s">
        <v>580</v>
      </c>
      <c r="D155" s="750" t="s">
        <v>581</v>
      </c>
      <c r="E155" s="751">
        <v>50113001</v>
      </c>
      <c r="F155" s="750" t="s">
        <v>589</v>
      </c>
      <c r="G155" s="749" t="s">
        <v>590</v>
      </c>
      <c r="H155" s="749">
        <v>194691</v>
      </c>
      <c r="I155" s="749">
        <v>194691</v>
      </c>
      <c r="J155" s="749" t="s">
        <v>847</v>
      </c>
      <c r="K155" s="749" t="s">
        <v>599</v>
      </c>
      <c r="L155" s="752">
        <v>949.53499999999951</v>
      </c>
      <c r="M155" s="752">
        <v>2</v>
      </c>
      <c r="N155" s="753">
        <v>1899.069999999999</v>
      </c>
    </row>
    <row r="156" spans="1:14" ht="14.4" customHeight="1" x14ac:dyDescent="0.3">
      <c r="A156" s="747" t="s">
        <v>562</v>
      </c>
      <c r="B156" s="748" t="s">
        <v>563</v>
      </c>
      <c r="C156" s="749" t="s">
        <v>580</v>
      </c>
      <c r="D156" s="750" t="s">
        <v>581</v>
      </c>
      <c r="E156" s="751">
        <v>50113001</v>
      </c>
      <c r="F156" s="750" t="s">
        <v>589</v>
      </c>
      <c r="G156" s="749" t="s">
        <v>597</v>
      </c>
      <c r="H156" s="749">
        <v>113768</v>
      </c>
      <c r="I156" s="749">
        <v>13768</v>
      </c>
      <c r="J156" s="749" t="s">
        <v>848</v>
      </c>
      <c r="K156" s="749" t="s">
        <v>849</v>
      </c>
      <c r="L156" s="752">
        <v>89.603333333333353</v>
      </c>
      <c r="M156" s="752">
        <v>3</v>
      </c>
      <c r="N156" s="753">
        <v>268.81000000000006</v>
      </c>
    </row>
    <row r="157" spans="1:14" ht="14.4" customHeight="1" x14ac:dyDescent="0.3">
      <c r="A157" s="747" t="s">
        <v>562</v>
      </c>
      <c r="B157" s="748" t="s">
        <v>563</v>
      </c>
      <c r="C157" s="749" t="s">
        <v>580</v>
      </c>
      <c r="D157" s="750" t="s">
        <v>581</v>
      </c>
      <c r="E157" s="751">
        <v>50113001</v>
      </c>
      <c r="F157" s="750" t="s">
        <v>589</v>
      </c>
      <c r="G157" s="749" t="s">
        <v>597</v>
      </c>
      <c r="H157" s="749">
        <v>113767</v>
      </c>
      <c r="I157" s="749">
        <v>13767</v>
      </c>
      <c r="J157" s="749" t="s">
        <v>848</v>
      </c>
      <c r="K157" s="749" t="s">
        <v>850</v>
      </c>
      <c r="L157" s="752">
        <v>44.659999999999989</v>
      </c>
      <c r="M157" s="752">
        <v>8</v>
      </c>
      <c r="N157" s="753">
        <v>357.27999999999992</v>
      </c>
    </row>
    <row r="158" spans="1:14" ht="14.4" customHeight="1" x14ac:dyDescent="0.3">
      <c r="A158" s="747" t="s">
        <v>562</v>
      </c>
      <c r="B158" s="748" t="s">
        <v>563</v>
      </c>
      <c r="C158" s="749" t="s">
        <v>580</v>
      </c>
      <c r="D158" s="750" t="s">
        <v>581</v>
      </c>
      <c r="E158" s="751">
        <v>50113001</v>
      </c>
      <c r="F158" s="750" t="s">
        <v>589</v>
      </c>
      <c r="G158" s="749" t="s">
        <v>597</v>
      </c>
      <c r="H158" s="749">
        <v>848765</v>
      </c>
      <c r="I158" s="749">
        <v>107938</v>
      </c>
      <c r="J158" s="749" t="s">
        <v>848</v>
      </c>
      <c r="K158" s="749" t="s">
        <v>851</v>
      </c>
      <c r="L158" s="752">
        <v>128.82666666666668</v>
      </c>
      <c r="M158" s="752">
        <v>3</v>
      </c>
      <c r="N158" s="753">
        <v>386.48</v>
      </c>
    </row>
    <row r="159" spans="1:14" ht="14.4" customHeight="1" x14ac:dyDescent="0.3">
      <c r="A159" s="747" t="s">
        <v>562</v>
      </c>
      <c r="B159" s="748" t="s">
        <v>563</v>
      </c>
      <c r="C159" s="749" t="s">
        <v>580</v>
      </c>
      <c r="D159" s="750" t="s">
        <v>581</v>
      </c>
      <c r="E159" s="751">
        <v>50113001</v>
      </c>
      <c r="F159" s="750" t="s">
        <v>589</v>
      </c>
      <c r="G159" s="749" t="s">
        <v>590</v>
      </c>
      <c r="H159" s="749">
        <v>218354</v>
      </c>
      <c r="I159" s="749">
        <v>218354</v>
      </c>
      <c r="J159" s="749" t="s">
        <v>852</v>
      </c>
      <c r="K159" s="749" t="s">
        <v>853</v>
      </c>
      <c r="L159" s="752">
        <v>170.9</v>
      </c>
      <c r="M159" s="752">
        <v>1</v>
      </c>
      <c r="N159" s="753">
        <v>170.9</v>
      </c>
    </row>
    <row r="160" spans="1:14" ht="14.4" customHeight="1" x14ac:dyDescent="0.3">
      <c r="A160" s="747" t="s">
        <v>562</v>
      </c>
      <c r="B160" s="748" t="s">
        <v>563</v>
      </c>
      <c r="C160" s="749" t="s">
        <v>580</v>
      </c>
      <c r="D160" s="750" t="s">
        <v>581</v>
      </c>
      <c r="E160" s="751">
        <v>50113001</v>
      </c>
      <c r="F160" s="750" t="s">
        <v>589</v>
      </c>
      <c r="G160" s="749" t="s">
        <v>590</v>
      </c>
      <c r="H160" s="749">
        <v>176155</v>
      </c>
      <c r="I160" s="749">
        <v>76155</v>
      </c>
      <c r="J160" s="749" t="s">
        <v>854</v>
      </c>
      <c r="K160" s="749" t="s">
        <v>855</v>
      </c>
      <c r="L160" s="752">
        <v>61.52</v>
      </c>
      <c r="M160" s="752">
        <v>5</v>
      </c>
      <c r="N160" s="753">
        <v>307.60000000000002</v>
      </c>
    </row>
    <row r="161" spans="1:14" ht="14.4" customHeight="1" x14ac:dyDescent="0.3">
      <c r="A161" s="747" t="s">
        <v>562</v>
      </c>
      <c r="B161" s="748" t="s">
        <v>563</v>
      </c>
      <c r="C161" s="749" t="s">
        <v>580</v>
      </c>
      <c r="D161" s="750" t="s">
        <v>581</v>
      </c>
      <c r="E161" s="751">
        <v>50113001</v>
      </c>
      <c r="F161" s="750" t="s">
        <v>589</v>
      </c>
      <c r="G161" s="749" t="s">
        <v>590</v>
      </c>
      <c r="H161" s="749">
        <v>173405</v>
      </c>
      <c r="I161" s="749">
        <v>173405</v>
      </c>
      <c r="J161" s="749" t="s">
        <v>856</v>
      </c>
      <c r="K161" s="749" t="s">
        <v>857</v>
      </c>
      <c r="L161" s="752">
        <v>240.11</v>
      </c>
      <c r="M161" s="752">
        <v>1</v>
      </c>
      <c r="N161" s="753">
        <v>240.11</v>
      </c>
    </row>
    <row r="162" spans="1:14" ht="14.4" customHeight="1" x14ac:dyDescent="0.3">
      <c r="A162" s="747" t="s">
        <v>562</v>
      </c>
      <c r="B162" s="748" t="s">
        <v>563</v>
      </c>
      <c r="C162" s="749" t="s">
        <v>580</v>
      </c>
      <c r="D162" s="750" t="s">
        <v>581</v>
      </c>
      <c r="E162" s="751">
        <v>50113001</v>
      </c>
      <c r="F162" s="750" t="s">
        <v>589</v>
      </c>
      <c r="G162" s="749" t="s">
        <v>590</v>
      </c>
      <c r="H162" s="749">
        <v>213255</v>
      </c>
      <c r="I162" s="749">
        <v>213255</v>
      </c>
      <c r="J162" s="749" t="s">
        <v>858</v>
      </c>
      <c r="K162" s="749" t="s">
        <v>859</v>
      </c>
      <c r="L162" s="752">
        <v>125.72999999999998</v>
      </c>
      <c r="M162" s="752">
        <v>1</v>
      </c>
      <c r="N162" s="753">
        <v>125.72999999999998</v>
      </c>
    </row>
    <row r="163" spans="1:14" ht="14.4" customHeight="1" x14ac:dyDescent="0.3">
      <c r="A163" s="747" t="s">
        <v>562</v>
      </c>
      <c r="B163" s="748" t="s">
        <v>563</v>
      </c>
      <c r="C163" s="749" t="s">
        <v>580</v>
      </c>
      <c r="D163" s="750" t="s">
        <v>581</v>
      </c>
      <c r="E163" s="751">
        <v>50113001</v>
      </c>
      <c r="F163" s="750" t="s">
        <v>589</v>
      </c>
      <c r="G163" s="749" t="s">
        <v>597</v>
      </c>
      <c r="H163" s="749">
        <v>128389</v>
      </c>
      <c r="I163" s="749">
        <v>28389</v>
      </c>
      <c r="J163" s="749" t="s">
        <v>860</v>
      </c>
      <c r="K163" s="749" t="s">
        <v>861</v>
      </c>
      <c r="L163" s="752">
        <v>427.94</v>
      </c>
      <c r="M163" s="752">
        <v>1</v>
      </c>
      <c r="N163" s="753">
        <v>427.94</v>
      </c>
    </row>
    <row r="164" spans="1:14" ht="14.4" customHeight="1" x14ac:dyDescent="0.3">
      <c r="A164" s="747" t="s">
        <v>562</v>
      </c>
      <c r="B164" s="748" t="s">
        <v>563</v>
      </c>
      <c r="C164" s="749" t="s">
        <v>580</v>
      </c>
      <c r="D164" s="750" t="s">
        <v>581</v>
      </c>
      <c r="E164" s="751">
        <v>50113001</v>
      </c>
      <c r="F164" s="750" t="s">
        <v>589</v>
      </c>
      <c r="G164" s="749" t="s">
        <v>564</v>
      </c>
      <c r="H164" s="749">
        <v>168836</v>
      </c>
      <c r="I164" s="749">
        <v>168836</v>
      </c>
      <c r="J164" s="749" t="s">
        <v>862</v>
      </c>
      <c r="K164" s="749" t="s">
        <v>768</v>
      </c>
      <c r="L164" s="752">
        <v>42.027499999999989</v>
      </c>
      <c r="M164" s="752">
        <v>4</v>
      </c>
      <c r="N164" s="753">
        <v>168.10999999999996</v>
      </c>
    </row>
    <row r="165" spans="1:14" ht="14.4" customHeight="1" x14ac:dyDescent="0.3">
      <c r="A165" s="747" t="s">
        <v>562</v>
      </c>
      <c r="B165" s="748" t="s">
        <v>563</v>
      </c>
      <c r="C165" s="749" t="s">
        <v>580</v>
      </c>
      <c r="D165" s="750" t="s">
        <v>581</v>
      </c>
      <c r="E165" s="751">
        <v>50113001</v>
      </c>
      <c r="F165" s="750" t="s">
        <v>589</v>
      </c>
      <c r="G165" s="749" t="s">
        <v>564</v>
      </c>
      <c r="H165" s="749">
        <v>168837</v>
      </c>
      <c r="I165" s="749">
        <v>168837</v>
      </c>
      <c r="J165" s="749" t="s">
        <v>862</v>
      </c>
      <c r="K165" s="749" t="s">
        <v>863</v>
      </c>
      <c r="L165" s="752">
        <v>73.58</v>
      </c>
      <c r="M165" s="752">
        <v>1</v>
      </c>
      <c r="N165" s="753">
        <v>73.58</v>
      </c>
    </row>
    <row r="166" spans="1:14" ht="14.4" customHeight="1" x14ac:dyDescent="0.3">
      <c r="A166" s="747" t="s">
        <v>562</v>
      </c>
      <c r="B166" s="748" t="s">
        <v>563</v>
      </c>
      <c r="C166" s="749" t="s">
        <v>580</v>
      </c>
      <c r="D166" s="750" t="s">
        <v>581</v>
      </c>
      <c r="E166" s="751">
        <v>50113001</v>
      </c>
      <c r="F166" s="750" t="s">
        <v>589</v>
      </c>
      <c r="G166" s="749" t="s">
        <v>590</v>
      </c>
      <c r="H166" s="749">
        <v>167746</v>
      </c>
      <c r="I166" s="749">
        <v>167746</v>
      </c>
      <c r="J166" s="749" t="s">
        <v>864</v>
      </c>
      <c r="K166" s="749" t="s">
        <v>865</v>
      </c>
      <c r="L166" s="752">
        <v>1088.1199999999999</v>
      </c>
      <c r="M166" s="752">
        <v>1</v>
      </c>
      <c r="N166" s="753">
        <v>1088.1199999999999</v>
      </c>
    </row>
    <row r="167" spans="1:14" ht="14.4" customHeight="1" x14ac:dyDescent="0.3">
      <c r="A167" s="747" t="s">
        <v>562</v>
      </c>
      <c r="B167" s="748" t="s">
        <v>563</v>
      </c>
      <c r="C167" s="749" t="s">
        <v>580</v>
      </c>
      <c r="D167" s="750" t="s">
        <v>581</v>
      </c>
      <c r="E167" s="751">
        <v>50113001</v>
      </c>
      <c r="F167" s="750" t="s">
        <v>589</v>
      </c>
      <c r="G167" s="749" t="s">
        <v>590</v>
      </c>
      <c r="H167" s="749">
        <v>193104</v>
      </c>
      <c r="I167" s="749">
        <v>93104</v>
      </c>
      <c r="J167" s="749" t="s">
        <v>866</v>
      </c>
      <c r="K167" s="749" t="s">
        <v>867</v>
      </c>
      <c r="L167" s="752">
        <v>46.859999999999992</v>
      </c>
      <c r="M167" s="752">
        <v>3</v>
      </c>
      <c r="N167" s="753">
        <v>140.57999999999998</v>
      </c>
    </row>
    <row r="168" spans="1:14" ht="14.4" customHeight="1" x14ac:dyDescent="0.3">
      <c r="A168" s="747" t="s">
        <v>562</v>
      </c>
      <c r="B168" s="748" t="s">
        <v>563</v>
      </c>
      <c r="C168" s="749" t="s">
        <v>580</v>
      </c>
      <c r="D168" s="750" t="s">
        <v>581</v>
      </c>
      <c r="E168" s="751">
        <v>50113001</v>
      </c>
      <c r="F168" s="750" t="s">
        <v>589</v>
      </c>
      <c r="G168" s="749" t="s">
        <v>590</v>
      </c>
      <c r="H168" s="749">
        <v>193105</v>
      </c>
      <c r="I168" s="749">
        <v>93105</v>
      </c>
      <c r="J168" s="749" t="s">
        <v>866</v>
      </c>
      <c r="K168" s="749" t="s">
        <v>868</v>
      </c>
      <c r="L168" s="752">
        <v>207.05500140945134</v>
      </c>
      <c r="M168" s="752">
        <v>4</v>
      </c>
      <c r="N168" s="753">
        <v>828.22000563780534</v>
      </c>
    </row>
    <row r="169" spans="1:14" ht="14.4" customHeight="1" x14ac:dyDescent="0.3">
      <c r="A169" s="747" t="s">
        <v>562</v>
      </c>
      <c r="B169" s="748" t="s">
        <v>563</v>
      </c>
      <c r="C169" s="749" t="s">
        <v>580</v>
      </c>
      <c r="D169" s="750" t="s">
        <v>581</v>
      </c>
      <c r="E169" s="751">
        <v>50113001</v>
      </c>
      <c r="F169" s="750" t="s">
        <v>589</v>
      </c>
      <c r="G169" s="749" t="s">
        <v>597</v>
      </c>
      <c r="H169" s="749">
        <v>847134</v>
      </c>
      <c r="I169" s="749">
        <v>151050</v>
      </c>
      <c r="J169" s="749" t="s">
        <v>869</v>
      </c>
      <c r="K169" s="749" t="s">
        <v>870</v>
      </c>
      <c r="L169" s="752">
        <v>507.80000000000007</v>
      </c>
      <c r="M169" s="752">
        <v>2</v>
      </c>
      <c r="N169" s="753">
        <v>1015.6000000000001</v>
      </c>
    </row>
    <row r="170" spans="1:14" ht="14.4" customHeight="1" x14ac:dyDescent="0.3">
      <c r="A170" s="747" t="s">
        <v>562</v>
      </c>
      <c r="B170" s="748" t="s">
        <v>563</v>
      </c>
      <c r="C170" s="749" t="s">
        <v>580</v>
      </c>
      <c r="D170" s="750" t="s">
        <v>581</v>
      </c>
      <c r="E170" s="751">
        <v>50113001</v>
      </c>
      <c r="F170" s="750" t="s">
        <v>589</v>
      </c>
      <c r="G170" s="749" t="s">
        <v>597</v>
      </c>
      <c r="H170" s="749">
        <v>192587</v>
      </c>
      <c r="I170" s="749">
        <v>92587</v>
      </c>
      <c r="J170" s="749" t="s">
        <v>871</v>
      </c>
      <c r="K170" s="749" t="s">
        <v>872</v>
      </c>
      <c r="L170" s="752">
        <v>58.347000000000001</v>
      </c>
      <c r="M170" s="752">
        <v>10</v>
      </c>
      <c r="N170" s="753">
        <v>583.47</v>
      </c>
    </row>
    <row r="171" spans="1:14" ht="14.4" customHeight="1" x14ac:dyDescent="0.3">
      <c r="A171" s="747" t="s">
        <v>562</v>
      </c>
      <c r="B171" s="748" t="s">
        <v>563</v>
      </c>
      <c r="C171" s="749" t="s">
        <v>580</v>
      </c>
      <c r="D171" s="750" t="s">
        <v>581</v>
      </c>
      <c r="E171" s="751">
        <v>50113001</v>
      </c>
      <c r="F171" s="750" t="s">
        <v>589</v>
      </c>
      <c r="G171" s="749" t="s">
        <v>590</v>
      </c>
      <c r="H171" s="749">
        <v>198791</v>
      </c>
      <c r="I171" s="749">
        <v>98791</v>
      </c>
      <c r="J171" s="749" t="s">
        <v>873</v>
      </c>
      <c r="K171" s="749" t="s">
        <v>874</v>
      </c>
      <c r="L171" s="752">
        <v>98.26</v>
      </c>
      <c r="M171" s="752">
        <v>5</v>
      </c>
      <c r="N171" s="753">
        <v>491.3</v>
      </c>
    </row>
    <row r="172" spans="1:14" ht="14.4" customHeight="1" x14ac:dyDescent="0.3">
      <c r="A172" s="747" t="s">
        <v>562</v>
      </c>
      <c r="B172" s="748" t="s">
        <v>563</v>
      </c>
      <c r="C172" s="749" t="s">
        <v>580</v>
      </c>
      <c r="D172" s="750" t="s">
        <v>581</v>
      </c>
      <c r="E172" s="751">
        <v>50113001</v>
      </c>
      <c r="F172" s="750" t="s">
        <v>589</v>
      </c>
      <c r="G172" s="749" t="s">
        <v>590</v>
      </c>
      <c r="H172" s="749">
        <v>197522</v>
      </c>
      <c r="I172" s="749">
        <v>97522</v>
      </c>
      <c r="J172" s="749" t="s">
        <v>875</v>
      </c>
      <c r="K172" s="749" t="s">
        <v>876</v>
      </c>
      <c r="L172" s="752">
        <v>159.20391304347825</v>
      </c>
      <c r="M172" s="752">
        <v>46</v>
      </c>
      <c r="N172" s="753">
        <v>7323.3799999999992</v>
      </c>
    </row>
    <row r="173" spans="1:14" ht="14.4" customHeight="1" x14ac:dyDescent="0.3">
      <c r="A173" s="747" t="s">
        <v>562</v>
      </c>
      <c r="B173" s="748" t="s">
        <v>563</v>
      </c>
      <c r="C173" s="749" t="s">
        <v>580</v>
      </c>
      <c r="D173" s="750" t="s">
        <v>581</v>
      </c>
      <c r="E173" s="751">
        <v>50113001</v>
      </c>
      <c r="F173" s="750" t="s">
        <v>589</v>
      </c>
      <c r="G173" s="749" t="s">
        <v>590</v>
      </c>
      <c r="H173" s="749">
        <v>225549</v>
      </c>
      <c r="I173" s="749">
        <v>225549</v>
      </c>
      <c r="J173" s="749" t="s">
        <v>875</v>
      </c>
      <c r="K173" s="749" t="s">
        <v>877</v>
      </c>
      <c r="L173" s="752">
        <v>837.78000000000009</v>
      </c>
      <c r="M173" s="752">
        <v>1</v>
      </c>
      <c r="N173" s="753">
        <v>837.78000000000009</v>
      </c>
    </row>
    <row r="174" spans="1:14" ht="14.4" customHeight="1" x14ac:dyDescent="0.3">
      <c r="A174" s="747" t="s">
        <v>562</v>
      </c>
      <c r="B174" s="748" t="s">
        <v>563</v>
      </c>
      <c r="C174" s="749" t="s">
        <v>580</v>
      </c>
      <c r="D174" s="750" t="s">
        <v>581</v>
      </c>
      <c r="E174" s="751">
        <v>50113001</v>
      </c>
      <c r="F174" s="750" t="s">
        <v>589</v>
      </c>
      <c r="G174" s="749" t="s">
        <v>590</v>
      </c>
      <c r="H174" s="749">
        <v>114075</v>
      </c>
      <c r="I174" s="749">
        <v>14075</v>
      </c>
      <c r="J174" s="749" t="s">
        <v>875</v>
      </c>
      <c r="K174" s="749" t="s">
        <v>878</v>
      </c>
      <c r="L174" s="752">
        <v>294.95250000000004</v>
      </c>
      <c r="M174" s="752">
        <v>32</v>
      </c>
      <c r="N174" s="753">
        <v>9438.4800000000014</v>
      </c>
    </row>
    <row r="175" spans="1:14" ht="14.4" customHeight="1" x14ac:dyDescent="0.3">
      <c r="A175" s="747" t="s">
        <v>562</v>
      </c>
      <c r="B175" s="748" t="s">
        <v>563</v>
      </c>
      <c r="C175" s="749" t="s">
        <v>580</v>
      </c>
      <c r="D175" s="750" t="s">
        <v>581</v>
      </c>
      <c r="E175" s="751">
        <v>50113001</v>
      </c>
      <c r="F175" s="750" t="s">
        <v>589</v>
      </c>
      <c r="G175" s="749" t="s">
        <v>590</v>
      </c>
      <c r="H175" s="749">
        <v>201992</v>
      </c>
      <c r="I175" s="749">
        <v>201992</v>
      </c>
      <c r="J175" s="749" t="s">
        <v>875</v>
      </c>
      <c r="K175" s="749" t="s">
        <v>879</v>
      </c>
      <c r="L175" s="752">
        <v>554.18000000000006</v>
      </c>
      <c r="M175" s="752">
        <v>7</v>
      </c>
      <c r="N175" s="753">
        <v>3879.26</v>
      </c>
    </row>
    <row r="176" spans="1:14" ht="14.4" customHeight="1" x14ac:dyDescent="0.3">
      <c r="A176" s="747" t="s">
        <v>562</v>
      </c>
      <c r="B176" s="748" t="s">
        <v>563</v>
      </c>
      <c r="C176" s="749" t="s">
        <v>580</v>
      </c>
      <c r="D176" s="750" t="s">
        <v>581</v>
      </c>
      <c r="E176" s="751">
        <v>50113001</v>
      </c>
      <c r="F176" s="750" t="s">
        <v>589</v>
      </c>
      <c r="G176" s="749" t="s">
        <v>590</v>
      </c>
      <c r="H176" s="749">
        <v>184090</v>
      </c>
      <c r="I176" s="749">
        <v>84090</v>
      </c>
      <c r="J176" s="749" t="s">
        <v>880</v>
      </c>
      <c r="K176" s="749" t="s">
        <v>881</v>
      </c>
      <c r="L176" s="752">
        <v>60.456666666666671</v>
      </c>
      <c r="M176" s="752">
        <v>3</v>
      </c>
      <c r="N176" s="753">
        <v>181.37</v>
      </c>
    </row>
    <row r="177" spans="1:14" ht="14.4" customHeight="1" x14ac:dyDescent="0.3">
      <c r="A177" s="747" t="s">
        <v>562</v>
      </c>
      <c r="B177" s="748" t="s">
        <v>563</v>
      </c>
      <c r="C177" s="749" t="s">
        <v>580</v>
      </c>
      <c r="D177" s="750" t="s">
        <v>581</v>
      </c>
      <c r="E177" s="751">
        <v>50113001</v>
      </c>
      <c r="F177" s="750" t="s">
        <v>589</v>
      </c>
      <c r="G177" s="749" t="s">
        <v>590</v>
      </c>
      <c r="H177" s="749">
        <v>141824</v>
      </c>
      <c r="I177" s="749">
        <v>41824</v>
      </c>
      <c r="J177" s="749" t="s">
        <v>882</v>
      </c>
      <c r="K177" s="749" t="s">
        <v>883</v>
      </c>
      <c r="L177" s="752">
        <v>248.57999999999996</v>
      </c>
      <c r="M177" s="752">
        <v>1</v>
      </c>
      <c r="N177" s="753">
        <v>248.57999999999996</v>
      </c>
    </row>
    <row r="178" spans="1:14" ht="14.4" customHeight="1" x14ac:dyDescent="0.3">
      <c r="A178" s="747" t="s">
        <v>562</v>
      </c>
      <c r="B178" s="748" t="s">
        <v>563</v>
      </c>
      <c r="C178" s="749" t="s">
        <v>580</v>
      </c>
      <c r="D178" s="750" t="s">
        <v>581</v>
      </c>
      <c r="E178" s="751">
        <v>50113001</v>
      </c>
      <c r="F178" s="750" t="s">
        <v>589</v>
      </c>
      <c r="G178" s="749" t="s">
        <v>590</v>
      </c>
      <c r="H178" s="749">
        <v>118390</v>
      </c>
      <c r="I178" s="749">
        <v>18390</v>
      </c>
      <c r="J178" s="749" t="s">
        <v>884</v>
      </c>
      <c r="K178" s="749" t="s">
        <v>885</v>
      </c>
      <c r="L178" s="752">
        <v>256.83</v>
      </c>
      <c r="M178" s="752">
        <v>1</v>
      </c>
      <c r="N178" s="753">
        <v>256.83</v>
      </c>
    </row>
    <row r="179" spans="1:14" ht="14.4" customHeight="1" x14ac:dyDescent="0.3">
      <c r="A179" s="747" t="s">
        <v>562</v>
      </c>
      <c r="B179" s="748" t="s">
        <v>563</v>
      </c>
      <c r="C179" s="749" t="s">
        <v>580</v>
      </c>
      <c r="D179" s="750" t="s">
        <v>581</v>
      </c>
      <c r="E179" s="751">
        <v>50113001</v>
      </c>
      <c r="F179" s="750" t="s">
        <v>589</v>
      </c>
      <c r="G179" s="749" t="s">
        <v>590</v>
      </c>
      <c r="H179" s="749">
        <v>101290</v>
      </c>
      <c r="I179" s="749">
        <v>1290</v>
      </c>
      <c r="J179" s="749" t="s">
        <v>884</v>
      </c>
      <c r="K179" s="749" t="s">
        <v>886</v>
      </c>
      <c r="L179" s="752">
        <v>134.59200000000004</v>
      </c>
      <c r="M179" s="752">
        <v>5</v>
      </c>
      <c r="N179" s="753">
        <v>672.96000000000026</v>
      </c>
    </row>
    <row r="180" spans="1:14" ht="14.4" customHeight="1" x14ac:dyDescent="0.3">
      <c r="A180" s="747" t="s">
        <v>562</v>
      </c>
      <c r="B180" s="748" t="s">
        <v>563</v>
      </c>
      <c r="C180" s="749" t="s">
        <v>580</v>
      </c>
      <c r="D180" s="750" t="s">
        <v>581</v>
      </c>
      <c r="E180" s="751">
        <v>50113001</v>
      </c>
      <c r="F180" s="750" t="s">
        <v>589</v>
      </c>
      <c r="G180" s="749" t="s">
        <v>590</v>
      </c>
      <c r="H180" s="749">
        <v>169417</v>
      </c>
      <c r="I180" s="749">
        <v>69417</v>
      </c>
      <c r="J180" s="749" t="s">
        <v>887</v>
      </c>
      <c r="K180" s="749" t="s">
        <v>888</v>
      </c>
      <c r="L180" s="752">
        <v>104.27000000000002</v>
      </c>
      <c r="M180" s="752">
        <v>2</v>
      </c>
      <c r="N180" s="753">
        <v>208.54000000000005</v>
      </c>
    </row>
    <row r="181" spans="1:14" ht="14.4" customHeight="1" x14ac:dyDescent="0.3">
      <c r="A181" s="747" t="s">
        <v>562</v>
      </c>
      <c r="B181" s="748" t="s">
        <v>563</v>
      </c>
      <c r="C181" s="749" t="s">
        <v>580</v>
      </c>
      <c r="D181" s="750" t="s">
        <v>581</v>
      </c>
      <c r="E181" s="751">
        <v>50113001</v>
      </c>
      <c r="F181" s="750" t="s">
        <v>589</v>
      </c>
      <c r="G181" s="749" t="s">
        <v>590</v>
      </c>
      <c r="H181" s="749">
        <v>102478</v>
      </c>
      <c r="I181" s="749">
        <v>2478</v>
      </c>
      <c r="J181" s="749" t="s">
        <v>889</v>
      </c>
      <c r="K181" s="749" t="s">
        <v>890</v>
      </c>
      <c r="L181" s="752">
        <v>77.08</v>
      </c>
      <c r="M181" s="752">
        <v>2</v>
      </c>
      <c r="N181" s="753">
        <v>154.16</v>
      </c>
    </row>
    <row r="182" spans="1:14" ht="14.4" customHeight="1" x14ac:dyDescent="0.3">
      <c r="A182" s="747" t="s">
        <v>562</v>
      </c>
      <c r="B182" s="748" t="s">
        <v>563</v>
      </c>
      <c r="C182" s="749" t="s">
        <v>580</v>
      </c>
      <c r="D182" s="750" t="s">
        <v>581</v>
      </c>
      <c r="E182" s="751">
        <v>50113001</v>
      </c>
      <c r="F182" s="750" t="s">
        <v>589</v>
      </c>
      <c r="G182" s="749" t="s">
        <v>590</v>
      </c>
      <c r="H182" s="749">
        <v>208694</v>
      </c>
      <c r="I182" s="749">
        <v>208694</v>
      </c>
      <c r="J182" s="749" t="s">
        <v>889</v>
      </c>
      <c r="K182" s="749" t="s">
        <v>891</v>
      </c>
      <c r="L182" s="752">
        <v>40.25</v>
      </c>
      <c r="M182" s="752">
        <v>1</v>
      </c>
      <c r="N182" s="753">
        <v>40.25</v>
      </c>
    </row>
    <row r="183" spans="1:14" ht="14.4" customHeight="1" x14ac:dyDescent="0.3">
      <c r="A183" s="747" t="s">
        <v>562</v>
      </c>
      <c r="B183" s="748" t="s">
        <v>563</v>
      </c>
      <c r="C183" s="749" t="s">
        <v>580</v>
      </c>
      <c r="D183" s="750" t="s">
        <v>581</v>
      </c>
      <c r="E183" s="751">
        <v>50113001</v>
      </c>
      <c r="F183" s="750" t="s">
        <v>589</v>
      </c>
      <c r="G183" s="749" t="s">
        <v>590</v>
      </c>
      <c r="H183" s="749">
        <v>102477</v>
      </c>
      <c r="I183" s="749">
        <v>2477</v>
      </c>
      <c r="J183" s="749" t="s">
        <v>889</v>
      </c>
      <c r="K183" s="749" t="s">
        <v>891</v>
      </c>
      <c r="L183" s="752">
        <v>40.25</v>
      </c>
      <c r="M183" s="752">
        <v>2</v>
      </c>
      <c r="N183" s="753">
        <v>80.5</v>
      </c>
    </row>
    <row r="184" spans="1:14" ht="14.4" customHeight="1" x14ac:dyDescent="0.3">
      <c r="A184" s="747" t="s">
        <v>562</v>
      </c>
      <c r="B184" s="748" t="s">
        <v>563</v>
      </c>
      <c r="C184" s="749" t="s">
        <v>580</v>
      </c>
      <c r="D184" s="750" t="s">
        <v>581</v>
      </c>
      <c r="E184" s="751">
        <v>50113001</v>
      </c>
      <c r="F184" s="750" t="s">
        <v>589</v>
      </c>
      <c r="G184" s="749" t="s">
        <v>590</v>
      </c>
      <c r="H184" s="749">
        <v>846346</v>
      </c>
      <c r="I184" s="749">
        <v>119672</v>
      </c>
      <c r="J184" s="749" t="s">
        <v>892</v>
      </c>
      <c r="K184" s="749" t="s">
        <v>893</v>
      </c>
      <c r="L184" s="752">
        <v>113.33000000000004</v>
      </c>
      <c r="M184" s="752">
        <v>3</v>
      </c>
      <c r="N184" s="753">
        <v>339.99000000000012</v>
      </c>
    </row>
    <row r="185" spans="1:14" ht="14.4" customHeight="1" x14ac:dyDescent="0.3">
      <c r="A185" s="747" t="s">
        <v>562</v>
      </c>
      <c r="B185" s="748" t="s">
        <v>563</v>
      </c>
      <c r="C185" s="749" t="s">
        <v>580</v>
      </c>
      <c r="D185" s="750" t="s">
        <v>581</v>
      </c>
      <c r="E185" s="751">
        <v>50113001</v>
      </c>
      <c r="F185" s="750" t="s">
        <v>589</v>
      </c>
      <c r="G185" s="749" t="s">
        <v>590</v>
      </c>
      <c r="H185" s="749">
        <v>101807</v>
      </c>
      <c r="I185" s="749">
        <v>40538</v>
      </c>
      <c r="J185" s="749" t="s">
        <v>894</v>
      </c>
      <c r="K185" s="749" t="s">
        <v>895</v>
      </c>
      <c r="L185" s="752">
        <v>747.69916666666666</v>
      </c>
      <c r="M185" s="752">
        <v>12</v>
      </c>
      <c r="N185" s="753">
        <v>8972.39</v>
      </c>
    </row>
    <row r="186" spans="1:14" ht="14.4" customHeight="1" x14ac:dyDescent="0.3">
      <c r="A186" s="747" t="s">
        <v>562</v>
      </c>
      <c r="B186" s="748" t="s">
        <v>563</v>
      </c>
      <c r="C186" s="749" t="s">
        <v>580</v>
      </c>
      <c r="D186" s="750" t="s">
        <v>581</v>
      </c>
      <c r="E186" s="751">
        <v>50113001</v>
      </c>
      <c r="F186" s="750" t="s">
        <v>589</v>
      </c>
      <c r="G186" s="749" t="s">
        <v>590</v>
      </c>
      <c r="H186" s="749">
        <v>117011</v>
      </c>
      <c r="I186" s="749">
        <v>17011</v>
      </c>
      <c r="J186" s="749" t="s">
        <v>896</v>
      </c>
      <c r="K186" s="749" t="s">
        <v>897</v>
      </c>
      <c r="L186" s="752">
        <v>145.41840909090914</v>
      </c>
      <c r="M186" s="752">
        <v>44</v>
      </c>
      <c r="N186" s="753">
        <v>6398.4100000000026</v>
      </c>
    </row>
    <row r="187" spans="1:14" ht="14.4" customHeight="1" x14ac:dyDescent="0.3">
      <c r="A187" s="747" t="s">
        <v>562</v>
      </c>
      <c r="B187" s="748" t="s">
        <v>563</v>
      </c>
      <c r="C187" s="749" t="s">
        <v>580</v>
      </c>
      <c r="D187" s="750" t="s">
        <v>581</v>
      </c>
      <c r="E187" s="751">
        <v>50113001</v>
      </c>
      <c r="F187" s="750" t="s">
        <v>589</v>
      </c>
      <c r="G187" s="749" t="s">
        <v>590</v>
      </c>
      <c r="H187" s="749">
        <v>183318</v>
      </c>
      <c r="I187" s="749">
        <v>83318</v>
      </c>
      <c r="J187" s="749" t="s">
        <v>898</v>
      </c>
      <c r="K187" s="749" t="s">
        <v>899</v>
      </c>
      <c r="L187" s="752">
        <v>31.801666666666669</v>
      </c>
      <c r="M187" s="752">
        <v>30</v>
      </c>
      <c r="N187" s="753">
        <v>954.05000000000007</v>
      </c>
    </row>
    <row r="188" spans="1:14" ht="14.4" customHeight="1" x14ac:dyDescent="0.3">
      <c r="A188" s="747" t="s">
        <v>562</v>
      </c>
      <c r="B188" s="748" t="s">
        <v>563</v>
      </c>
      <c r="C188" s="749" t="s">
        <v>580</v>
      </c>
      <c r="D188" s="750" t="s">
        <v>581</v>
      </c>
      <c r="E188" s="751">
        <v>50113001</v>
      </c>
      <c r="F188" s="750" t="s">
        <v>589</v>
      </c>
      <c r="G188" s="749" t="s">
        <v>590</v>
      </c>
      <c r="H188" s="749">
        <v>103542</v>
      </c>
      <c r="I188" s="749">
        <v>3542</v>
      </c>
      <c r="J188" s="749" t="s">
        <v>900</v>
      </c>
      <c r="K188" s="749" t="s">
        <v>901</v>
      </c>
      <c r="L188" s="752">
        <v>35.36333333333333</v>
      </c>
      <c r="M188" s="752">
        <v>6</v>
      </c>
      <c r="N188" s="753">
        <v>212.17999999999998</v>
      </c>
    </row>
    <row r="189" spans="1:14" ht="14.4" customHeight="1" x14ac:dyDescent="0.3">
      <c r="A189" s="747" t="s">
        <v>562</v>
      </c>
      <c r="B189" s="748" t="s">
        <v>563</v>
      </c>
      <c r="C189" s="749" t="s">
        <v>580</v>
      </c>
      <c r="D189" s="750" t="s">
        <v>581</v>
      </c>
      <c r="E189" s="751">
        <v>50113001</v>
      </c>
      <c r="F189" s="750" t="s">
        <v>589</v>
      </c>
      <c r="G189" s="749" t="s">
        <v>590</v>
      </c>
      <c r="H189" s="749">
        <v>192217</v>
      </c>
      <c r="I189" s="749">
        <v>192217</v>
      </c>
      <c r="J189" s="749" t="s">
        <v>902</v>
      </c>
      <c r="K189" s="749" t="s">
        <v>903</v>
      </c>
      <c r="L189" s="752">
        <v>62.32</v>
      </c>
      <c r="M189" s="752">
        <v>1</v>
      </c>
      <c r="N189" s="753">
        <v>62.32</v>
      </c>
    </row>
    <row r="190" spans="1:14" ht="14.4" customHeight="1" x14ac:dyDescent="0.3">
      <c r="A190" s="747" t="s">
        <v>562</v>
      </c>
      <c r="B190" s="748" t="s">
        <v>563</v>
      </c>
      <c r="C190" s="749" t="s">
        <v>580</v>
      </c>
      <c r="D190" s="750" t="s">
        <v>581</v>
      </c>
      <c r="E190" s="751">
        <v>50113001</v>
      </c>
      <c r="F190" s="750" t="s">
        <v>589</v>
      </c>
      <c r="G190" s="749" t="s">
        <v>590</v>
      </c>
      <c r="H190" s="749">
        <v>153641</v>
      </c>
      <c r="I190" s="749">
        <v>53641</v>
      </c>
      <c r="J190" s="749" t="s">
        <v>904</v>
      </c>
      <c r="K190" s="749" t="s">
        <v>905</v>
      </c>
      <c r="L190" s="752">
        <v>37.960000000000008</v>
      </c>
      <c r="M190" s="752">
        <v>1</v>
      </c>
      <c r="N190" s="753">
        <v>37.960000000000008</v>
      </c>
    </row>
    <row r="191" spans="1:14" ht="14.4" customHeight="1" x14ac:dyDescent="0.3">
      <c r="A191" s="747" t="s">
        <v>562</v>
      </c>
      <c r="B191" s="748" t="s">
        <v>563</v>
      </c>
      <c r="C191" s="749" t="s">
        <v>580</v>
      </c>
      <c r="D191" s="750" t="s">
        <v>581</v>
      </c>
      <c r="E191" s="751">
        <v>50113001</v>
      </c>
      <c r="F191" s="750" t="s">
        <v>589</v>
      </c>
      <c r="G191" s="749" t="s">
        <v>590</v>
      </c>
      <c r="H191" s="749">
        <v>102479</v>
      </c>
      <c r="I191" s="749">
        <v>2479</v>
      </c>
      <c r="J191" s="749" t="s">
        <v>906</v>
      </c>
      <c r="K191" s="749" t="s">
        <v>907</v>
      </c>
      <c r="L191" s="752">
        <v>65.569999999999993</v>
      </c>
      <c r="M191" s="752">
        <v>13</v>
      </c>
      <c r="N191" s="753">
        <v>852.40999999999985</v>
      </c>
    </row>
    <row r="192" spans="1:14" ht="14.4" customHeight="1" x14ac:dyDescent="0.3">
      <c r="A192" s="747" t="s">
        <v>562</v>
      </c>
      <c r="B192" s="748" t="s">
        <v>563</v>
      </c>
      <c r="C192" s="749" t="s">
        <v>580</v>
      </c>
      <c r="D192" s="750" t="s">
        <v>581</v>
      </c>
      <c r="E192" s="751">
        <v>50113001</v>
      </c>
      <c r="F192" s="750" t="s">
        <v>589</v>
      </c>
      <c r="G192" s="749" t="s">
        <v>590</v>
      </c>
      <c r="H192" s="749">
        <v>104071</v>
      </c>
      <c r="I192" s="749">
        <v>4071</v>
      </c>
      <c r="J192" s="749" t="s">
        <v>906</v>
      </c>
      <c r="K192" s="749" t="s">
        <v>908</v>
      </c>
      <c r="L192" s="752">
        <v>152.97</v>
      </c>
      <c r="M192" s="752">
        <v>3</v>
      </c>
      <c r="N192" s="753">
        <v>458.90999999999997</v>
      </c>
    </row>
    <row r="193" spans="1:14" ht="14.4" customHeight="1" x14ac:dyDescent="0.3">
      <c r="A193" s="747" t="s">
        <v>562</v>
      </c>
      <c r="B193" s="748" t="s">
        <v>563</v>
      </c>
      <c r="C193" s="749" t="s">
        <v>580</v>
      </c>
      <c r="D193" s="750" t="s">
        <v>581</v>
      </c>
      <c r="E193" s="751">
        <v>50113001</v>
      </c>
      <c r="F193" s="750" t="s">
        <v>589</v>
      </c>
      <c r="G193" s="749" t="s">
        <v>590</v>
      </c>
      <c r="H193" s="749">
        <v>166791</v>
      </c>
      <c r="I193" s="749">
        <v>66791</v>
      </c>
      <c r="J193" s="749" t="s">
        <v>909</v>
      </c>
      <c r="K193" s="749" t="s">
        <v>910</v>
      </c>
      <c r="L193" s="752">
        <v>52.6</v>
      </c>
      <c r="M193" s="752">
        <v>1</v>
      </c>
      <c r="N193" s="753">
        <v>52.6</v>
      </c>
    </row>
    <row r="194" spans="1:14" ht="14.4" customHeight="1" x14ac:dyDescent="0.3">
      <c r="A194" s="747" t="s">
        <v>562</v>
      </c>
      <c r="B194" s="748" t="s">
        <v>563</v>
      </c>
      <c r="C194" s="749" t="s">
        <v>580</v>
      </c>
      <c r="D194" s="750" t="s">
        <v>581</v>
      </c>
      <c r="E194" s="751">
        <v>50113001</v>
      </c>
      <c r="F194" s="750" t="s">
        <v>589</v>
      </c>
      <c r="G194" s="749" t="s">
        <v>590</v>
      </c>
      <c r="H194" s="749">
        <v>214900</v>
      </c>
      <c r="I194" s="749">
        <v>214900</v>
      </c>
      <c r="J194" s="749" t="s">
        <v>911</v>
      </c>
      <c r="K194" s="749" t="s">
        <v>912</v>
      </c>
      <c r="L194" s="752">
        <v>74.040000000000006</v>
      </c>
      <c r="M194" s="752">
        <v>1</v>
      </c>
      <c r="N194" s="753">
        <v>74.040000000000006</v>
      </c>
    </row>
    <row r="195" spans="1:14" ht="14.4" customHeight="1" x14ac:dyDescent="0.3">
      <c r="A195" s="747" t="s">
        <v>562</v>
      </c>
      <c r="B195" s="748" t="s">
        <v>563</v>
      </c>
      <c r="C195" s="749" t="s">
        <v>580</v>
      </c>
      <c r="D195" s="750" t="s">
        <v>581</v>
      </c>
      <c r="E195" s="751">
        <v>50113001</v>
      </c>
      <c r="F195" s="750" t="s">
        <v>589</v>
      </c>
      <c r="G195" s="749" t="s">
        <v>590</v>
      </c>
      <c r="H195" s="749">
        <v>191587</v>
      </c>
      <c r="I195" s="749">
        <v>91587</v>
      </c>
      <c r="J195" s="749" t="s">
        <v>913</v>
      </c>
      <c r="K195" s="749" t="s">
        <v>914</v>
      </c>
      <c r="L195" s="752">
        <v>65.341351464661116</v>
      </c>
      <c r="M195" s="752">
        <v>37</v>
      </c>
      <c r="N195" s="753">
        <v>2417.6300041924615</v>
      </c>
    </row>
    <row r="196" spans="1:14" ht="14.4" customHeight="1" x14ac:dyDescent="0.3">
      <c r="A196" s="747" t="s">
        <v>562</v>
      </c>
      <c r="B196" s="748" t="s">
        <v>563</v>
      </c>
      <c r="C196" s="749" t="s">
        <v>580</v>
      </c>
      <c r="D196" s="750" t="s">
        <v>581</v>
      </c>
      <c r="E196" s="751">
        <v>50113001</v>
      </c>
      <c r="F196" s="750" t="s">
        <v>589</v>
      </c>
      <c r="G196" s="749" t="s">
        <v>590</v>
      </c>
      <c r="H196" s="749">
        <v>175289</v>
      </c>
      <c r="I196" s="749">
        <v>75289</v>
      </c>
      <c r="J196" s="749" t="s">
        <v>913</v>
      </c>
      <c r="K196" s="749" t="s">
        <v>915</v>
      </c>
      <c r="L196" s="752">
        <v>117.20000013629652</v>
      </c>
      <c r="M196" s="752">
        <v>9</v>
      </c>
      <c r="N196" s="753">
        <v>1054.8000012266687</v>
      </c>
    </row>
    <row r="197" spans="1:14" ht="14.4" customHeight="1" x14ac:dyDescent="0.3">
      <c r="A197" s="747" t="s">
        <v>562</v>
      </c>
      <c r="B197" s="748" t="s">
        <v>563</v>
      </c>
      <c r="C197" s="749" t="s">
        <v>580</v>
      </c>
      <c r="D197" s="750" t="s">
        <v>581</v>
      </c>
      <c r="E197" s="751">
        <v>50113001</v>
      </c>
      <c r="F197" s="750" t="s">
        <v>589</v>
      </c>
      <c r="G197" s="749" t="s">
        <v>590</v>
      </c>
      <c r="H197" s="749">
        <v>846023</v>
      </c>
      <c r="I197" s="749">
        <v>125266</v>
      </c>
      <c r="J197" s="749" t="s">
        <v>916</v>
      </c>
      <c r="K197" s="749" t="s">
        <v>917</v>
      </c>
      <c r="L197" s="752">
        <v>170.14500000000001</v>
      </c>
      <c r="M197" s="752">
        <v>4</v>
      </c>
      <c r="N197" s="753">
        <v>680.58</v>
      </c>
    </row>
    <row r="198" spans="1:14" ht="14.4" customHeight="1" x14ac:dyDescent="0.3">
      <c r="A198" s="747" t="s">
        <v>562</v>
      </c>
      <c r="B198" s="748" t="s">
        <v>563</v>
      </c>
      <c r="C198" s="749" t="s">
        <v>580</v>
      </c>
      <c r="D198" s="750" t="s">
        <v>581</v>
      </c>
      <c r="E198" s="751">
        <v>50113001</v>
      </c>
      <c r="F198" s="750" t="s">
        <v>589</v>
      </c>
      <c r="G198" s="749" t="s">
        <v>590</v>
      </c>
      <c r="H198" s="749">
        <v>154539</v>
      </c>
      <c r="I198" s="749">
        <v>54539</v>
      </c>
      <c r="J198" s="749" t="s">
        <v>918</v>
      </c>
      <c r="K198" s="749" t="s">
        <v>919</v>
      </c>
      <c r="L198" s="752">
        <v>60.21</v>
      </c>
      <c r="M198" s="752">
        <v>2</v>
      </c>
      <c r="N198" s="753">
        <v>120.42</v>
      </c>
    </row>
    <row r="199" spans="1:14" ht="14.4" customHeight="1" x14ac:dyDescent="0.3">
      <c r="A199" s="747" t="s">
        <v>562</v>
      </c>
      <c r="B199" s="748" t="s">
        <v>563</v>
      </c>
      <c r="C199" s="749" t="s">
        <v>580</v>
      </c>
      <c r="D199" s="750" t="s">
        <v>581</v>
      </c>
      <c r="E199" s="751">
        <v>50113001</v>
      </c>
      <c r="F199" s="750" t="s">
        <v>589</v>
      </c>
      <c r="G199" s="749" t="s">
        <v>564</v>
      </c>
      <c r="H199" s="749">
        <v>147477</v>
      </c>
      <c r="I199" s="749">
        <v>147477</v>
      </c>
      <c r="J199" s="749" t="s">
        <v>920</v>
      </c>
      <c r="K199" s="749" t="s">
        <v>921</v>
      </c>
      <c r="L199" s="752">
        <v>197.58000000000007</v>
      </c>
      <c r="M199" s="752">
        <v>1</v>
      </c>
      <c r="N199" s="753">
        <v>197.58000000000007</v>
      </c>
    </row>
    <row r="200" spans="1:14" ht="14.4" customHeight="1" x14ac:dyDescent="0.3">
      <c r="A200" s="747" t="s">
        <v>562</v>
      </c>
      <c r="B200" s="748" t="s">
        <v>563</v>
      </c>
      <c r="C200" s="749" t="s">
        <v>580</v>
      </c>
      <c r="D200" s="750" t="s">
        <v>581</v>
      </c>
      <c r="E200" s="751">
        <v>50113001</v>
      </c>
      <c r="F200" s="750" t="s">
        <v>589</v>
      </c>
      <c r="G200" s="749" t="s">
        <v>564</v>
      </c>
      <c r="H200" s="749">
        <v>151581</v>
      </c>
      <c r="I200" s="749">
        <v>151581</v>
      </c>
      <c r="J200" s="749" t="s">
        <v>922</v>
      </c>
      <c r="K200" s="749" t="s">
        <v>923</v>
      </c>
      <c r="L200" s="752">
        <v>197.56</v>
      </c>
      <c r="M200" s="752">
        <v>1</v>
      </c>
      <c r="N200" s="753">
        <v>197.56</v>
      </c>
    </row>
    <row r="201" spans="1:14" ht="14.4" customHeight="1" x14ac:dyDescent="0.3">
      <c r="A201" s="747" t="s">
        <v>562</v>
      </c>
      <c r="B201" s="748" t="s">
        <v>563</v>
      </c>
      <c r="C201" s="749" t="s">
        <v>580</v>
      </c>
      <c r="D201" s="750" t="s">
        <v>581</v>
      </c>
      <c r="E201" s="751">
        <v>50113001</v>
      </c>
      <c r="F201" s="750" t="s">
        <v>589</v>
      </c>
      <c r="G201" s="749" t="s">
        <v>590</v>
      </c>
      <c r="H201" s="749">
        <v>142136</v>
      </c>
      <c r="I201" s="749">
        <v>142136</v>
      </c>
      <c r="J201" s="749" t="s">
        <v>924</v>
      </c>
      <c r="K201" s="749" t="s">
        <v>925</v>
      </c>
      <c r="L201" s="752">
        <v>404.81666666666666</v>
      </c>
      <c r="M201" s="752">
        <v>3</v>
      </c>
      <c r="N201" s="753">
        <v>1214.45</v>
      </c>
    </row>
    <row r="202" spans="1:14" ht="14.4" customHeight="1" x14ac:dyDescent="0.3">
      <c r="A202" s="747" t="s">
        <v>562</v>
      </c>
      <c r="B202" s="748" t="s">
        <v>563</v>
      </c>
      <c r="C202" s="749" t="s">
        <v>580</v>
      </c>
      <c r="D202" s="750" t="s">
        <v>581</v>
      </c>
      <c r="E202" s="751">
        <v>50113001</v>
      </c>
      <c r="F202" s="750" t="s">
        <v>589</v>
      </c>
      <c r="G202" s="749" t="s">
        <v>597</v>
      </c>
      <c r="H202" s="749">
        <v>148748</v>
      </c>
      <c r="I202" s="749">
        <v>148748</v>
      </c>
      <c r="J202" s="749" t="s">
        <v>926</v>
      </c>
      <c r="K202" s="749" t="s">
        <v>927</v>
      </c>
      <c r="L202" s="752">
        <v>404.79000000000008</v>
      </c>
      <c r="M202" s="752">
        <v>7</v>
      </c>
      <c r="N202" s="753">
        <v>2833.5300000000007</v>
      </c>
    </row>
    <row r="203" spans="1:14" ht="14.4" customHeight="1" x14ac:dyDescent="0.3">
      <c r="A203" s="747" t="s">
        <v>562</v>
      </c>
      <c r="B203" s="748" t="s">
        <v>563</v>
      </c>
      <c r="C203" s="749" t="s">
        <v>580</v>
      </c>
      <c r="D203" s="750" t="s">
        <v>581</v>
      </c>
      <c r="E203" s="751">
        <v>50113001</v>
      </c>
      <c r="F203" s="750" t="s">
        <v>589</v>
      </c>
      <c r="G203" s="749" t="s">
        <v>597</v>
      </c>
      <c r="H203" s="749">
        <v>142150</v>
      </c>
      <c r="I203" s="749">
        <v>142150</v>
      </c>
      <c r="J203" s="749" t="s">
        <v>928</v>
      </c>
      <c r="K203" s="749" t="s">
        <v>923</v>
      </c>
      <c r="L203" s="752">
        <v>198.94</v>
      </c>
      <c r="M203" s="752">
        <v>1</v>
      </c>
      <c r="N203" s="753">
        <v>198.94</v>
      </c>
    </row>
    <row r="204" spans="1:14" ht="14.4" customHeight="1" x14ac:dyDescent="0.3">
      <c r="A204" s="747" t="s">
        <v>562</v>
      </c>
      <c r="B204" s="748" t="s">
        <v>563</v>
      </c>
      <c r="C204" s="749" t="s">
        <v>580</v>
      </c>
      <c r="D204" s="750" t="s">
        <v>581</v>
      </c>
      <c r="E204" s="751">
        <v>50113001</v>
      </c>
      <c r="F204" s="750" t="s">
        <v>589</v>
      </c>
      <c r="G204" s="749" t="s">
        <v>590</v>
      </c>
      <c r="H204" s="749">
        <v>101328</v>
      </c>
      <c r="I204" s="749">
        <v>1328</v>
      </c>
      <c r="J204" s="749" t="s">
        <v>929</v>
      </c>
      <c r="K204" s="749" t="s">
        <v>930</v>
      </c>
      <c r="L204" s="752">
        <v>126.80000000000003</v>
      </c>
      <c r="M204" s="752">
        <v>3</v>
      </c>
      <c r="N204" s="753">
        <v>380.40000000000009</v>
      </c>
    </row>
    <row r="205" spans="1:14" ht="14.4" customHeight="1" x14ac:dyDescent="0.3">
      <c r="A205" s="747" t="s">
        <v>562</v>
      </c>
      <c r="B205" s="748" t="s">
        <v>563</v>
      </c>
      <c r="C205" s="749" t="s">
        <v>580</v>
      </c>
      <c r="D205" s="750" t="s">
        <v>581</v>
      </c>
      <c r="E205" s="751">
        <v>50113001</v>
      </c>
      <c r="F205" s="750" t="s">
        <v>589</v>
      </c>
      <c r="G205" s="749" t="s">
        <v>590</v>
      </c>
      <c r="H205" s="749">
        <v>179327</v>
      </c>
      <c r="I205" s="749">
        <v>179327</v>
      </c>
      <c r="J205" s="749" t="s">
        <v>931</v>
      </c>
      <c r="K205" s="749" t="s">
        <v>793</v>
      </c>
      <c r="L205" s="752">
        <v>74.400000000000006</v>
      </c>
      <c r="M205" s="752">
        <v>2</v>
      </c>
      <c r="N205" s="753">
        <v>148.80000000000001</v>
      </c>
    </row>
    <row r="206" spans="1:14" ht="14.4" customHeight="1" x14ac:dyDescent="0.3">
      <c r="A206" s="747" t="s">
        <v>562</v>
      </c>
      <c r="B206" s="748" t="s">
        <v>563</v>
      </c>
      <c r="C206" s="749" t="s">
        <v>580</v>
      </c>
      <c r="D206" s="750" t="s">
        <v>581</v>
      </c>
      <c r="E206" s="751">
        <v>50113001</v>
      </c>
      <c r="F206" s="750" t="s">
        <v>589</v>
      </c>
      <c r="G206" s="749" t="s">
        <v>597</v>
      </c>
      <c r="H206" s="749">
        <v>115010</v>
      </c>
      <c r="I206" s="749">
        <v>15010</v>
      </c>
      <c r="J206" s="749" t="s">
        <v>932</v>
      </c>
      <c r="K206" s="749" t="s">
        <v>933</v>
      </c>
      <c r="L206" s="752">
        <v>89.750000000000014</v>
      </c>
      <c r="M206" s="752">
        <v>1</v>
      </c>
      <c r="N206" s="753">
        <v>89.750000000000014</v>
      </c>
    </row>
    <row r="207" spans="1:14" ht="14.4" customHeight="1" x14ac:dyDescent="0.3">
      <c r="A207" s="747" t="s">
        <v>562</v>
      </c>
      <c r="B207" s="748" t="s">
        <v>563</v>
      </c>
      <c r="C207" s="749" t="s">
        <v>580</v>
      </c>
      <c r="D207" s="750" t="s">
        <v>581</v>
      </c>
      <c r="E207" s="751">
        <v>50113001</v>
      </c>
      <c r="F207" s="750" t="s">
        <v>589</v>
      </c>
      <c r="G207" s="749" t="s">
        <v>590</v>
      </c>
      <c r="H207" s="749">
        <v>185656</v>
      </c>
      <c r="I207" s="749">
        <v>85656</v>
      </c>
      <c r="J207" s="749" t="s">
        <v>934</v>
      </c>
      <c r="K207" s="749" t="s">
        <v>935</v>
      </c>
      <c r="L207" s="752">
        <v>69.910000000000011</v>
      </c>
      <c r="M207" s="752">
        <v>3</v>
      </c>
      <c r="N207" s="753">
        <v>209.73000000000005</v>
      </c>
    </row>
    <row r="208" spans="1:14" ht="14.4" customHeight="1" x14ac:dyDescent="0.3">
      <c r="A208" s="747" t="s">
        <v>562</v>
      </c>
      <c r="B208" s="748" t="s">
        <v>563</v>
      </c>
      <c r="C208" s="749" t="s">
        <v>580</v>
      </c>
      <c r="D208" s="750" t="s">
        <v>581</v>
      </c>
      <c r="E208" s="751">
        <v>50113001</v>
      </c>
      <c r="F208" s="750" t="s">
        <v>589</v>
      </c>
      <c r="G208" s="749" t="s">
        <v>564</v>
      </c>
      <c r="H208" s="749">
        <v>175091</v>
      </c>
      <c r="I208" s="749">
        <v>175091</v>
      </c>
      <c r="J208" s="749" t="s">
        <v>936</v>
      </c>
      <c r="K208" s="749" t="s">
        <v>937</v>
      </c>
      <c r="L208" s="752">
        <v>724.12</v>
      </c>
      <c r="M208" s="752">
        <v>1</v>
      </c>
      <c r="N208" s="753">
        <v>724.12</v>
      </c>
    </row>
    <row r="209" spans="1:14" ht="14.4" customHeight="1" x14ac:dyDescent="0.3">
      <c r="A209" s="747" t="s">
        <v>562</v>
      </c>
      <c r="B209" s="748" t="s">
        <v>563</v>
      </c>
      <c r="C209" s="749" t="s">
        <v>580</v>
      </c>
      <c r="D209" s="750" t="s">
        <v>581</v>
      </c>
      <c r="E209" s="751">
        <v>50113001</v>
      </c>
      <c r="F209" s="750" t="s">
        <v>589</v>
      </c>
      <c r="G209" s="749" t="s">
        <v>590</v>
      </c>
      <c r="H209" s="749">
        <v>145988</v>
      </c>
      <c r="I209" s="749">
        <v>145988</v>
      </c>
      <c r="J209" s="749" t="s">
        <v>938</v>
      </c>
      <c r="K209" s="749" t="s">
        <v>939</v>
      </c>
      <c r="L209" s="752">
        <v>1327.77</v>
      </c>
      <c r="M209" s="752">
        <v>1</v>
      </c>
      <c r="N209" s="753">
        <v>1327.77</v>
      </c>
    </row>
    <row r="210" spans="1:14" ht="14.4" customHeight="1" x14ac:dyDescent="0.3">
      <c r="A210" s="747" t="s">
        <v>562</v>
      </c>
      <c r="B210" s="748" t="s">
        <v>563</v>
      </c>
      <c r="C210" s="749" t="s">
        <v>580</v>
      </c>
      <c r="D210" s="750" t="s">
        <v>581</v>
      </c>
      <c r="E210" s="751">
        <v>50113001</v>
      </c>
      <c r="F210" s="750" t="s">
        <v>589</v>
      </c>
      <c r="G210" s="749" t="s">
        <v>597</v>
      </c>
      <c r="H210" s="749">
        <v>215715</v>
      </c>
      <c r="I210" s="749">
        <v>215715</v>
      </c>
      <c r="J210" s="749" t="s">
        <v>940</v>
      </c>
      <c r="K210" s="749" t="s">
        <v>941</v>
      </c>
      <c r="L210" s="752">
        <v>66.339999999999989</v>
      </c>
      <c r="M210" s="752">
        <v>33</v>
      </c>
      <c r="N210" s="753">
        <v>2189.2199999999998</v>
      </c>
    </row>
    <row r="211" spans="1:14" ht="14.4" customHeight="1" x14ac:dyDescent="0.3">
      <c r="A211" s="747" t="s">
        <v>562</v>
      </c>
      <c r="B211" s="748" t="s">
        <v>563</v>
      </c>
      <c r="C211" s="749" t="s">
        <v>580</v>
      </c>
      <c r="D211" s="750" t="s">
        <v>581</v>
      </c>
      <c r="E211" s="751">
        <v>50113001</v>
      </c>
      <c r="F211" s="750" t="s">
        <v>589</v>
      </c>
      <c r="G211" s="749" t="s">
        <v>590</v>
      </c>
      <c r="H211" s="749">
        <v>226525</v>
      </c>
      <c r="I211" s="749">
        <v>226525</v>
      </c>
      <c r="J211" s="749" t="s">
        <v>940</v>
      </c>
      <c r="K211" s="749" t="s">
        <v>941</v>
      </c>
      <c r="L211" s="752">
        <v>66.34</v>
      </c>
      <c r="M211" s="752">
        <v>1</v>
      </c>
      <c r="N211" s="753">
        <v>66.34</v>
      </c>
    </row>
    <row r="212" spans="1:14" ht="14.4" customHeight="1" x14ac:dyDescent="0.3">
      <c r="A212" s="747" t="s">
        <v>562</v>
      </c>
      <c r="B212" s="748" t="s">
        <v>563</v>
      </c>
      <c r="C212" s="749" t="s">
        <v>580</v>
      </c>
      <c r="D212" s="750" t="s">
        <v>581</v>
      </c>
      <c r="E212" s="751">
        <v>50113001</v>
      </c>
      <c r="F212" s="750" t="s">
        <v>589</v>
      </c>
      <c r="G212" s="749" t="s">
        <v>564</v>
      </c>
      <c r="H212" s="749">
        <v>111955</v>
      </c>
      <c r="I212" s="749">
        <v>11955</v>
      </c>
      <c r="J212" s="749" t="s">
        <v>942</v>
      </c>
      <c r="K212" s="749" t="s">
        <v>943</v>
      </c>
      <c r="L212" s="752">
        <v>173.50583333333336</v>
      </c>
      <c r="M212" s="752">
        <v>24</v>
      </c>
      <c r="N212" s="753">
        <v>4164.1400000000003</v>
      </c>
    </row>
    <row r="213" spans="1:14" ht="14.4" customHeight="1" x14ac:dyDescent="0.3">
      <c r="A213" s="747" t="s">
        <v>562</v>
      </c>
      <c r="B213" s="748" t="s">
        <v>563</v>
      </c>
      <c r="C213" s="749" t="s">
        <v>580</v>
      </c>
      <c r="D213" s="750" t="s">
        <v>581</v>
      </c>
      <c r="E213" s="751">
        <v>50113001</v>
      </c>
      <c r="F213" s="750" t="s">
        <v>589</v>
      </c>
      <c r="G213" s="749" t="s">
        <v>564</v>
      </c>
      <c r="H213" s="749">
        <v>159448</v>
      </c>
      <c r="I213" s="749">
        <v>59448</v>
      </c>
      <c r="J213" s="749" t="s">
        <v>944</v>
      </c>
      <c r="K213" s="749" t="s">
        <v>945</v>
      </c>
      <c r="L213" s="752">
        <v>368.9218181818182</v>
      </c>
      <c r="M213" s="752">
        <v>22</v>
      </c>
      <c r="N213" s="753">
        <v>8116.2800000000007</v>
      </c>
    </row>
    <row r="214" spans="1:14" ht="14.4" customHeight="1" x14ac:dyDescent="0.3">
      <c r="A214" s="747" t="s">
        <v>562</v>
      </c>
      <c r="B214" s="748" t="s">
        <v>563</v>
      </c>
      <c r="C214" s="749" t="s">
        <v>580</v>
      </c>
      <c r="D214" s="750" t="s">
        <v>581</v>
      </c>
      <c r="E214" s="751">
        <v>50113001</v>
      </c>
      <c r="F214" s="750" t="s">
        <v>589</v>
      </c>
      <c r="G214" s="749" t="s">
        <v>564</v>
      </c>
      <c r="H214" s="749">
        <v>159449</v>
      </c>
      <c r="I214" s="749">
        <v>59449</v>
      </c>
      <c r="J214" s="749" t="s">
        <v>946</v>
      </c>
      <c r="K214" s="749" t="s">
        <v>947</v>
      </c>
      <c r="L214" s="752">
        <v>774.5100000000001</v>
      </c>
      <c r="M214" s="752">
        <v>6</v>
      </c>
      <c r="N214" s="753">
        <v>4647.0600000000004</v>
      </c>
    </row>
    <row r="215" spans="1:14" ht="14.4" customHeight="1" x14ac:dyDescent="0.3">
      <c r="A215" s="747" t="s">
        <v>562</v>
      </c>
      <c r="B215" s="748" t="s">
        <v>563</v>
      </c>
      <c r="C215" s="749" t="s">
        <v>580</v>
      </c>
      <c r="D215" s="750" t="s">
        <v>581</v>
      </c>
      <c r="E215" s="751">
        <v>50113001</v>
      </c>
      <c r="F215" s="750" t="s">
        <v>589</v>
      </c>
      <c r="G215" s="749" t="s">
        <v>590</v>
      </c>
      <c r="H215" s="749">
        <v>215568</v>
      </c>
      <c r="I215" s="749">
        <v>215568</v>
      </c>
      <c r="J215" s="749" t="s">
        <v>948</v>
      </c>
      <c r="K215" s="749" t="s">
        <v>949</v>
      </c>
      <c r="L215" s="752">
        <v>104.30000000000003</v>
      </c>
      <c r="M215" s="752">
        <v>1</v>
      </c>
      <c r="N215" s="753">
        <v>104.30000000000003</v>
      </c>
    </row>
    <row r="216" spans="1:14" ht="14.4" customHeight="1" x14ac:dyDescent="0.3">
      <c r="A216" s="747" t="s">
        <v>562</v>
      </c>
      <c r="B216" s="748" t="s">
        <v>563</v>
      </c>
      <c r="C216" s="749" t="s">
        <v>580</v>
      </c>
      <c r="D216" s="750" t="s">
        <v>581</v>
      </c>
      <c r="E216" s="751">
        <v>50113001</v>
      </c>
      <c r="F216" s="750" t="s">
        <v>589</v>
      </c>
      <c r="G216" s="749" t="s">
        <v>590</v>
      </c>
      <c r="H216" s="749">
        <v>127177</v>
      </c>
      <c r="I216" s="749">
        <v>127177</v>
      </c>
      <c r="J216" s="749" t="s">
        <v>950</v>
      </c>
      <c r="K216" s="749" t="s">
        <v>951</v>
      </c>
      <c r="L216" s="752">
        <v>522.0200000000001</v>
      </c>
      <c r="M216" s="752">
        <v>1</v>
      </c>
      <c r="N216" s="753">
        <v>522.0200000000001</v>
      </c>
    </row>
    <row r="217" spans="1:14" ht="14.4" customHeight="1" x14ac:dyDescent="0.3">
      <c r="A217" s="747" t="s">
        <v>562</v>
      </c>
      <c r="B217" s="748" t="s">
        <v>563</v>
      </c>
      <c r="C217" s="749" t="s">
        <v>580</v>
      </c>
      <c r="D217" s="750" t="s">
        <v>581</v>
      </c>
      <c r="E217" s="751">
        <v>50113001</v>
      </c>
      <c r="F217" s="750" t="s">
        <v>589</v>
      </c>
      <c r="G217" s="749" t="s">
        <v>590</v>
      </c>
      <c r="H217" s="749">
        <v>920200</v>
      </c>
      <c r="I217" s="749">
        <v>15877</v>
      </c>
      <c r="J217" s="749" t="s">
        <v>952</v>
      </c>
      <c r="K217" s="749" t="s">
        <v>564</v>
      </c>
      <c r="L217" s="752">
        <v>252.97799999999998</v>
      </c>
      <c r="M217" s="752">
        <v>1</v>
      </c>
      <c r="N217" s="753">
        <v>252.97799999999998</v>
      </c>
    </row>
    <row r="218" spans="1:14" ht="14.4" customHeight="1" x14ac:dyDescent="0.3">
      <c r="A218" s="747" t="s">
        <v>562</v>
      </c>
      <c r="B218" s="748" t="s">
        <v>563</v>
      </c>
      <c r="C218" s="749" t="s">
        <v>580</v>
      </c>
      <c r="D218" s="750" t="s">
        <v>581</v>
      </c>
      <c r="E218" s="751">
        <v>50113001</v>
      </c>
      <c r="F218" s="750" t="s">
        <v>589</v>
      </c>
      <c r="G218" s="749" t="s">
        <v>590</v>
      </c>
      <c r="H218" s="749">
        <v>905098</v>
      </c>
      <c r="I218" s="749">
        <v>23989</v>
      </c>
      <c r="J218" s="749" t="s">
        <v>953</v>
      </c>
      <c r="K218" s="749" t="s">
        <v>564</v>
      </c>
      <c r="L218" s="752">
        <v>416.99004407158992</v>
      </c>
      <c r="M218" s="752">
        <v>11</v>
      </c>
      <c r="N218" s="753">
        <v>4586.8904847874892</v>
      </c>
    </row>
    <row r="219" spans="1:14" ht="14.4" customHeight="1" x14ac:dyDescent="0.3">
      <c r="A219" s="747" t="s">
        <v>562</v>
      </c>
      <c r="B219" s="748" t="s">
        <v>563</v>
      </c>
      <c r="C219" s="749" t="s">
        <v>580</v>
      </c>
      <c r="D219" s="750" t="s">
        <v>581</v>
      </c>
      <c r="E219" s="751">
        <v>50113001</v>
      </c>
      <c r="F219" s="750" t="s">
        <v>589</v>
      </c>
      <c r="G219" s="749" t="s">
        <v>590</v>
      </c>
      <c r="H219" s="749">
        <v>900240</v>
      </c>
      <c r="I219" s="749">
        <v>0</v>
      </c>
      <c r="J219" s="749" t="s">
        <v>954</v>
      </c>
      <c r="K219" s="749" t="s">
        <v>564</v>
      </c>
      <c r="L219" s="752">
        <v>67.760000000000005</v>
      </c>
      <c r="M219" s="752">
        <v>14</v>
      </c>
      <c r="N219" s="753">
        <v>948.6400000000001</v>
      </c>
    </row>
    <row r="220" spans="1:14" ht="14.4" customHeight="1" x14ac:dyDescent="0.3">
      <c r="A220" s="747" t="s">
        <v>562</v>
      </c>
      <c r="B220" s="748" t="s">
        <v>563</v>
      </c>
      <c r="C220" s="749" t="s">
        <v>580</v>
      </c>
      <c r="D220" s="750" t="s">
        <v>581</v>
      </c>
      <c r="E220" s="751">
        <v>50113001</v>
      </c>
      <c r="F220" s="750" t="s">
        <v>589</v>
      </c>
      <c r="G220" s="749" t="s">
        <v>590</v>
      </c>
      <c r="H220" s="749">
        <v>126502</v>
      </c>
      <c r="I220" s="749">
        <v>26502</v>
      </c>
      <c r="J220" s="749" t="s">
        <v>955</v>
      </c>
      <c r="K220" s="749" t="s">
        <v>956</v>
      </c>
      <c r="L220" s="752">
        <v>723.80999999999949</v>
      </c>
      <c r="M220" s="752">
        <v>1</v>
      </c>
      <c r="N220" s="753">
        <v>723.80999999999949</v>
      </c>
    </row>
    <row r="221" spans="1:14" ht="14.4" customHeight="1" x14ac:dyDescent="0.3">
      <c r="A221" s="747" t="s">
        <v>562</v>
      </c>
      <c r="B221" s="748" t="s">
        <v>563</v>
      </c>
      <c r="C221" s="749" t="s">
        <v>580</v>
      </c>
      <c r="D221" s="750" t="s">
        <v>581</v>
      </c>
      <c r="E221" s="751">
        <v>50113001</v>
      </c>
      <c r="F221" s="750" t="s">
        <v>589</v>
      </c>
      <c r="G221" s="749" t="s">
        <v>590</v>
      </c>
      <c r="H221" s="749">
        <v>29468</v>
      </c>
      <c r="I221" s="749">
        <v>29468</v>
      </c>
      <c r="J221" s="749" t="s">
        <v>957</v>
      </c>
      <c r="K221" s="749" t="s">
        <v>958</v>
      </c>
      <c r="L221" s="752">
        <v>879.53666666666686</v>
      </c>
      <c r="M221" s="752">
        <v>3</v>
      </c>
      <c r="N221" s="753">
        <v>2638.6100000000006</v>
      </c>
    </row>
    <row r="222" spans="1:14" ht="14.4" customHeight="1" x14ac:dyDescent="0.3">
      <c r="A222" s="747" t="s">
        <v>562</v>
      </c>
      <c r="B222" s="748" t="s">
        <v>563</v>
      </c>
      <c r="C222" s="749" t="s">
        <v>580</v>
      </c>
      <c r="D222" s="750" t="s">
        <v>581</v>
      </c>
      <c r="E222" s="751">
        <v>50113001</v>
      </c>
      <c r="F222" s="750" t="s">
        <v>589</v>
      </c>
      <c r="G222" s="749" t="s">
        <v>590</v>
      </c>
      <c r="H222" s="749">
        <v>215476</v>
      </c>
      <c r="I222" s="749">
        <v>215476</v>
      </c>
      <c r="J222" s="749" t="s">
        <v>959</v>
      </c>
      <c r="K222" s="749" t="s">
        <v>960</v>
      </c>
      <c r="L222" s="752">
        <v>123.10499999999999</v>
      </c>
      <c r="M222" s="752">
        <v>4</v>
      </c>
      <c r="N222" s="753">
        <v>492.41999999999996</v>
      </c>
    </row>
    <row r="223" spans="1:14" ht="14.4" customHeight="1" x14ac:dyDescent="0.3">
      <c r="A223" s="747" t="s">
        <v>562</v>
      </c>
      <c r="B223" s="748" t="s">
        <v>563</v>
      </c>
      <c r="C223" s="749" t="s">
        <v>580</v>
      </c>
      <c r="D223" s="750" t="s">
        <v>581</v>
      </c>
      <c r="E223" s="751">
        <v>50113001</v>
      </c>
      <c r="F223" s="750" t="s">
        <v>589</v>
      </c>
      <c r="G223" s="749" t="s">
        <v>590</v>
      </c>
      <c r="H223" s="749">
        <v>183272</v>
      </c>
      <c r="I223" s="749">
        <v>215478</v>
      </c>
      <c r="J223" s="749" t="s">
        <v>961</v>
      </c>
      <c r="K223" s="749" t="s">
        <v>962</v>
      </c>
      <c r="L223" s="752">
        <v>166.54000000000002</v>
      </c>
      <c r="M223" s="752">
        <v>9</v>
      </c>
      <c r="N223" s="753">
        <v>1498.8600000000001</v>
      </c>
    </row>
    <row r="224" spans="1:14" ht="14.4" customHeight="1" x14ac:dyDescent="0.3">
      <c r="A224" s="747" t="s">
        <v>562</v>
      </c>
      <c r="B224" s="748" t="s">
        <v>563</v>
      </c>
      <c r="C224" s="749" t="s">
        <v>580</v>
      </c>
      <c r="D224" s="750" t="s">
        <v>581</v>
      </c>
      <c r="E224" s="751">
        <v>50113001</v>
      </c>
      <c r="F224" s="750" t="s">
        <v>589</v>
      </c>
      <c r="G224" s="749" t="s">
        <v>590</v>
      </c>
      <c r="H224" s="749">
        <v>215473</v>
      </c>
      <c r="I224" s="749">
        <v>215473</v>
      </c>
      <c r="J224" s="749" t="s">
        <v>963</v>
      </c>
      <c r="K224" s="749" t="s">
        <v>964</v>
      </c>
      <c r="L224" s="752">
        <v>336.57</v>
      </c>
      <c r="M224" s="752">
        <v>1</v>
      </c>
      <c r="N224" s="753">
        <v>336.57</v>
      </c>
    </row>
    <row r="225" spans="1:14" ht="14.4" customHeight="1" x14ac:dyDescent="0.3">
      <c r="A225" s="747" t="s">
        <v>562</v>
      </c>
      <c r="B225" s="748" t="s">
        <v>563</v>
      </c>
      <c r="C225" s="749" t="s">
        <v>580</v>
      </c>
      <c r="D225" s="750" t="s">
        <v>581</v>
      </c>
      <c r="E225" s="751">
        <v>50113001</v>
      </c>
      <c r="F225" s="750" t="s">
        <v>589</v>
      </c>
      <c r="G225" s="749" t="s">
        <v>590</v>
      </c>
      <c r="H225" s="749">
        <v>147374</v>
      </c>
      <c r="I225" s="749">
        <v>47374</v>
      </c>
      <c r="J225" s="749" t="s">
        <v>965</v>
      </c>
      <c r="K225" s="749" t="s">
        <v>724</v>
      </c>
      <c r="L225" s="752">
        <v>127.18000000000009</v>
      </c>
      <c r="M225" s="752">
        <v>1</v>
      </c>
      <c r="N225" s="753">
        <v>127.18000000000009</v>
      </c>
    </row>
    <row r="226" spans="1:14" ht="14.4" customHeight="1" x14ac:dyDescent="0.3">
      <c r="A226" s="747" t="s">
        <v>562</v>
      </c>
      <c r="B226" s="748" t="s">
        <v>563</v>
      </c>
      <c r="C226" s="749" t="s">
        <v>580</v>
      </c>
      <c r="D226" s="750" t="s">
        <v>581</v>
      </c>
      <c r="E226" s="751">
        <v>50113001</v>
      </c>
      <c r="F226" s="750" t="s">
        <v>589</v>
      </c>
      <c r="G226" s="749" t="s">
        <v>597</v>
      </c>
      <c r="H226" s="749">
        <v>847627</v>
      </c>
      <c r="I226" s="749">
        <v>134502</v>
      </c>
      <c r="J226" s="749" t="s">
        <v>966</v>
      </c>
      <c r="K226" s="749" t="s">
        <v>925</v>
      </c>
      <c r="L226" s="752">
        <v>50.283750000000012</v>
      </c>
      <c r="M226" s="752">
        <v>16</v>
      </c>
      <c r="N226" s="753">
        <v>804.54000000000019</v>
      </c>
    </row>
    <row r="227" spans="1:14" ht="14.4" customHeight="1" x14ac:dyDescent="0.3">
      <c r="A227" s="747" t="s">
        <v>562</v>
      </c>
      <c r="B227" s="748" t="s">
        <v>563</v>
      </c>
      <c r="C227" s="749" t="s">
        <v>580</v>
      </c>
      <c r="D227" s="750" t="s">
        <v>581</v>
      </c>
      <c r="E227" s="751">
        <v>50113001</v>
      </c>
      <c r="F227" s="750" t="s">
        <v>589</v>
      </c>
      <c r="G227" s="749" t="s">
        <v>597</v>
      </c>
      <c r="H227" s="749">
        <v>168327</v>
      </c>
      <c r="I227" s="749">
        <v>168327</v>
      </c>
      <c r="J227" s="749" t="s">
        <v>967</v>
      </c>
      <c r="K227" s="749" t="s">
        <v>968</v>
      </c>
      <c r="L227" s="752">
        <v>1267.2</v>
      </c>
      <c r="M227" s="752">
        <v>2</v>
      </c>
      <c r="N227" s="753">
        <v>2534.4</v>
      </c>
    </row>
    <row r="228" spans="1:14" ht="14.4" customHeight="1" x14ac:dyDescent="0.3">
      <c r="A228" s="747" t="s">
        <v>562</v>
      </c>
      <c r="B228" s="748" t="s">
        <v>563</v>
      </c>
      <c r="C228" s="749" t="s">
        <v>580</v>
      </c>
      <c r="D228" s="750" t="s">
        <v>581</v>
      </c>
      <c r="E228" s="751">
        <v>50113001</v>
      </c>
      <c r="F228" s="750" t="s">
        <v>589</v>
      </c>
      <c r="G228" s="749" t="s">
        <v>597</v>
      </c>
      <c r="H228" s="749">
        <v>168328</v>
      </c>
      <c r="I228" s="749">
        <v>168328</v>
      </c>
      <c r="J228" s="749" t="s">
        <v>967</v>
      </c>
      <c r="K228" s="749" t="s">
        <v>968</v>
      </c>
      <c r="L228" s="752">
        <v>1267.1999999999998</v>
      </c>
      <c r="M228" s="752">
        <v>2</v>
      </c>
      <c r="N228" s="753">
        <v>2534.3999999999996</v>
      </c>
    </row>
    <row r="229" spans="1:14" ht="14.4" customHeight="1" x14ac:dyDescent="0.3">
      <c r="A229" s="747" t="s">
        <v>562</v>
      </c>
      <c r="B229" s="748" t="s">
        <v>563</v>
      </c>
      <c r="C229" s="749" t="s">
        <v>580</v>
      </c>
      <c r="D229" s="750" t="s">
        <v>581</v>
      </c>
      <c r="E229" s="751">
        <v>50113001</v>
      </c>
      <c r="F229" s="750" t="s">
        <v>589</v>
      </c>
      <c r="G229" s="749" t="s">
        <v>597</v>
      </c>
      <c r="H229" s="749">
        <v>168326</v>
      </c>
      <c r="I229" s="749">
        <v>168326</v>
      </c>
      <c r="J229" s="749" t="s">
        <v>969</v>
      </c>
      <c r="K229" s="749" t="s">
        <v>970</v>
      </c>
      <c r="L229" s="752">
        <v>350.64999999999992</v>
      </c>
      <c r="M229" s="752">
        <v>6</v>
      </c>
      <c r="N229" s="753">
        <v>2103.8999999999996</v>
      </c>
    </row>
    <row r="230" spans="1:14" ht="14.4" customHeight="1" x14ac:dyDescent="0.3">
      <c r="A230" s="747" t="s">
        <v>562</v>
      </c>
      <c r="B230" s="748" t="s">
        <v>563</v>
      </c>
      <c r="C230" s="749" t="s">
        <v>580</v>
      </c>
      <c r="D230" s="750" t="s">
        <v>581</v>
      </c>
      <c r="E230" s="751">
        <v>50113001</v>
      </c>
      <c r="F230" s="750" t="s">
        <v>589</v>
      </c>
      <c r="G230" s="749" t="s">
        <v>597</v>
      </c>
      <c r="H230" s="749">
        <v>193741</v>
      </c>
      <c r="I230" s="749">
        <v>193741</v>
      </c>
      <c r="J230" s="749" t="s">
        <v>969</v>
      </c>
      <c r="K230" s="749" t="s">
        <v>971</v>
      </c>
      <c r="L230" s="752">
        <v>2247.6600000000012</v>
      </c>
      <c r="M230" s="752">
        <v>1</v>
      </c>
      <c r="N230" s="753">
        <v>2247.6600000000012</v>
      </c>
    </row>
    <row r="231" spans="1:14" ht="14.4" customHeight="1" x14ac:dyDescent="0.3">
      <c r="A231" s="747" t="s">
        <v>562</v>
      </c>
      <c r="B231" s="748" t="s">
        <v>563</v>
      </c>
      <c r="C231" s="749" t="s">
        <v>580</v>
      </c>
      <c r="D231" s="750" t="s">
        <v>581</v>
      </c>
      <c r="E231" s="751">
        <v>50113001</v>
      </c>
      <c r="F231" s="750" t="s">
        <v>589</v>
      </c>
      <c r="G231" s="749" t="s">
        <v>597</v>
      </c>
      <c r="H231" s="749">
        <v>193745</v>
      </c>
      <c r="I231" s="749">
        <v>193745</v>
      </c>
      <c r="J231" s="749" t="s">
        <v>972</v>
      </c>
      <c r="K231" s="749" t="s">
        <v>973</v>
      </c>
      <c r="L231" s="752">
        <v>1566.1000000000004</v>
      </c>
      <c r="M231" s="752">
        <v>2</v>
      </c>
      <c r="N231" s="753">
        <v>3132.2000000000007</v>
      </c>
    </row>
    <row r="232" spans="1:14" ht="14.4" customHeight="1" x14ac:dyDescent="0.3">
      <c r="A232" s="747" t="s">
        <v>562</v>
      </c>
      <c r="B232" s="748" t="s">
        <v>563</v>
      </c>
      <c r="C232" s="749" t="s">
        <v>580</v>
      </c>
      <c r="D232" s="750" t="s">
        <v>581</v>
      </c>
      <c r="E232" s="751">
        <v>50113001</v>
      </c>
      <c r="F232" s="750" t="s">
        <v>589</v>
      </c>
      <c r="G232" s="749" t="s">
        <v>590</v>
      </c>
      <c r="H232" s="749">
        <v>145274</v>
      </c>
      <c r="I232" s="749">
        <v>45274</v>
      </c>
      <c r="J232" s="749" t="s">
        <v>974</v>
      </c>
      <c r="K232" s="749" t="s">
        <v>975</v>
      </c>
      <c r="L232" s="752">
        <v>56.270000000000032</v>
      </c>
      <c r="M232" s="752">
        <v>1</v>
      </c>
      <c r="N232" s="753">
        <v>56.270000000000032</v>
      </c>
    </row>
    <row r="233" spans="1:14" ht="14.4" customHeight="1" x14ac:dyDescent="0.3">
      <c r="A233" s="747" t="s">
        <v>562</v>
      </c>
      <c r="B233" s="748" t="s">
        <v>563</v>
      </c>
      <c r="C233" s="749" t="s">
        <v>580</v>
      </c>
      <c r="D233" s="750" t="s">
        <v>581</v>
      </c>
      <c r="E233" s="751">
        <v>50113001</v>
      </c>
      <c r="F233" s="750" t="s">
        <v>589</v>
      </c>
      <c r="G233" s="749" t="s">
        <v>590</v>
      </c>
      <c r="H233" s="749">
        <v>166506</v>
      </c>
      <c r="I233" s="749">
        <v>66506</v>
      </c>
      <c r="J233" s="749" t="s">
        <v>976</v>
      </c>
      <c r="K233" s="749" t="s">
        <v>977</v>
      </c>
      <c r="L233" s="752">
        <v>46.73</v>
      </c>
      <c r="M233" s="752">
        <v>1</v>
      </c>
      <c r="N233" s="753">
        <v>46.73</v>
      </c>
    </row>
    <row r="234" spans="1:14" ht="14.4" customHeight="1" x14ac:dyDescent="0.3">
      <c r="A234" s="747" t="s">
        <v>562</v>
      </c>
      <c r="B234" s="748" t="s">
        <v>563</v>
      </c>
      <c r="C234" s="749" t="s">
        <v>580</v>
      </c>
      <c r="D234" s="750" t="s">
        <v>581</v>
      </c>
      <c r="E234" s="751">
        <v>50113001</v>
      </c>
      <c r="F234" s="750" t="s">
        <v>589</v>
      </c>
      <c r="G234" s="749" t="s">
        <v>590</v>
      </c>
      <c r="H234" s="749">
        <v>102818</v>
      </c>
      <c r="I234" s="749">
        <v>2818</v>
      </c>
      <c r="J234" s="749" t="s">
        <v>978</v>
      </c>
      <c r="K234" s="749" t="s">
        <v>979</v>
      </c>
      <c r="L234" s="752">
        <v>119.88000000000005</v>
      </c>
      <c r="M234" s="752">
        <v>3</v>
      </c>
      <c r="N234" s="753">
        <v>359.64000000000016</v>
      </c>
    </row>
    <row r="235" spans="1:14" ht="14.4" customHeight="1" x14ac:dyDescent="0.3">
      <c r="A235" s="747" t="s">
        <v>562</v>
      </c>
      <c r="B235" s="748" t="s">
        <v>563</v>
      </c>
      <c r="C235" s="749" t="s">
        <v>580</v>
      </c>
      <c r="D235" s="750" t="s">
        <v>581</v>
      </c>
      <c r="E235" s="751">
        <v>50113001</v>
      </c>
      <c r="F235" s="750" t="s">
        <v>589</v>
      </c>
      <c r="G235" s="749" t="s">
        <v>590</v>
      </c>
      <c r="H235" s="749">
        <v>202924</v>
      </c>
      <c r="I235" s="749">
        <v>202924</v>
      </c>
      <c r="J235" s="749" t="s">
        <v>978</v>
      </c>
      <c r="K235" s="749" t="s">
        <v>980</v>
      </c>
      <c r="L235" s="752">
        <v>83.202307692307684</v>
      </c>
      <c r="M235" s="752">
        <v>13</v>
      </c>
      <c r="N235" s="753">
        <v>1081.6299999999999</v>
      </c>
    </row>
    <row r="236" spans="1:14" ht="14.4" customHeight="1" x14ac:dyDescent="0.3">
      <c r="A236" s="747" t="s">
        <v>562</v>
      </c>
      <c r="B236" s="748" t="s">
        <v>563</v>
      </c>
      <c r="C236" s="749" t="s">
        <v>580</v>
      </c>
      <c r="D236" s="750" t="s">
        <v>581</v>
      </c>
      <c r="E236" s="751">
        <v>50113001</v>
      </c>
      <c r="F236" s="750" t="s">
        <v>589</v>
      </c>
      <c r="G236" s="749" t="s">
        <v>590</v>
      </c>
      <c r="H236" s="749">
        <v>229191</v>
      </c>
      <c r="I236" s="749">
        <v>229191</v>
      </c>
      <c r="J236" s="749" t="s">
        <v>978</v>
      </c>
      <c r="K236" s="749" t="s">
        <v>981</v>
      </c>
      <c r="L236" s="752">
        <v>119.04</v>
      </c>
      <c r="M236" s="752">
        <v>10</v>
      </c>
      <c r="N236" s="753">
        <v>1190.4000000000001</v>
      </c>
    </row>
    <row r="237" spans="1:14" ht="14.4" customHeight="1" x14ac:dyDescent="0.3">
      <c r="A237" s="747" t="s">
        <v>562</v>
      </c>
      <c r="B237" s="748" t="s">
        <v>563</v>
      </c>
      <c r="C237" s="749" t="s">
        <v>580</v>
      </c>
      <c r="D237" s="750" t="s">
        <v>581</v>
      </c>
      <c r="E237" s="751">
        <v>50113001</v>
      </c>
      <c r="F237" s="750" t="s">
        <v>589</v>
      </c>
      <c r="G237" s="749" t="s">
        <v>590</v>
      </c>
      <c r="H237" s="749">
        <v>166015</v>
      </c>
      <c r="I237" s="749">
        <v>66015</v>
      </c>
      <c r="J237" s="749" t="s">
        <v>982</v>
      </c>
      <c r="K237" s="749" t="s">
        <v>983</v>
      </c>
      <c r="L237" s="752">
        <v>83.724999999999994</v>
      </c>
      <c r="M237" s="752">
        <v>10</v>
      </c>
      <c r="N237" s="753">
        <v>837.25</v>
      </c>
    </row>
    <row r="238" spans="1:14" ht="14.4" customHeight="1" x14ac:dyDescent="0.3">
      <c r="A238" s="747" t="s">
        <v>562</v>
      </c>
      <c r="B238" s="748" t="s">
        <v>563</v>
      </c>
      <c r="C238" s="749" t="s">
        <v>580</v>
      </c>
      <c r="D238" s="750" t="s">
        <v>581</v>
      </c>
      <c r="E238" s="751">
        <v>50113001</v>
      </c>
      <c r="F238" s="750" t="s">
        <v>589</v>
      </c>
      <c r="G238" s="749" t="s">
        <v>590</v>
      </c>
      <c r="H238" s="749">
        <v>197026</v>
      </c>
      <c r="I238" s="749">
        <v>97026</v>
      </c>
      <c r="J238" s="749" t="s">
        <v>984</v>
      </c>
      <c r="K238" s="749" t="s">
        <v>985</v>
      </c>
      <c r="L238" s="752">
        <v>45.139285714285712</v>
      </c>
      <c r="M238" s="752">
        <v>14</v>
      </c>
      <c r="N238" s="753">
        <v>631.94999999999993</v>
      </c>
    </row>
    <row r="239" spans="1:14" ht="14.4" customHeight="1" x14ac:dyDescent="0.3">
      <c r="A239" s="747" t="s">
        <v>562</v>
      </c>
      <c r="B239" s="748" t="s">
        <v>563</v>
      </c>
      <c r="C239" s="749" t="s">
        <v>580</v>
      </c>
      <c r="D239" s="750" t="s">
        <v>581</v>
      </c>
      <c r="E239" s="751">
        <v>50113001</v>
      </c>
      <c r="F239" s="750" t="s">
        <v>589</v>
      </c>
      <c r="G239" s="749" t="s">
        <v>590</v>
      </c>
      <c r="H239" s="749">
        <v>217079</v>
      </c>
      <c r="I239" s="749">
        <v>217079</v>
      </c>
      <c r="J239" s="749" t="s">
        <v>986</v>
      </c>
      <c r="K239" s="749" t="s">
        <v>987</v>
      </c>
      <c r="L239" s="752">
        <v>161.76</v>
      </c>
      <c r="M239" s="752">
        <v>2</v>
      </c>
      <c r="N239" s="753">
        <v>323.52</v>
      </c>
    </row>
    <row r="240" spans="1:14" ht="14.4" customHeight="1" x14ac:dyDescent="0.3">
      <c r="A240" s="747" t="s">
        <v>562</v>
      </c>
      <c r="B240" s="748" t="s">
        <v>563</v>
      </c>
      <c r="C240" s="749" t="s">
        <v>580</v>
      </c>
      <c r="D240" s="750" t="s">
        <v>581</v>
      </c>
      <c r="E240" s="751">
        <v>50113001</v>
      </c>
      <c r="F240" s="750" t="s">
        <v>589</v>
      </c>
      <c r="G240" s="749" t="s">
        <v>590</v>
      </c>
      <c r="H240" s="749">
        <v>110502</v>
      </c>
      <c r="I240" s="749">
        <v>10502</v>
      </c>
      <c r="J240" s="749" t="s">
        <v>988</v>
      </c>
      <c r="K240" s="749" t="s">
        <v>989</v>
      </c>
      <c r="L240" s="752">
        <v>110.92</v>
      </c>
      <c r="M240" s="752">
        <v>1</v>
      </c>
      <c r="N240" s="753">
        <v>110.92</v>
      </c>
    </row>
    <row r="241" spans="1:14" ht="14.4" customHeight="1" x14ac:dyDescent="0.3">
      <c r="A241" s="747" t="s">
        <v>562</v>
      </c>
      <c r="B241" s="748" t="s">
        <v>563</v>
      </c>
      <c r="C241" s="749" t="s">
        <v>580</v>
      </c>
      <c r="D241" s="750" t="s">
        <v>581</v>
      </c>
      <c r="E241" s="751">
        <v>50113001</v>
      </c>
      <c r="F241" s="750" t="s">
        <v>589</v>
      </c>
      <c r="G241" s="749" t="s">
        <v>590</v>
      </c>
      <c r="H241" s="749">
        <v>202796</v>
      </c>
      <c r="I241" s="749">
        <v>202796</v>
      </c>
      <c r="J241" s="749" t="s">
        <v>988</v>
      </c>
      <c r="K241" s="749" t="s">
        <v>990</v>
      </c>
      <c r="L241" s="752">
        <v>293.35428571428577</v>
      </c>
      <c r="M241" s="752">
        <v>14</v>
      </c>
      <c r="N241" s="753">
        <v>4106.9600000000009</v>
      </c>
    </row>
    <row r="242" spans="1:14" ht="14.4" customHeight="1" x14ac:dyDescent="0.3">
      <c r="A242" s="747" t="s">
        <v>562</v>
      </c>
      <c r="B242" s="748" t="s">
        <v>563</v>
      </c>
      <c r="C242" s="749" t="s">
        <v>580</v>
      </c>
      <c r="D242" s="750" t="s">
        <v>581</v>
      </c>
      <c r="E242" s="751">
        <v>50113001</v>
      </c>
      <c r="F242" s="750" t="s">
        <v>589</v>
      </c>
      <c r="G242" s="749" t="s">
        <v>590</v>
      </c>
      <c r="H242" s="749">
        <v>162083</v>
      </c>
      <c r="I242" s="749">
        <v>162083</v>
      </c>
      <c r="J242" s="749" t="s">
        <v>988</v>
      </c>
      <c r="K242" s="749" t="s">
        <v>991</v>
      </c>
      <c r="L242" s="752">
        <v>454.60000000000019</v>
      </c>
      <c r="M242" s="752">
        <v>10</v>
      </c>
      <c r="N242" s="753">
        <v>4546.0000000000018</v>
      </c>
    </row>
    <row r="243" spans="1:14" ht="14.4" customHeight="1" x14ac:dyDescent="0.3">
      <c r="A243" s="747" t="s">
        <v>562</v>
      </c>
      <c r="B243" s="748" t="s">
        <v>563</v>
      </c>
      <c r="C243" s="749" t="s">
        <v>580</v>
      </c>
      <c r="D243" s="750" t="s">
        <v>581</v>
      </c>
      <c r="E243" s="751">
        <v>50113001</v>
      </c>
      <c r="F243" s="750" t="s">
        <v>589</v>
      </c>
      <c r="G243" s="749" t="s">
        <v>590</v>
      </c>
      <c r="H243" s="749">
        <v>149696</v>
      </c>
      <c r="I243" s="749">
        <v>149696</v>
      </c>
      <c r="J243" s="749" t="s">
        <v>992</v>
      </c>
      <c r="K243" s="749" t="s">
        <v>993</v>
      </c>
      <c r="L243" s="752">
        <v>138.16999999999999</v>
      </c>
      <c r="M243" s="752">
        <v>2</v>
      </c>
      <c r="N243" s="753">
        <v>276.33999999999997</v>
      </c>
    </row>
    <row r="244" spans="1:14" ht="14.4" customHeight="1" x14ac:dyDescent="0.3">
      <c r="A244" s="747" t="s">
        <v>562</v>
      </c>
      <c r="B244" s="748" t="s">
        <v>563</v>
      </c>
      <c r="C244" s="749" t="s">
        <v>580</v>
      </c>
      <c r="D244" s="750" t="s">
        <v>581</v>
      </c>
      <c r="E244" s="751">
        <v>50113001</v>
      </c>
      <c r="F244" s="750" t="s">
        <v>589</v>
      </c>
      <c r="G244" s="749" t="s">
        <v>590</v>
      </c>
      <c r="H244" s="749">
        <v>149702</v>
      </c>
      <c r="I244" s="749">
        <v>149702</v>
      </c>
      <c r="J244" s="749" t="s">
        <v>994</v>
      </c>
      <c r="K244" s="749" t="s">
        <v>995</v>
      </c>
      <c r="L244" s="752">
        <v>155.36000000000001</v>
      </c>
      <c r="M244" s="752">
        <v>1</v>
      </c>
      <c r="N244" s="753">
        <v>155.36000000000001</v>
      </c>
    </row>
    <row r="245" spans="1:14" ht="14.4" customHeight="1" x14ac:dyDescent="0.3">
      <c r="A245" s="747" t="s">
        <v>562</v>
      </c>
      <c r="B245" s="748" t="s">
        <v>563</v>
      </c>
      <c r="C245" s="749" t="s">
        <v>580</v>
      </c>
      <c r="D245" s="750" t="s">
        <v>581</v>
      </c>
      <c r="E245" s="751">
        <v>50113001</v>
      </c>
      <c r="F245" s="750" t="s">
        <v>589</v>
      </c>
      <c r="G245" s="749" t="s">
        <v>590</v>
      </c>
      <c r="H245" s="749">
        <v>214593</v>
      </c>
      <c r="I245" s="749">
        <v>214593</v>
      </c>
      <c r="J245" s="749" t="s">
        <v>996</v>
      </c>
      <c r="K245" s="749" t="s">
        <v>997</v>
      </c>
      <c r="L245" s="752">
        <v>56.03125</v>
      </c>
      <c r="M245" s="752">
        <v>16</v>
      </c>
      <c r="N245" s="753">
        <v>896.5</v>
      </c>
    </row>
    <row r="246" spans="1:14" ht="14.4" customHeight="1" x14ac:dyDescent="0.3">
      <c r="A246" s="747" t="s">
        <v>562</v>
      </c>
      <c r="B246" s="748" t="s">
        <v>563</v>
      </c>
      <c r="C246" s="749" t="s">
        <v>580</v>
      </c>
      <c r="D246" s="750" t="s">
        <v>581</v>
      </c>
      <c r="E246" s="751">
        <v>50113001</v>
      </c>
      <c r="F246" s="750" t="s">
        <v>589</v>
      </c>
      <c r="G246" s="749" t="s">
        <v>590</v>
      </c>
      <c r="H246" s="749">
        <v>199680</v>
      </c>
      <c r="I246" s="749">
        <v>199680</v>
      </c>
      <c r="J246" s="749" t="s">
        <v>998</v>
      </c>
      <c r="K246" s="749" t="s">
        <v>999</v>
      </c>
      <c r="L246" s="752">
        <v>362.91</v>
      </c>
      <c r="M246" s="752">
        <v>12</v>
      </c>
      <c r="N246" s="753">
        <v>4354.92</v>
      </c>
    </row>
    <row r="247" spans="1:14" ht="14.4" customHeight="1" x14ac:dyDescent="0.3">
      <c r="A247" s="747" t="s">
        <v>562</v>
      </c>
      <c r="B247" s="748" t="s">
        <v>563</v>
      </c>
      <c r="C247" s="749" t="s">
        <v>580</v>
      </c>
      <c r="D247" s="750" t="s">
        <v>581</v>
      </c>
      <c r="E247" s="751">
        <v>50113001</v>
      </c>
      <c r="F247" s="750" t="s">
        <v>589</v>
      </c>
      <c r="G247" s="749" t="s">
        <v>590</v>
      </c>
      <c r="H247" s="749">
        <v>192757</v>
      </c>
      <c r="I247" s="749">
        <v>92757</v>
      </c>
      <c r="J247" s="749" t="s">
        <v>1000</v>
      </c>
      <c r="K247" s="749" t="s">
        <v>1001</v>
      </c>
      <c r="L247" s="752">
        <v>74.339999999999989</v>
      </c>
      <c r="M247" s="752">
        <v>3</v>
      </c>
      <c r="N247" s="753">
        <v>223.01999999999998</v>
      </c>
    </row>
    <row r="248" spans="1:14" ht="14.4" customHeight="1" x14ac:dyDescent="0.3">
      <c r="A248" s="747" t="s">
        <v>562</v>
      </c>
      <c r="B248" s="748" t="s">
        <v>563</v>
      </c>
      <c r="C248" s="749" t="s">
        <v>580</v>
      </c>
      <c r="D248" s="750" t="s">
        <v>581</v>
      </c>
      <c r="E248" s="751">
        <v>50113001</v>
      </c>
      <c r="F248" s="750" t="s">
        <v>589</v>
      </c>
      <c r="G248" s="749" t="s">
        <v>590</v>
      </c>
      <c r="H248" s="749">
        <v>187076</v>
      </c>
      <c r="I248" s="749">
        <v>87076</v>
      </c>
      <c r="J248" s="749" t="s">
        <v>1000</v>
      </c>
      <c r="K248" s="749" t="s">
        <v>1002</v>
      </c>
      <c r="L248" s="752">
        <v>133.06127272727272</v>
      </c>
      <c r="M248" s="752">
        <v>55</v>
      </c>
      <c r="N248" s="753">
        <v>7318.37</v>
      </c>
    </row>
    <row r="249" spans="1:14" ht="14.4" customHeight="1" x14ac:dyDescent="0.3">
      <c r="A249" s="747" t="s">
        <v>562</v>
      </c>
      <c r="B249" s="748" t="s">
        <v>563</v>
      </c>
      <c r="C249" s="749" t="s">
        <v>580</v>
      </c>
      <c r="D249" s="750" t="s">
        <v>581</v>
      </c>
      <c r="E249" s="751">
        <v>50113001</v>
      </c>
      <c r="F249" s="750" t="s">
        <v>589</v>
      </c>
      <c r="G249" s="749" t="s">
        <v>564</v>
      </c>
      <c r="H249" s="749">
        <v>848947</v>
      </c>
      <c r="I249" s="749">
        <v>135928</v>
      </c>
      <c r="J249" s="749" t="s">
        <v>1003</v>
      </c>
      <c r="K249" s="749" t="s">
        <v>1004</v>
      </c>
      <c r="L249" s="752">
        <v>71.170000000000016</v>
      </c>
      <c r="M249" s="752">
        <v>2</v>
      </c>
      <c r="N249" s="753">
        <v>142.34000000000003</v>
      </c>
    </row>
    <row r="250" spans="1:14" ht="14.4" customHeight="1" x14ac:dyDescent="0.3">
      <c r="A250" s="747" t="s">
        <v>562</v>
      </c>
      <c r="B250" s="748" t="s">
        <v>563</v>
      </c>
      <c r="C250" s="749" t="s">
        <v>580</v>
      </c>
      <c r="D250" s="750" t="s">
        <v>581</v>
      </c>
      <c r="E250" s="751">
        <v>50113001</v>
      </c>
      <c r="F250" s="750" t="s">
        <v>589</v>
      </c>
      <c r="G250" s="749" t="s">
        <v>590</v>
      </c>
      <c r="H250" s="749">
        <v>157586</v>
      </c>
      <c r="I250" s="749">
        <v>57586</v>
      </c>
      <c r="J250" s="749" t="s">
        <v>1005</v>
      </c>
      <c r="K250" s="749" t="s">
        <v>1006</v>
      </c>
      <c r="L250" s="752">
        <v>73.709999999999994</v>
      </c>
      <c r="M250" s="752">
        <v>5</v>
      </c>
      <c r="N250" s="753">
        <v>368.54999999999995</v>
      </c>
    </row>
    <row r="251" spans="1:14" ht="14.4" customHeight="1" x14ac:dyDescent="0.3">
      <c r="A251" s="747" t="s">
        <v>562</v>
      </c>
      <c r="B251" s="748" t="s">
        <v>563</v>
      </c>
      <c r="C251" s="749" t="s">
        <v>580</v>
      </c>
      <c r="D251" s="750" t="s">
        <v>581</v>
      </c>
      <c r="E251" s="751">
        <v>50113001</v>
      </c>
      <c r="F251" s="750" t="s">
        <v>589</v>
      </c>
      <c r="G251" s="749" t="s">
        <v>590</v>
      </c>
      <c r="H251" s="749">
        <v>846413</v>
      </c>
      <c r="I251" s="749">
        <v>57585</v>
      </c>
      <c r="J251" s="749" t="s">
        <v>1007</v>
      </c>
      <c r="K251" s="749" t="s">
        <v>1008</v>
      </c>
      <c r="L251" s="752">
        <v>133.32</v>
      </c>
      <c r="M251" s="752">
        <v>7</v>
      </c>
      <c r="N251" s="753">
        <v>933.24</v>
      </c>
    </row>
    <row r="252" spans="1:14" ht="14.4" customHeight="1" x14ac:dyDescent="0.3">
      <c r="A252" s="747" t="s">
        <v>562</v>
      </c>
      <c r="B252" s="748" t="s">
        <v>563</v>
      </c>
      <c r="C252" s="749" t="s">
        <v>580</v>
      </c>
      <c r="D252" s="750" t="s">
        <v>581</v>
      </c>
      <c r="E252" s="751">
        <v>50113001</v>
      </c>
      <c r="F252" s="750" t="s">
        <v>589</v>
      </c>
      <c r="G252" s="749" t="s">
        <v>590</v>
      </c>
      <c r="H252" s="749">
        <v>500618</v>
      </c>
      <c r="I252" s="749">
        <v>125753</v>
      </c>
      <c r="J252" s="749" t="s">
        <v>1009</v>
      </c>
      <c r="K252" s="749" t="s">
        <v>1010</v>
      </c>
      <c r="L252" s="752">
        <v>293.334</v>
      </c>
      <c r="M252" s="752">
        <v>5</v>
      </c>
      <c r="N252" s="753">
        <v>1466.67</v>
      </c>
    </row>
    <row r="253" spans="1:14" ht="14.4" customHeight="1" x14ac:dyDescent="0.3">
      <c r="A253" s="747" t="s">
        <v>562</v>
      </c>
      <c r="B253" s="748" t="s">
        <v>563</v>
      </c>
      <c r="C253" s="749" t="s">
        <v>580</v>
      </c>
      <c r="D253" s="750" t="s">
        <v>581</v>
      </c>
      <c r="E253" s="751">
        <v>50113001</v>
      </c>
      <c r="F253" s="750" t="s">
        <v>589</v>
      </c>
      <c r="G253" s="749" t="s">
        <v>590</v>
      </c>
      <c r="H253" s="749">
        <v>848560</v>
      </c>
      <c r="I253" s="749">
        <v>125752</v>
      </c>
      <c r="J253" s="749" t="s">
        <v>1011</v>
      </c>
      <c r="K253" s="749" t="s">
        <v>1012</v>
      </c>
      <c r="L253" s="752">
        <v>214.03749999999997</v>
      </c>
      <c r="M253" s="752">
        <v>4</v>
      </c>
      <c r="N253" s="753">
        <v>856.14999999999986</v>
      </c>
    </row>
    <row r="254" spans="1:14" ht="14.4" customHeight="1" x14ac:dyDescent="0.3">
      <c r="A254" s="747" t="s">
        <v>562</v>
      </c>
      <c r="B254" s="748" t="s">
        <v>563</v>
      </c>
      <c r="C254" s="749" t="s">
        <v>580</v>
      </c>
      <c r="D254" s="750" t="s">
        <v>581</v>
      </c>
      <c r="E254" s="751">
        <v>50113001</v>
      </c>
      <c r="F254" s="750" t="s">
        <v>589</v>
      </c>
      <c r="G254" s="749" t="s">
        <v>590</v>
      </c>
      <c r="H254" s="749">
        <v>129740</v>
      </c>
      <c r="I254" s="749">
        <v>29740</v>
      </c>
      <c r="J254" s="749" t="s">
        <v>1013</v>
      </c>
      <c r="K254" s="749" t="s">
        <v>878</v>
      </c>
      <c r="L254" s="752">
        <v>808.3</v>
      </c>
      <c r="M254" s="752">
        <v>1</v>
      </c>
      <c r="N254" s="753">
        <v>808.3</v>
      </c>
    </row>
    <row r="255" spans="1:14" ht="14.4" customHeight="1" x14ac:dyDescent="0.3">
      <c r="A255" s="747" t="s">
        <v>562</v>
      </c>
      <c r="B255" s="748" t="s">
        <v>563</v>
      </c>
      <c r="C255" s="749" t="s">
        <v>580</v>
      </c>
      <c r="D255" s="750" t="s">
        <v>581</v>
      </c>
      <c r="E255" s="751">
        <v>50113001</v>
      </c>
      <c r="F255" s="750" t="s">
        <v>589</v>
      </c>
      <c r="G255" s="749" t="s">
        <v>590</v>
      </c>
      <c r="H255" s="749">
        <v>214902</v>
      </c>
      <c r="I255" s="749">
        <v>214902</v>
      </c>
      <c r="J255" s="749" t="s">
        <v>1014</v>
      </c>
      <c r="K255" s="749" t="s">
        <v>1015</v>
      </c>
      <c r="L255" s="752">
        <v>48.93</v>
      </c>
      <c r="M255" s="752">
        <v>3</v>
      </c>
      <c r="N255" s="753">
        <v>146.79</v>
      </c>
    </row>
    <row r="256" spans="1:14" ht="14.4" customHeight="1" x14ac:dyDescent="0.3">
      <c r="A256" s="747" t="s">
        <v>562</v>
      </c>
      <c r="B256" s="748" t="s">
        <v>563</v>
      </c>
      <c r="C256" s="749" t="s">
        <v>580</v>
      </c>
      <c r="D256" s="750" t="s">
        <v>581</v>
      </c>
      <c r="E256" s="751">
        <v>50113001</v>
      </c>
      <c r="F256" s="750" t="s">
        <v>589</v>
      </c>
      <c r="G256" s="749" t="s">
        <v>1016</v>
      </c>
      <c r="H256" s="749">
        <v>214904</v>
      </c>
      <c r="I256" s="749">
        <v>214904</v>
      </c>
      <c r="J256" s="749" t="s">
        <v>1017</v>
      </c>
      <c r="K256" s="749" t="s">
        <v>1018</v>
      </c>
      <c r="L256" s="752">
        <v>64.774000000000001</v>
      </c>
      <c r="M256" s="752">
        <v>15</v>
      </c>
      <c r="N256" s="753">
        <v>971.61</v>
      </c>
    </row>
    <row r="257" spans="1:14" ht="14.4" customHeight="1" x14ac:dyDescent="0.3">
      <c r="A257" s="747" t="s">
        <v>562</v>
      </c>
      <c r="B257" s="748" t="s">
        <v>563</v>
      </c>
      <c r="C257" s="749" t="s">
        <v>580</v>
      </c>
      <c r="D257" s="750" t="s">
        <v>581</v>
      </c>
      <c r="E257" s="751">
        <v>50113001</v>
      </c>
      <c r="F257" s="750" t="s">
        <v>589</v>
      </c>
      <c r="G257" s="749" t="s">
        <v>590</v>
      </c>
      <c r="H257" s="749">
        <v>225510</v>
      </c>
      <c r="I257" s="749">
        <v>225510</v>
      </c>
      <c r="J257" s="749" t="s">
        <v>1017</v>
      </c>
      <c r="K257" s="749" t="s">
        <v>1018</v>
      </c>
      <c r="L257" s="752">
        <v>64.72</v>
      </c>
      <c r="M257" s="752">
        <v>3</v>
      </c>
      <c r="N257" s="753">
        <v>194.16</v>
      </c>
    </row>
    <row r="258" spans="1:14" ht="14.4" customHeight="1" x14ac:dyDescent="0.3">
      <c r="A258" s="747" t="s">
        <v>562</v>
      </c>
      <c r="B258" s="748" t="s">
        <v>563</v>
      </c>
      <c r="C258" s="749" t="s">
        <v>580</v>
      </c>
      <c r="D258" s="750" t="s">
        <v>581</v>
      </c>
      <c r="E258" s="751">
        <v>50113001</v>
      </c>
      <c r="F258" s="750" t="s">
        <v>589</v>
      </c>
      <c r="G258" s="749" t="s">
        <v>590</v>
      </c>
      <c r="H258" s="749">
        <v>214906</v>
      </c>
      <c r="I258" s="749">
        <v>214906</v>
      </c>
      <c r="J258" s="749" t="s">
        <v>1019</v>
      </c>
      <c r="K258" s="749" t="s">
        <v>1020</v>
      </c>
      <c r="L258" s="752">
        <v>88.88</v>
      </c>
      <c r="M258" s="752">
        <v>2</v>
      </c>
      <c r="N258" s="753">
        <v>177.76</v>
      </c>
    </row>
    <row r="259" spans="1:14" ht="14.4" customHeight="1" x14ac:dyDescent="0.3">
      <c r="A259" s="747" t="s">
        <v>562</v>
      </c>
      <c r="B259" s="748" t="s">
        <v>563</v>
      </c>
      <c r="C259" s="749" t="s">
        <v>580</v>
      </c>
      <c r="D259" s="750" t="s">
        <v>581</v>
      </c>
      <c r="E259" s="751">
        <v>50113001</v>
      </c>
      <c r="F259" s="750" t="s">
        <v>589</v>
      </c>
      <c r="G259" s="749" t="s">
        <v>597</v>
      </c>
      <c r="H259" s="749">
        <v>169191</v>
      </c>
      <c r="I259" s="749">
        <v>69191</v>
      </c>
      <c r="J259" s="749" t="s">
        <v>1021</v>
      </c>
      <c r="K259" s="749" t="s">
        <v>1022</v>
      </c>
      <c r="L259" s="752">
        <v>94.269999999999982</v>
      </c>
      <c r="M259" s="752">
        <v>5</v>
      </c>
      <c r="N259" s="753">
        <v>471.34999999999991</v>
      </c>
    </row>
    <row r="260" spans="1:14" ht="14.4" customHeight="1" x14ac:dyDescent="0.3">
      <c r="A260" s="747" t="s">
        <v>562</v>
      </c>
      <c r="B260" s="748" t="s">
        <v>563</v>
      </c>
      <c r="C260" s="749" t="s">
        <v>580</v>
      </c>
      <c r="D260" s="750" t="s">
        <v>581</v>
      </c>
      <c r="E260" s="751">
        <v>50113001</v>
      </c>
      <c r="F260" s="750" t="s">
        <v>589</v>
      </c>
      <c r="G260" s="749" t="s">
        <v>597</v>
      </c>
      <c r="H260" s="749">
        <v>169189</v>
      </c>
      <c r="I260" s="749">
        <v>69189</v>
      </c>
      <c r="J260" s="749" t="s">
        <v>1023</v>
      </c>
      <c r="K260" s="749" t="s">
        <v>1024</v>
      </c>
      <c r="L260" s="752">
        <v>61.033999999999999</v>
      </c>
      <c r="M260" s="752">
        <v>15</v>
      </c>
      <c r="N260" s="753">
        <v>915.51</v>
      </c>
    </row>
    <row r="261" spans="1:14" ht="14.4" customHeight="1" x14ac:dyDescent="0.3">
      <c r="A261" s="747" t="s">
        <v>562</v>
      </c>
      <c r="B261" s="748" t="s">
        <v>563</v>
      </c>
      <c r="C261" s="749" t="s">
        <v>580</v>
      </c>
      <c r="D261" s="750" t="s">
        <v>581</v>
      </c>
      <c r="E261" s="751">
        <v>50113001</v>
      </c>
      <c r="F261" s="750" t="s">
        <v>589</v>
      </c>
      <c r="G261" s="749" t="s">
        <v>597</v>
      </c>
      <c r="H261" s="749">
        <v>146692</v>
      </c>
      <c r="I261" s="749">
        <v>46692</v>
      </c>
      <c r="J261" s="749" t="s">
        <v>1025</v>
      </c>
      <c r="K261" s="749" t="s">
        <v>1026</v>
      </c>
      <c r="L261" s="752">
        <v>77.754285714285729</v>
      </c>
      <c r="M261" s="752">
        <v>7</v>
      </c>
      <c r="N261" s="753">
        <v>544.28000000000009</v>
      </c>
    </row>
    <row r="262" spans="1:14" ht="14.4" customHeight="1" x14ac:dyDescent="0.3">
      <c r="A262" s="747" t="s">
        <v>562</v>
      </c>
      <c r="B262" s="748" t="s">
        <v>563</v>
      </c>
      <c r="C262" s="749" t="s">
        <v>580</v>
      </c>
      <c r="D262" s="750" t="s">
        <v>581</v>
      </c>
      <c r="E262" s="751">
        <v>50113001</v>
      </c>
      <c r="F262" s="750" t="s">
        <v>589</v>
      </c>
      <c r="G262" s="749" t="s">
        <v>597</v>
      </c>
      <c r="H262" s="749">
        <v>147454</v>
      </c>
      <c r="I262" s="749">
        <v>147454</v>
      </c>
      <c r="J262" s="749" t="s">
        <v>1027</v>
      </c>
      <c r="K262" s="749" t="s">
        <v>1028</v>
      </c>
      <c r="L262" s="752">
        <v>92.2</v>
      </c>
      <c r="M262" s="752">
        <v>1</v>
      </c>
      <c r="N262" s="753">
        <v>92.2</v>
      </c>
    </row>
    <row r="263" spans="1:14" ht="14.4" customHeight="1" x14ac:dyDescent="0.3">
      <c r="A263" s="747" t="s">
        <v>562</v>
      </c>
      <c r="B263" s="748" t="s">
        <v>563</v>
      </c>
      <c r="C263" s="749" t="s">
        <v>580</v>
      </c>
      <c r="D263" s="750" t="s">
        <v>581</v>
      </c>
      <c r="E263" s="751">
        <v>50113001</v>
      </c>
      <c r="F263" s="750" t="s">
        <v>589</v>
      </c>
      <c r="G263" s="749" t="s">
        <v>590</v>
      </c>
      <c r="H263" s="749">
        <v>116463</v>
      </c>
      <c r="I263" s="749">
        <v>16463</v>
      </c>
      <c r="J263" s="749" t="s">
        <v>1029</v>
      </c>
      <c r="K263" s="749" t="s">
        <v>1030</v>
      </c>
      <c r="L263" s="752">
        <v>125.82000000000001</v>
      </c>
      <c r="M263" s="752">
        <v>9</v>
      </c>
      <c r="N263" s="753">
        <v>1132.3800000000001</v>
      </c>
    </row>
    <row r="264" spans="1:14" ht="14.4" customHeight="1" x14ac:dyDescent="0.3">
      <c r="A264" s="747" t="s">
        <v>562</v>
      </c>
      <c r="B264" s="748" t="s">
        <v>563</v>
      </c>
      <c r="C264" s="749" t="s">
        <v>580</v>
      </c>
      <c r="D264" s="750" t="s">
        <v>581</v>
      </c>
      <c r="E264" s="751">
        <v>50113001</v>
      </c>
      <c r="F264" s="750" t="s">
        <v>589</v>
      </c>
      <c r="G264" s="749" t="s">
        <v>590</v>
      </c>
      <c r="H264" s="749">
        <v>116464</v>
      </c>
      <c r="I264" s="749">
        <v>16464</v>
      </c>
      <c r="J264" s="749" t="s">
        <v>1031</v>
      </c>
      <c r="K264" s="749" t="s">
        <v>1032</v>
      </c>
      <c r="L264" s="752">
        <v>125.96</v>
      </c>
      <c r="M264" s="752">
        <v>1</v>
      </c>
      <c r="N264" s="753">
        <v>125.96</v>
      </c>
    </row>
    <row r="265" spans="1:14" ht="14.4" customHeight="1" x14ac:dyDescent="0.3">
      <c r="A265" s="747" t="s">
        <v>562</v>
      </c>
      <c r="B265" s="748" t="s">
        <v>563</v>
      </c>
      <c r="C265" s="749" t="s">
        <v>580</v>
      </c>
      <c r="D265" s="750" t="s">
        <v>581</v>
      </c>
      <c r="E265" s="751">
        <v>50113001</v>
      </c>
      <c r="F265" s="750" t="s">
        <v>589</v>
      </c>
      <c r="G265" s="749" t="s">
        <v>590</v>
      </c>
      <c r="H265" s="749">
        <v>116466</v>
      </c>
      <c r="I265" s="749">
        <v>16466</v>
      </c>
      <c r="J265" s="749" t="s">
        <v>1033</v>
      </c>
      <c r="K265" s="749" t="s">
        <v>1032</v>
      </c>
      <c r="L265" s="752">
        <v>125.82000000000008</v>
      </c>
      <c r="M265" s="752">
        <v>2</v>
      </c>
      <c r="N265" s="753">
        <v>251.64000000000016</v>
      </c>
    </row>
    <row r="266" spans="1:14" ht="14.4" customHeight="1" x14ac:dyDescent="0.3">
      <c r="A266" s="747" t="s">
        <v>562</v>
      </c>
      <c r="B266" s="748" t="s">
        <v>563</v>
      </c>
      <c r="C266" s="749" t="s">
        <v>580</v>
      </c>
      <c r="D266" s="750" t="s">
        <v>581</v>
      </c>
      <c r="E266" s="751">
        <v>50113001</v>
      </c>
      <c r="F266" s="750" t="s">
        <v>589</v>
      </c>
      <c r="G266" s="749" t="s">
        <v>590</v>
      </c>
      <c r="H266" s="749">
        <v>116461</v>
      </c>
      <c r="I266" s="749">
        <v>16461</v>
      </c>
      <c r="J266" s="749" t="s">
        <v>1034</v>
      </c>
      <c r="K266" s="749" t="s">
        <v>1035</v>
      </c>
      <c r="L266" s="752">
        <v>82.336667327732997</v>
      </c>
      <c r="M266" s="752">
        <v>3</v>
      </c>
      <c r="N266" s="753">
        <v>247.010001983199</v>
      </c>
    </row>
    <row r="267" spans="1:14" ht="14.4" customHeight="1" x14ac:dyDescent="0.3">
      <c r="A267" s="747" t="s">
        <v>562</v>
      </c>
      <c r="B267" s="748" t="s">
        <v>563</v>
      </c>
      <c r="C267" s="749" t="s">
        <v>580</v>
      </c>
      <c r="D267" s="750" t="s">
        <v>581</v>
      </c>
      <c r="E267" s="751">
        <v>50113001</v>
      </c>
      <c r="F267" s="750" t="s">
        <v>589</v>
      </c>
      <c r="G267" s="749" t="s">
        <v>590</v>
      </c>
      <c r="H267" s="749">
        <v>116462</v>
      </c>
      <c r="I267" s="749">
        <v>16462</v>
      </c>
      <c r="J267" s="749" t="s">
        <v>1036</v>
      </c>
      <c r="K267" s="749" t="s">
        <v>1035</v>
      </c>
      <c r="L267" s="752">
        <v>133.51000000000002</v>
      </c>
      <c r="M267" s="752">
        <v>4</v>
      </c>
      <c r="N267" s="753">
        <v>534.04000000000008</v>
      </c>
    </row>
    <row r="268" spans="1:14" ht="14.4" customHeight="1" x14ac:dyDescent="0.3">
      <c r="A268" s="747" t="s">
        <v>562</v>
      </c>
      <c r="B268" s="748" t="s">
        <v>563</v>
      </c>
      <c r="C268" s="749" t="s">
        <v>580</v>
      </c>
      <c r="D268" s="750" t="s">
        <v>581</v>
      </c>
      <c r="E268" s="751">
        <v>50113001</v>
      </c>
      <c r="F268" s="750" t="s">
        <v>589</v>
      </c>
      <c r="G268" s="749" t="s">
        <v>590</v>
      </c>
      <c r="H268" s="749">
        <v>126530</v>
      </c>
      <c r="I268" s="749">
        <v>26530</v>
      </c>
      <c r="J268" s="749" t="s">
        <v>1037</v>
      </c>
      <c r="K268" s="749" t="s">
        <v>1038</v>
      </c>
      <c r="L268" s="752">
        <v>287.55</v>
      </c>
      <c r="M268" s="752">
        <v>2</v>
      </c>
      <c r="N268" s="753">
        <v>575.1</v>
      </c>
    </row>
    <row r="269" spans="1:14" ht="14.4" customHeight="1" x14ac:dyDescent="0.3">
      <c r="A269" s="747" t="s">
        <v>562</v>
      </c>
      <c r="B269" s="748" t="s">
        <v>563</v>
      </c>
      <c r="C269" s="749" t="s">
        <v>580</v>
      </c>
      <c r="D269" s="750" t="s">
        <v>581</v>
      </c>
      <c r="E269" s="751">
        <v>50113001</v>
      </c>
      <c r="F269" s="750" t="s">
        <v>589</v>
      </c>
      <c r="G269" s="749" t="s">
        <v>590</v>
      </c>
      <c r="H269" s="749">
        <v>126533</v>
      </c>
      <c r="I269" s="749">
        <v>26533</v>
      </c>
      <c r="J269" s="749" t="s">
        <v>1039</v>
      </c>
      <c r="K269" s="749" t="s">
        <v>1040</v>
      </c>
      <c r="L269" s="752">
        <v>317.55</v>
      </c>
      <c r="M269" s="752">
        <v>1</v>
      </c>
      <c r="N269" s="753">
        <v>317.55</v>
      </c>
    </row>
    <row r="270" spans="1:14" ht="14.4" customHeight="1" x14ac:dyDescent="0.3">
      <c r="A270" s="747" t="s">
        <v>562</v>
      </c>
      <c r="B270" s="748" t="s">
        <v>563</v>
      </c>
      <c r="C270" s="749" t="s">
        <v>580</v>
      </c>
      <c r="D270" s="750" t="s">
        <v>581</v>
      </c>
      <c r="E270" s="751">
        <v>50113001</v>
      </c>
      <c r="F270" s="750" t="s">
        <v>589</v>
      </c>
      <c r="G270" s="749" t="s">
        <v>564</v>
      </c>
      <c r="H270" s="749">
        <v>47995</v>
      </c>
      <c r="I270" s="749">
        <v>47995</v>
      </c>
      <c r="J270" s="749" t="s">
        <v>1041</v>
      </c>
      <c r="K270" s="749" t="s">
        <v>1042</v>
      </c>
      <c r="L270" s="752">
        <v>847.74</v>
      </c>
      <c r="M270" s="752">
        <v>2</v>
      </c>
      <c r="N270" s="753">
        <v>1695.48</v>
      </c>
    </row>
    <row r="271" spans="1:14" ht="14.4" customHeight="1" x14ac:dyDescent="0.3">
      <c r="A271" s="747" t="s">
        <v>562</v>
      </c>
      <c r="B271" s="748" t="s">
        <v>563</v>
      </c>
      <c r="C271" s="749" t="s">
        <v>580</v>
      </c>
      <c r="D271" s="750" t="s">
        <v>581</v>
      </c>
      <c r="E271" s="751">
        <v>50113001</v>
      </c>
      <c r="F271" s="750" t="s">
        <v>589</v>
      </c>
      <c r="G271" s="749" t="s">
        <v>590</v>
      </c>
      <c r="H271" s="749">
        <v>214595</v>
      </c>
      <c r="I271" s="749">
        <v>214595</v>
      </c>
      <c r="J271" s="749" t="s">
        <v>1043</v>
      </c>
      <c r="K271" s="749" t="s">
        <v>1044</v>
      </c>
      <c r="L271" s="752">
        <v>121.46166666666669</v>
      </c>
      <c r="M271" s="752">
        <v>6</v>
      </c>
      <c r="N271" s="753">
        <v>728.7700000000001</v>
      </c>
    </row>
    <row r="272" spans="1:14" ht="14.4" customHeight="1" x14ac:dyDescent="0.3">
      <c r="A272" s="747" t="s">
        <v>562</v>
      </c>
      <c r="B272" s="748" t="s">
        <v>563</v>
      </c>
      <c r="C272" s="749" t="s">
        <v>580</v>
      </c>
      <c r="D272" s="750" t="s">
        <v>581</v>
      </c>
      <c r="E272" s="751">
        <v>50113001</v>
      </c>
      <c r="F272" s="750" t="s">
        <v>589</v>
      </c>
      <c r="G272" s="749" t="s">
        <v>590</v>
      </c>
      <c r="H272" s="749">
        <v>214596</v>
      </c>
      <c r="I272" s="749">
        <v>214596</v>
      </c>
      <c r="J272" s="749" t="s">
        <v>1045</v>
      </c>
      <c r="K272" s="749" t="s">
        <v>1046</v>
      </c>
      <c r="L272" s="752">
        <v>78.199999999999989</v>
      </c>
      <c r="M272" s="752">
        <v>2</v>
      </c>
      <c r="N272" s="753">
        <v>156.39999999999998</v>
      </c>
    </row>
    <row r="273" spans="1:14" ht="14.4" customHeight="1" x14ac:dyDescent="0.3">
      <c r="A273" s="747" t="s">
        <v>562</v>
      </c>
      <c r="B273" s="748" t="s">
        <v>563</v>
      </c>
      <c r="C273" s="749" t="s">
        <v>580</v>
      </c>
      <c r="D273" s="750" t="s">
        <v>581</v>
      </c>
      <c r="E273" s="751">
        <v>50113001</v>
      </c>
      <c r="F273" s="750" t="s">
        <v>589</v>
      </c>
      <c r="G273" s="749" t="s">
        <v>590</v>
      </c>
      <c r="H273" s="749">
        <v>196194</v>
      </c>
      <c r="I273" s="749">
        <v>96194</v>
      </c>
      <c r="J273" s="749" t="s">
        <v>1047</v>
      </c>
      <c r="K273" s="749" t="s">
        <v>1048</v>
      </c>
      <c r="L273" s="752">
        <v>56.2</v>
      </c>
      <c r="M273" s="752">
        <v>1</v>
      </c>
      <c r="N273" s="753">
        <v>56.2</v>
      </c>
    </row>
    <row r="274" spans="1:14" ht="14.4" customHeight="1" x14ac:dyDescent="0.3">
      <c r="A274" s="747" t="s">
        <v>562</v>
      </c>
      <c r="B274" s="748" t="s">
        <v>563</v>
      </c>
      <c r="C274" s="749" t="s">
        <v>580</v>
      </c>
      <c r="D274" s="750" t="s">
        <v>581</v>
      </c>
      <c r="E274" s="751">
        <v>50113001</v>
      </c>
      <c r="F274" s="750" t="s">
        <v>589</v>
      </c>
      <c r="G274" s="749" t="s">
        <v>590</v>
      </c>
      <c r="H274" s="749">
        <v>196193</v>
      </c>
      <c r="I274" s="749">
        <v>96193</v>
      </c>
      <c r="J274" s="749" t="s">
        <v>1049</v>
      </c>
      <c r="K274" s="749" t="s">
        <v>1050</v>
      </c>
      <c r="L274" s="752">
        <v>39.270000000000003</v>
      </c>
      <c r="M274" s="752">
        <v>5</v>
      </c>
      <c r="N274" s="753">
        <v>196.35000000000002</v>
      </c>
    </row>
    <row r="275" spans="1:14" ht="14.4" customHeight="1" x14ac:dyDescent="0.3">
      <c r="A275" s="747" t="s">
        <v>562</v>
      </c>
      <c r="B275" s="748" t="s">
        <v>563</v>
      </c>
      <c r="C275" s="749" t="s">
        <v>580</v>
      </c>
      <c r="D275" s="750" t="s">
        <v>581</v>
      </c>
      <c r="E275" s="751">
        <v>50113001</v>
      </c>
      <c r="F275" s="750" t="s">
        <v>589</v>
      </c>
      <c r="G275" s="749" t="s">
        <v>590</v>
      </c>
      <c r="H275" s="749">
        <v>173497</v>
      </c>
      <c r="I275" s="749">
        <v>173497</v>
      </c>
      <c r="J275" s="749" t="s">
        <v>1051</v>
      </c>
      <c r="K275" s="749" t="s">
        <v>1052</v>
      </c>
      <c r="L275" s="752">
        <v>139.84999999999997</v>
      </c>
      <c r="M275" s="752">
        <v>2</v>
      </c>
      <c r="N275" s="753">
        <v>279.69999999999993</v>
      </c>
    </row>
    <row r="276" spans="1:14" ht="14.4" customHeight="1" x14ac:dyDescent="0.3">
      <c r="A276" s="747" t="s">
        <v>562</v>
      </c>
      <c r="B276" s="748" t="s">
        <v>563</v>
      </c>
      <c r="C276" s="749" t="s">
        <v>580</v>
      </c>
      <c r="D276" s="750" t="s">
        <v>581</v>
      </c>
      <c r="E276" s="751">
        <v>50113001</v>
      </c>
      <c r="F276" s="750" t="s">
        <v>589</v>
      </c>
      <c r="G276" s="749" t="s">
        <v>590</v>
      </c>
      <c r="H276" s="749">
        <v>202364</v>
      </c>
      <c r="I276" s="749">
        <v>202364</v>
      </c>
      <c r="J276" s="749" t="s">
        <v>1053</v>
      </c>
      <c r="K276" s="749" t="s">
        <v>1054</v>
      </c>
      <c r="L276" s="752">
        <v>60.80499980437444</v>
      </c>
      <c r="M276" s="752">
        <v>8</v>
      </c>
      <c r="N276" s="753">
        <v>486.43999843499552</v>
      </c>
    </row>
    <row r="277" spans="1:14" ht="14.4" customHeight="1" x14ac:dyDescent="0.3">
      <c r="A277" s="747" t="s">
        <v>562</v>
      </c>
      <c r="B277" s="748" t="s">
        <v>563</v>
      </c>
      <c r="C277" s="749" t="s">
        <v>580</v>
      </c>
      <c r="D277" s="750" t="s">
        <v>581</v>
      </c>
      <c r="E277" s="751">
        <v>50113001</v>
      </c>
      <c r="F277" s="750" t="s">
        <v>589</v>
      </c>
      <c r="G277" s="749" t="s">
        <v>590</v>
      </c>
      <c r="H277" s="749">
        <v>159570</v>
      </c>
      <c r="I277" s="749">
        <v>59570</v>
      </c>
      <c r="J277" s="749" t="s">
        <v>1055</v>
      </c>
      <c r="K277" s="749" t="s">
        <v>1056</v>
      </c>
      <c r="L277" s="752">
        <v>119.68000000000002</v>
      </c>
      <c r="M277" s="752">
        <v>3</v>
      </c>
      <c r="N277" s="753">
        <v>359.04000000000008</v>
      </c>
    </row>
    <row r="278" spans="1:14" ht="14.4" customHeight="1" x14ac:dyDescent="0.3">
      <c r="A278" s="747" t="s">
        <v>562</v>
      </c>
      <c r="B278" s="748" t="s">
        <v>563</v>
      </c>
      <c r="C278" s="749" t="s">
        <v>580</v>
      </c>
      <c r="D278" s="750" t="s">
        <v>581</v>
      </c>
      <c r="E278" s="751">
        <v>50113001</v>
      </c>
      <c r="F278" s="750" t="s">
        <v>589</v>
      </c>
      <c r="G278" s="749" t="s">
        <v>597</v>
      </c>
      <c r="H278" s="749">
        <v>215481</v>
      </c>
      <c r="I278" s="749">
        <v>215481</v>
      </c>
      <c r="J278" s="749" t="s">
        <v>1057</v>
      </c>
      <c r="K278" s="749" t="s">
        <v>1058</v>
      </c>
      <c r="L278" s="752">
        <v>114.36999999999998</v>
      </c>
      <c r="M278" s="752">
        <v>1</v>
      </c>
      <c r="N278" s="753">
        <v>114.36999999999998</v>
      </c>
    </row>
    <row r="279" spans="1:14" ht="14.4" customHeight="1" x14ac:dyDescent="0.3">
      <c r="A279" s="747" t="s">
        <v>562</v>
      </c>
      <c r="B279" s="748" t="s">
        <v>563</v>
      </c>
      <c r="C279" s="749" t="s">
        <v>580</v>
      </c>
      <c r="D279" s="750" t="s">
        <v>581</v>
      </c>
      <c r="E279" s="751">
        <v>50113001</v>
      </c>
      <c r="F279" s="750" t="s">
        <v>589</v>
      </c>
      <c r="G279" s="749" t="s">
        <v>590</v>
      </c>
      <c r="H279" s="749">
        <v>214598</v>
      </c>
      <c r="I279" s="749">
        <v>214598</v>
      </c>
      <c r="J279" s="749" t="s">
        <v>1059</v>
      </c>
      <c r="K279" s="749" t="s">
        <v>1060</v>
      </c>
      <c r="L279" s="752">
        <v>168.33500000000004</v>
      </c>
      <c r="M279" s="752">
        <v>4</v>
      </c>
      <c r="N279" s="753">
        <v>673.34000000000015</v>
      </c>
    </row>
    <row r="280" spans="1:14" ht="14.4" customHeight="1" x14ac:dyDescent="0.3">
      <c r="A280" s="747" t="s">
        <v>562</v>
      </c>
      <c r="B280" s="748" t="s">
        <v>563</v>
      </c>
      <c r="C280" s="749" t="s">
        <v>580</v>
      </c>
      <c r="D280" s="750" t="s">
        <v>581</v>
      </c>
      <c r="E280" s="751">
        <v>50113001</v>
      </c>
      <c r="F280" s="750" t="s">
        <v>589</v>
      </c>
      <c r="G280" s="749" t="s">
        <v>597</v>
      </c>
      <c r="H280" s="749">
        <v>114439</v>
      </c>
      <c r="I280" s="749">
        <v>14439</v>
      </c>
      <c r="J280" s="749" t="s">
        <v>1061</v>
      </c>
      <c r="K280" s="749" t="s">
        <v>1062</v>
      </c>
      <c r="L280" s="752">
        <v>74.513636363636365</v>
      </c>
      <c r="M280" s="752">
        <v>11</v>
      </c>
      <c r="N280" s="753">
        <v>819.65000000000009</v>
      </c>
    </row>
    <row r="281" spans="1:14" ht="14.4" customHeight="1" x14ac:dyDescent="0.3">
      <c r="A281" s="747" t="s">
        <v>562</v>
      </c>
      <c r="B281" s="748" t="s">
        <v>563</v>
      </c>
      <c r="C281" s="749" t="s">
        <v>580</v>
      </c>
      <c r="D281" s="750" t="s">
        <v>581</v>
      </c>
      <c r="E281" s="751">
        <v>50113001</v>
      </c>
      <c r="F281" s="750" t="s">
        <v>589</v>
      </c>
      <c r="G281" s="749" t="s">
        <v>590</v>
      </c>
      <c r="H281" s="749">
        <v>216978</v>
      </c>
      <c r="I281" s="749">
        <v>216978</v>
      </c>
      <c r="J281" s="749" t="s">
        <v>1063</v>
      </c>
      <c r="K281" s="749" t="s">
        <v>1064</v>
      </c>
      <c r="L281" s="752">
        <v>290.30599999999993</v>
      </c>
      <c r="M281" s="752">
        <v>5</v>
      </c>
      <c r="N281" s="753">
        <v>1451.5299999999997</v>
      </c>
    </row>
    <row r="282" spans="1:14" ht="14.4" customHeight="1" x14ac:dyDescent="0.3">
      <c r="A282" s="747" t="s">
        <v>562</v>
      </c>
      <c r="B282" s="748" t="s">
        <v>563</v>
      </c>
      <c r="C282" s="749" t="s">
        <v>580</v>
      </c>
      <c r="D282" s="750" t="s">
        <v>581</v>
      </c>
      <c r="E282" s="751">
        <v>50113001</v>
      </c>
      <c r="F282" s="750" t="s">
        <v>589</v>
      </c>
      <c r="G282" s="749" t="s">
        <v>590</v>
      </c>
      <c r="H282" s="749">
        <v>152334</v>
      </c>
      <c r="I282" s="749">
        <v>52334</v>
      </c>
      <c r="J282" s="749" t="s">
        <v>1065</v>
      </c>
      <c r="K282" s="749" t="s">
        <v>1066</v>
      </c>
      <c r="L282" s="752">
        <v>198.17999999999998</v>
      </c>
      <c r="M282" s="752">
        <v>3</v>
      </c>
      <c r="N282" s="753">
        <v>594.54</v>
      </c>
    </row>
    <row r="283" spans="1:14" ht="14.4" customHeight="1" x14ac:dyDescent="0.3">
      <c r="A283" s="747" t="s">
        <v>562</v>
      </c>
      <c r="B283" s="748" t="s">
        <v>563</v>
      </c>
      <c r="C283" s="749" t="s">
        <v>580</v>
      </c>
      <c r="D283" s="750" t="s">
        <v>581</v>
      </c>
      <c r="E283" s="751">
        <v>50113001</v>
      </c>
      <c r="F283" s="750" t="s">
        <v>589</v>
      </c>
      <c r="G283" s="749" t="s">
        <v>590</v>
      </c>
      <c r="H283" s="749">
        <v>158827</v>
      </c>
      <c r="I283" s="749">
        <v>58827</v>
      </c>
      <c r="J283" s="749" t="s">
        <v>1067</v>
      </c>
      <c r="K283" s="749" t="s">
        <v>1068</v>
      </c>
      <c r="L283" s="752">
        <v>162.49</v>
      </c>
      <c r="M283" s="752">
        <v>4</v>
      </c>
      <c r="N283" s="753">
        <v>649.96</v>
      </c>
    </row>
    <row r="284" spans="1:14" ht="14.4" customHeight="1" x14ac:dyDescent="0.3">
      <c r="A284" s="747" t="s">
        <v>562</v>
      </c>
      <c r="B284" s="748" t="s">
        <v>563</v>
      </c>
      <c r="C284" s="749" t="s">
        <v>580</v>
      </c>
      <c r="D284" s="750" t="s">
        <v>581</v>
      </c>
      <c r="E284" s="751">
        <v>50113001</v>
      </c>
      <c r="F284" s="750" t="s">
        <v>589</v>
      </c>
      <c r="G284" s="749" t="s">
        <v>597</v>
      </c>
      <c r="H284" s="749">
        <v>213477</v>
      </c>
      <c r="I284" s="749">
        <v>213477</v>
      </c>
      <c r="J284" s="749" t="s">
        <v>1069</v>
      </c>
      <c r="K284" s="749" t="s">
        <v>1070</v>
      </c>
      <c r="L284" s="752">
        <v>3300</v>
      </c>
      <c r="M284" s="752">
        <v>1</v>
      </c>
      <c r="N284" s="753">
        <v>3300</v>
      </c>
    </row>
    <row r="285" spans="1:14" ht="14.4" customHeight="1" x14ac:dyDescent="0.3">
      <c r="A285" s="747" t="s">
        <v>562</v>
      </c>
      <c r="B285" s="748" t="s">
        <v>563</v>
      </c>
      <c r="C285" s="749" t="s">
        <v>580</v>
      </c>
      <c r="D285" s="750" t="s">
        <v>581</v>
      </c>
      <c r="E285" s="751">
        <v>50113001</v>
      </c>
      <c r="F285" s="750" t="s">
        <v>589</v>
      </c>
      <c r="G285" s="749" t="s">
        <v>597</v>
      </c>
      <c r="H285" s="749">
        <v>213487</v>
      </c>
      <c r="I285" s="749">
        <v>213487</v>
      </c>
      <c r="J285" s="749" t="s">
        <v>1071</v>
      </c>
      <c r="K285" s="749" t="s">
        <v>1072</v>
      </c>
      <c r="L285" s="752">
        <v>271.85000000000002</v>
      </c>
      <c r="M285" s="752">
        <v>208</v>
      </c>
      <c r="N285" s="753">
        <v>56544.800000000003</v>
      </c>
    </row>
    <row r="286" spans="1:14" ht="14.4" customHeight="1" x14ac:dyDescent="0.3">
      <c r="A286" s="747" t="s">
        <v>562</v>
      </c>
      <c r="B286" s="748" t="s">
        <v>563</v>
      </c>
      <c r="C286" s="749" t="s">
        <v>580</v>
      </c>
      <c r="D286" s="750" t="s">
        <v>581</v>
      </c>
      <c r="E286" s="751">
        <v>50113001</v>
      </c>
      <c r="F286" s="750" t="s">
        <v>589</v>
      </c>
      <c r="G286" s="749" t="s">
        <v>597</v>
      </c>
      <c r="H286" s="749">
        <v>213490</v>
      </c>
      <c r="I286" s="749">
        <v>213490</v>
      </c>
      <c r="J286" s="749" t="s">
        <v>1071</v>
      </c>
      <c r="K286" s="749" t="s">
        <v>1073</v>
      </c>
      <c r="L286" s="752">
        <v>913.65</v>
      </c>
      <c r="M286" s="752">
        <v>4</v>
      </c>
      <c r="N286" s="753">
        <v>3654.6</v>
      </c>
    </row>
    <row r="287" spans="1:14" ht="14.4" customHeight="1" x14ac:dyDescent="0.3">
      <c r="A287" s="747" t="s">
        <v>562</v>
      </c>
      <c r="B287" s="748" t="s">
        <v>563</v>
      </c>
      <c r="C287" s="749" t="s">
        <v>580</v>
      </c>
      <c r="D287" s="750" t="s">
        <v>581</v>
      </c>
      <c r="E287" s="751">
        <v>50113001</v>
      </c>
      <c r="F287" s="750" t="s">
        <v>589</v>
      </c>
      <c r="G287" s="749" t="s">
        <v>597</v>
      </c>
      <c r="H287" s="749">
        <v>213489</v>
      </c>
      <c r="I287" s="749">
        <v>213489</v>
      </c>
      <c r="J287" s="749" t="s">
        <v>1071</v>
      </c>
      <c r="K287" s="749" t="s">
        <v>1074</v>
      </c>
      <c r="L287" s="752">
        <v>630.66000000000042</v>
      </c>
      <c r="M287" s="752">
        <v>184</v>
      </c>
      <c r="N287" s="753">
        <v>116041.44000000008</v>
      </c>
    </row>
    <row r="288" spans="1:14" ht="14.4" customHeight="1" x14ac:dyDescent="0.3">
      <c r="A288" s="747" t="s">
        <v>562</v>
      </c>
      <c r="B288" s="748" t="s">
        <v>563</v>
      </c>
      <c r="C288" s="749" t="s">
        <v>580</v>
      </c>
      <c r="D288" s="750" t="s">
        <v>581</v>
      </c>
      <c r="E288" s="751">
        <v>50113001</v>
      </c>
      <c r="F288" s="750" t="s">
        <v>589</v>
      </c>
      <c r="G288" s="749" t="s">
        <v>597</v>
      </c>
      <c r="H288" s="749">
        <v>213485</v>
      </c>
      <c r="I288" s="749">
        <v>213485</v>
      </c>
      <c r="J288" s="749" t="s">
        <v>1071</v>
      </c>
      <c r="K288" s="749" t="s">
        <v>1075</v>
      </c>
      <c r="L288" s="752">
        <v>721.20000000000016</v>
      </c>
      <c r="M288" s="752">
        <v>35</v>
      </c>
      <c r="N288" s="753">
        <v>25242.000000000007</v>
      </c>
    </row>
    <row r="289" spans="1:14" ht="14.4" customHeight="1" x14ac:dyDescent="0.3">
      <c r="A289" s="747" t="s">
        <v>562</v>
      </c>
      <c r="B289" s="748" t="s">
        <v>563</v>
      </c>
      <c r="C289" s="749" t="s">
        <v>580</v>
      </c>
      <c r="D289" s="750" t="s">
        <v>581</v>
      </c>
      <c r="E289" s="751">
        <v>50113001</v>
      </c>
      <c r="F289" s="750" t="s">
        <v>589</v>
      </c>
      <c r="G289" s="749" t="s">
        <v>597</v>
      </c>
      <c r="H289" s="749">
        <v>213494</v>
      </c>
      <c r="I289" s="749">
        <v>213494</v>
      </c>
      <c r="J289" s="749" t="s">
        <v>1071</v>
      </c>
      <c r="K289" s="749" t="s">
        <v>1076</v>
      </c>
      <c r="L289" s="752">
        <v>408.95</v>
      </c>
      <c r="M289" s="752">
        <v>380</v>
      </c>
      <c r="N289" s="753">
        <v>155401</v>
      </c>
    </row>
    <row r="290" spans="1:14" ht="14.4" customHeight="1" x14ac:dyDescent="0.3">
      <c r="A290" s="747" t="s">
        <v>562</v>
      </c>
      <c r="B290" s="748" t="s">
        <v>563</v>
      </c>
      <c r="C290" s="749" t="s">
        <v>580</v>
      </c>
      <c r="D290" s="750" t="s">
        <v>581</v>
      </c>
      <c r="E290" s="751">
        <v>50113001</v>
      </c>
      <c r="F290" s="750" t="s">
        <v>589</v>
      </c>
      <c r="G290" s="749" t="s">
        <v>597</v>
      </c>
      <c r="H290" s="749">
        <v>213480</v>
      </c>
      <c r="I290" s="749">
        <v>213480</v>
      </c>
      <c r="J290" s="749" t="s">
        <v>1077</v>
      </c>
      <c r="K290" s="749" t="s">
        <v>1074</v>
      </c>
      <c r="L290" s="752">
        <v>1106.26</v>
      </c>
      <c r="M290" s="752">
        <v>6</v>
      </c>
      <c r="N290" s="753">
        <v>6637.56</v>
      </c>
    </row>
    <row r="291" spans="1:14" ht="14.4" customHeight="1" x14ac:dyDescent="0.3">
      <c r="A291" s="747" t="s">
        <v>562</v>
      </c>
      <c r="B291" s="748" t="s">
        <v>563</v>
      </c>
      <c r="C291" s="749" t="s">
        <v>580</v>
      </c>
      <c r="D291" s="750" t="s">
        <v>581</v>
      </c>
      <c r="E291" s="751">
        <v>50113001</v>
      </c>
      <c r="F291" s="750" t="s">
        <v>589</v>
      </c>
      <c r="G291" s="749" t="s">
        <v>564</v>
      </c>
      <c r="H291" s="749">
        <v>213481</v>
      </c>
      <c r="I291" s="749">
        <v>213481</v>
      </c>
      <c r="J291" s="749" t="s">
        <v>1077</v>
      </c>
      <c r="K291" s="749" t="s">
        <v>1078</v>
      </c>
      <c r="L291" s="752">
        <v>272.86</v>
      </c>
      <c r="M291" s="752">
        <v>1</v>
      </c>
      <c r="N291" s="753">
        <v>272.86</v>
      </c>
    </row>
    <row r="292" spans="1:14" ht="14.4" customHeight="1" x14ac:dyDescent="0.3">
      <c r="A292" s="747" t="s">
        <v>562</v>
      </c>
      <c r="B292" s="748" t="s">
        <v>563</v>
      </c>
      <c r="C292" s="749" t="s">
        <v>580</v>
      </c>
      <c r="D292" s="750" t="s">
        <v>581</v>
      </c>
      <c r="E292" s="751">
        <v>50113001</v>
      </c>
      <c r="F292" s="750" t="s">
        <v>589</v>
      </c>
      <c r="G292" s="749" t="s">
        <v>597</v>
      </c>
      <c r="H292" s="749">
        <v>213482</v>
      </c>
      <c r="I292" s="749">
        <v>213482</v>
      </c>
      <c r="J292" s="749" t="s">
        <v>1077</v>
      </c>
      <c r="K292" s="749" t="s">
        <v>1079</v>
      </c>
      <c r="L292" s="752">
        <v>1501.02</v>
      </c>
      <c r="M292" s="752">
        <v>4</v>
      </c>
      <c r="N292" s="753">
        <v>6004.08</v>
      </c>
    </row>
    <row r="293" spans="1:14" ht="14.4" customHeight="1" x14ac:dyDescent="0.3">
      <c r="A293" s="747" t="s">
        <v>562</v>
      </c>
      <c r="B293" s="748" t="s">
        <v>563</v>
      </c>
      <c r="C293" s="749" t="s">
        <v>580</v>
      </c>
      <c r="D293" s="750" t="s">
        <v>581</v>
      </c>
      <c r="E293" s="751">
        <v>50113001</v>
      </c>
      <c r="F293" s="750" t="s">
        <v>589</v>
      </c>
      <c r="G293" s="749" t="s">
        <v>590</v>
      </c>
      <c r="H293" s="749">
        <v>205542</v>
      </c>
      <c r="I293" s="749">
        <v>205542</v>
      </c>
      <c r="J293" s="749" t="s">
        <v>1080</v>
      </c>
      <c r="K293" s="749" t="s">
        <v>1081</v>
      </c>
      <c r="L293" s="752">
        <v>111.68</v>
      </c>
      <c r="M293" s="752">
        <v>2</v>
      </c>
      <c r="N293" s="753">
        <v>223.36</v>
      </c>
    </row>
    <row r="294" spans="1:14" ht="14.4" customHeight="1" x14ac:dyDescent="0.3">
      <c r="A294" s="747" t="s">
        <v>562</v>
      </c>
      <c r="B294" s="748" t="s">
        <v>563</v>
      </c>
      <c r="C294" s="749" t="s">
        <v>580</v>
      </c>
      <c r="D294" s="750" t="s">
        <v>581</v>
      </c>
      <c r="E294" s="751">
        <v>50113001</v>
      </c>
      <c r="F294" s="750" t="s">
        <v>589</v>
      </c>
      <c r="G294" s="749" t="s">
        <v>597</v>
      </c>
      <c r="H294" s="749">
        <v>203820</v>
      </c>
      <c r="I294" s="749">
        <v>203820</v>
      </c>
      <c r="J294" s="749" t="s">
        <v>1082</v>
      </c>
      <c r="K294" s="749" t="s">
        <v>1083</v>
      </c>
      <c r="L294" s="752">
        <v>439.13999999999993</v>
      </c>
      <c r="M294" s="752">
        <v>1</v>
      </c>
      <c r="N294" s="753">
        <v>439.13999999999993</v>
      </c>
    </row>
    <row r="295" spans="1:14" ht="14.4" customHeight="1" x14ac:dyDescent="0.3">
      <c r="A295" s="747" t="s">
        <v>562</v>
      </c>
      <c r="B295" s="748" t="s">
        <v>563</v>
      </c>
      <c r="C295" s="749" t="s">
        <v>580</v>
      </c>
      <c r="D295" s="750" t="s">
        <v>581</v>
      </c>
      <c r="E295" s="751">
        <v>50113001</v>
      </c>
      <c r="F295" s="750" t="s">
        <v>589</v>
      </c>
      <c r="G295" s="749" t="s">
        <v>564</v>
      </c>
      <c r="H295" s="749">
        <v>198219</v>
      </c>
      <c r="I295" s="749">
        <v>98219</v>
      </c>
      <c r="J295" s="749" t="s">
        <v>1084</v>
      </c>
      <c r="K295" s="749" t="s">
        <v>1085</v>
      </c>
      <c r="L295" s="752">
        <v>59.698666666666661</v>
      </c>
      <c r="M295" s="752">
        <v>15</v>
      </c>
      <c r="N295" s="753">
        <v>895.4799999999999</v>
      </c>
    </row>
    <row r="296" spans="1:14" ht="14.4" customHeight="1" x14ac:dyDescent="0.3">
      <c r="A296" s="747" t="s">
        <v>562</v>
      </c>
      <c r="B296" s="748" t="s">
        <v>563</v>
      </c>
      <c r="C296" s="749" t="s">
        <v>580</v>
      </c>
      <c r="D296" s="750" t="s">
        <v>581</v>
      </c>
      <c r="E296" s="751">
        <v>50113001</v>
      </c>
      <c r="F296" s="750" t="s">
        <v>589</v>
      </c>
      <c r="G296" s="749" t="s">
        <v>597</v>
      </c>
      <c r="H296" s="749">
        <v>156808</v>
      </c>
      <c r="I296" s="749">
        <v>56808</v>
      </c>
      <c r="J296" s="749" t="s">
        <v>1086</v>
      </c>
      <c r="K296" s="749" t="s">
        <v>1087</v>
      </c>
      <c r="L296" s="752">
        <v>92.77</v>
      </c>
      <c r="M296" s="752">
        <v>3</v>
      </c>
      <c r="N296" s="753">
        <v>278.31</v>
      </c>
    </row>
    <row r="297" spans="1:14" ht="14.4" customHeight="1" x14ac:dyDescent="0.3">
      <c r="A297" s="747" t="s">
        <v>562</v>
      </c>
      <c r="B297" s="748" t="s">
        <v>563</v>
      </c>
      <c r="C297" s="749" t="s">
        <v>580</v>
      </c>
      <c r="D297" s="750" t="s">
        <v>581</v>
      </c>
      <c r="E297" s="751">
        <v>50113001</v>
      </c>
      <c r="F297" s="750" t="s">
        <v>589</v>
      </c>
      <c r="G297" s="749" t="s">
        <v>597</v>
      </c>
      <c r="H297" s="749">
        <v>156807</v>
      </c>
      <c r="I297" s="749">
        <v>56807</v>
      </c>
      <c r="J297" s="749" t="s">
        <v>1086</v>
      </c>
      <c r="K297" s="749" t="s">
        <v>1088</v>
      </c>
      <c r="L297" s="752">
        <v>59.217999999999996</v>
      </c>
      <c r="M297" s="752">
        <v>10</v>
      </c>
      <c r="N297" s="753">
        <v>592.17999999999995</v>
      </c>
    </row>
    <row r="298" spans="1:14" ht="14.4" customHeight="1" x14ac:dyDescent="0.3">
      <c r="A298" s="747" t="s">
        <v>562</v>
      </c>
      <c r="B298" s="748" t="s">
        <v>563</v>
      </c>
      <c r="C298" s="749" t="s">
        <v>580</v>
      </c>
      <c r="D298" s="750" t="s">
        <v>581</v>
      </c>
      <c r="E298" s="751">
        <v>50113001</v>
      </c>
      <c r="F298" s="750" t="s">
        <v>589</v>
      </c>
      <c r="G298" s="749" t="s">
        <v>597</v>
      </c>
      <c r="H298" s="749">
        <v>56812</v>
      </c>
      <c r="I298" s="749">
        <v>56812</v>
      </c>
      <c r="J298" s="749" t="s">
        <v>1089</v>
      </c>
      <c r="K298" s="749" t="s">
        <v>1090</v>
      </c>
      <c r="L298" s="752">
        <v>352.64333333333337</v>
      </c>
      <c r="M298" s="752">
        <v>3</v>
      </c>
      <c r="N298" s="753">
        <v>1057.93</v>
      </c>
    </row>
    <row r="299" spans="1:14" ht="14.4" customHeight="1" x14ac:dyDescent="0.3">
      <c r="A299" s="747" t="s">
        <v>562</v>
      </c>
      <c r="B299" s="748" t="s">
        <v>563</v>
      </c>
      <c r="C299" s="749" t="s">
        <v>580</v>
      </c>
      <c r="D299" s="750" t="s">
        <v>581</v>
      </c>
      <c r="E299" s="751">
        <v>50113001</v>
      </c>
      <c r="F299" s="750" t="s">
        <v>589</v>
      </c>
      <c r="G299" s="749" t="s">
        <v>597</v>
      </c>
      <c r="H299" s="749">
        <v>156805</v>
      </c>
      <c r="I299" s="749">
        <v>56805</v>
      </c>
      <c r="J299" s="749" t="s">
        <v>1091</v>
      </c>
      <c r="K299" s="749" t="s">
        <v>1092</v>
      </c>
      <c r="L299" s="752">
        <v>58.520833333333343</v>
      </c>
      <c r="M299" s="752">
        <v>12</v>
      </c>
      <c r="N299" s="753">
        <v>702.25000000000011</v>
      </c>
    </row>
    <row r="300" spans="1:14" ht="14.4" customHeight="1" x14ac:dyDescent="0.3">
      <c r="A300" s="747" t="s">
        <v>562</v>
      </c>
      <c r="B300" s="748" t="s">
        <v>563</v>
      </c>
      <c r="C300" s="749" t="s">
        <v>580</v>
      </c>
      <c r="D300" s="750" t="s">
        <v>581</v>
      </c>
      <c r="E300" s="751">
        <v>50113001</v>
      </c>
      <c r="F300" s="750" t="s">
        <v>589</v>
      </c>
      <c r="G300" s="749" t="s">
        <v>597</v>
      </c>
      <c r="H300" s="749">
        <v>156804</v>
      </c>
      <c r="I300" s="749">
        <v>56804</v>
      </c>
      <c r="J300" s="749" t="s">
        <v>1091</v>
      </c>
      <c r="K300" s="749" t="s">
        <v>1085</v>
      </c>
      <c r="L300" s="752">
        <v>31.432978723404254</v>
      </c>
      <c r="M300" s="752">
        <v>47</v>
      </c>
      <c r="N300" s="753">
        <v>1477.35</v>
      </c>
    </row>
    <row r="301" spans="1:14" ht="14.4" customHeight="1" x14ac:dyDescent="0.3">
      <c r="A301" s="747" t="s">
        <v>562</v>
      </c>
      <c r="B301" s="748" t="s">
        <v>563</v>
      </c>
      <c r="C301" s="749" t="s">
        <v>580</v>
      </c>
      <c r="D301" s="750" t="s">
        <v>581</v>
      </c>
      <c r="E301" s="751">
        <v>50113001</v>
      </c>
      <c r="F301" s="750" t="s">
        <v>589</v>
      </c>
      <c r="G301" s="749" t="s">
        <v>597</v>
      </c>
      <c r="H301" s="749">
        <v>214036</v>
      </c>
      <c r="I301" s="749">
        <v>214036</v>
      </c>
      <c r="J301" s="749" t="s">
        <v>1093</v>
      </c>
      <c r="K301" s="749" t="s">
        <v>1094</v>
      </c>
      <c r="L301" s="752">
        <v>40.39</v>
      </c>
      <c r="M301" s="752">
        <v>69</v>
      </c>
      <c r="N301" s="753">
        <v>2786.91</v>
      </c>
    </row>
    <row r="302" spans="1:14" ht="14.4" customHeight="1" x14ac:dyDescent="0.3">
      <c r="A302" s="747" t="s">
        <v>562</v>
      </c>
      <c r="B302" s="748" t="s">
        <v>563</v>
      </c>
      <c r="C302" s="749" t="s">
        <v>580</v>
      </c>
      <c r="D302" s="750" t="s">
        <v>581</v>
      </c>
      <c r="E302" s="751">
        <v>50113001</v>
      </c>
      <c r="F302" s="750" t="s">
        <v>589</v>
      </c>
      <c r="G302" s="749" t="s">
        <v>590</v>
      </c>
      <c r="H302" s="749">
        <v>199333</v>
      </c>
      <c r="I302" s="749">
        <v>99333</v>
      </c>
      <c r="J302" s="749" t="s">
        <v>1095</v>
      </c>
      <c r="K302" s="749" t="s">
        <v>1096</v>
      </c>
      <c r="L302" s="752">
        <v>244.56043478260872</v>
      </c>
      <c r="M302" s="752">
        <v>23</v>
      </c>
      <c r="N302" s="753">
        <v>5624.89</v>
      </c>
    </row>
    <row r="303" spans="1:14" ht="14.4" customHeight="1" x14ac:dyDescent="0.3">
      <c r="A303" s="747" t="s">
        <v>562</v>
      </c>
      <c r="B303" s="748" t="s">
        <v>563</v>
      </c>
      <c r="C303" s="749" t="s">
        <v>580</v>
      </c>
      <c r="D303" s="750" t="s">
        <v>581</v>
      </c>
      <c r="E303" s="751">
        <v>50113001</v>
      </c>
      <c r="F303" s="750" t="s">
        <v>589</v>
      </c>
      <c r="G303" s="749" t="s">
        <v>590</v>
      </c>
      <c r="H303" s="749">
        <v>198864</v>
      </c>
      <c r="I303" s="749">
        <v>98864</v>
      </c>
      <c r="J303" s="749" t="s">
        <v>1097</v>
      </c>
      <c r="K303" s="749" t="s">
        <v>1098</v>
      </c>
      <c r="L303" s="752">
        <v>537.86999999999989</v>
      </c>
      <c r="M303" s="752">
        <v>4</v>
      </c>
      <c r="N303" s="753">
        <v>2151.4799999999996</v>
      </c>
    </row>
    <row r="304" spans="1:14" ht="14.4" customHeight="1" x14ac:dyDescent="0.3">
      <c r="A304" s="747" t="s">
        <v>562</v>
      </c>
      <c r="B304" s="748" t="s">
        <v>563</v>
      </c>
      <c r="C304" s="749" t="s">
        <v>580</v>
      </c>
      <c r="D304" s="750" t="s">
        <v>581</v>
      </c>
      <c r="E304" s="751">
        <v>50113001</v>
      </c>
      <c r="F304" s="750" t="s">
        <v>589</v>
      </c>
      <c r="G304" s="749" t="s">
        <v>590</v>
      </c>
      <c r="H304" s="749">
        <v>198880</v>
      </c>
      <c r="I304" s="749">
        <v>98880</v>
      </c>
      <c r="J304" s="749" t="s">
        <v>1097</v>
      </c>
      <c r="K304" s="749" t="s">
        <v>1099</v>
      </c>
      <c r="L304" s="752">
        <v>201.3</v>
      </c>
      <c r="M304" s="752">
        <v>1</v>
      </c>
      <c r="N304" s="753">
        <v>201.3</v>
      </c>
    </row>
    <row r="305" spans="1:14" ht="14.4" customHeight="1" x14ac:dyDescent="0.3">
      <c r="A305" s="747" t="s">
        <v>562</v>
      </c>
      <c r="B305" s="748" t="s">
        <v>563</v>
      </c>
      <c r="C305" s="749" t="s">
        <v>580</v>
      </c>
      <c r="D305" s="750" t="s">
        <v>581</v>
      </c>
      <c r="E305" s="751">
        <v>50113001</v>
      </c>
      <c r="F305" s="750" t="s">
        <v>589</v>
      </c>
      <c r="G305" s="749" t="s">
        <v>597</v>
      </c>
      <c r="H305" s="749">
        <v>218523</v>
      </c>
      <c r="I305" s="749">
        <v>218523</v>
      </c>
      <c r="J305" s="749" t="s">
        <v>1100</v>
      </c>
      <c r="K305" s="749" t="s">
        <v>664</v>
      </c>
      <c r="L305" s="752">
        <v>533.79</v>
      </c>
      <c r="M305" s="752">
        <v>1</v>
      </c>
      <c r="N305" s="753">
        <v>533.79</v>
      </c>
    </row>
    <row r="306" spans="1:14" ht="14.4" customHeight="1" x14ac:dyDescent="0.3">
      <c r="A306" s="747" t="s">
        <v>562</v>
      </c>
      <c r="B306" s="748" t="s">
        <v>563</v>
      </c>
      <c r="C306" s="749" t="s">
        <v>580</v>
      </c>
      <c r="D306" s="750" t="s">
        <v>581</v>
      </c>
      <c r="E306" s="751">
        <v>50113001</v>
      </c>
      <c r="F306" s="750" t="s">
        <v>589</v>
      </c>
      <c r="G306" s="749" t="s">
        <v>590</v>
      </c>
      <c r="H306" s="749">
        <v>111242</v>
      </c>
      <c r="I306" s="749">
        <v>11242</v>
      </c>
      <c r="J306" s="749" t="s">
        <v>1101</v>
      </c>
      <c r="K306" s="749" t="s">
        <v>1102</v>
      </c>
      <c r="L306" s="752">
        <v>129.60000000000005</v>
      </c>
      <c r="M306" s="752">
        <v>2</v>
      </c>
      <c r="N306" s="753">
        <v>259.2000000000001</v>
      </c>
    </row>
    <row r="307" spans="1:14" ht="14.4" customHeight="1" x14ac:dyDescent="0.3">
      <c r="A307" s="747" t="s">
        <v>562</v>
      </c>
      <c r="B307" s="748" t="s">
        <v>563</v>
      </c>
      <c r="C307" s="749" t="s">
        <v>580</v>
      </c>
      <c r="D307" s="750" t="s">
        <v>581</v>
      </c>
      <c r="E307" s="751">
        <v>50113001</v>
      </c>
      <c r="F307" s="750" t="s">
        <v>589</v>
      </c>
      <c r="G307" s="749" t="s">
        <v>564</v>
      </c>
      <c r="H307" s="749">
        <v>848374</v>
      </c>
      <c r="I307" s="749">
        <v>134074</v>
      </c>
      <c r="J307" s="749" t="s">
        <v>1103</v>
      </c>
      <c r="K307" s="749" t="s">
        <v>1104</v>
      </c>
      <c r="L307" s="752">
        <v>228.4</v>
      </c>
      <c r="M307" s="752">
        <v>1</v>
      </c>
      <c r="N307" s="753">
        <v>228.4</v>
      </c>
    </row>
    <row r="308" spans="1:14" ht="14.4" customHeight="1" x14ac:dyDescent="0.3">
      <c r="A308" s="747" t="s">
        <v>562</v>
      </c>
      <c r="B308" s="748" t="s">
        <v>563</v>
      </c>
      <c r="C308" s="749" t="s">
        <v>580</v>
      </c>
      <c r="D308" s="750" t="s">
        <v>581</v>
      </c>
      <c r="E308" s="751">
        <v>50113001</v>
      </c>
      <c r="F308" s="750" t="s">
        <v>589</v>
      </c>
      <c r="G308" s="749" t="s">
        <v>590</v>
      </c>
      <c r="H308" s="749">
        <v>12026</v>
      </c>
      <c r="I308" s="749">
        <v>12026</v>
      </c>
      <c r="J308" s="749" t="s">
        <v>1105</v>
      </c>
      <c r="K308" s="749" t="s">
        <v>1106</v>
      </c>
      <c r="L308" s="752">
        <v>24.592499999999994</v>
      </c>
      <c r="M308" s="752">
        <v>4</v>
      </c>
      <c r="N308" s="753">
        <v>98.369999999999976</v>
      </c>
    </row>
    <row r="309" spans="1:14" ht="14.4" customHeight="1" x14ac:dyDescent="0.3">
      <c r="A309" s="747" t="s">
        <v>562</v>
      </c>
      <c r="B309" s="748" t="s">
        <v>563</v>
      </c>
      <c r="C309" s="749" t="s">
        <v>580</v>
      </c>
      <c r="D309" s="750" t="s">
        <v>581</v>
      </c>
      <c r="E309" s="751">
        <v>50113001</v>
      </c>
      <c r="F309" s="750" t="s">
        <v>589</v>
      </c>
      <c r="G309" s="749" t="s">
        <v>590</v>
      </c>
      <c r="H309" s="749">
        <v>31915</v>
      </c>
      <c r="I309" s="749">
        <v>31915</v>
      </c>
      <c r="J309" s="749" t="s">
        <v>1107</v>
      </c>
      <c r="K309" s="749" t="s">
        <v>1108</v>
      </c>
      <c r="L309" s="752">
        <v>173.69000000000003</v>
      </c>
      <c r="M309" s="752">
        <v>6</v>
      </c>
      <c r="N309" s="753">
        <v>1042.1400000000001</v>
      </c>
    </row>
    <row r="310" spans="1:14" ht="14.4" customHeight="1" x14ac:dyDescent="0.3">
      <c r="A310" s="747" t="s">
        <v>562</v>
      </c>
      <c r="B310" s="748" t="s">
        <v>563</v>
      </c>
      <c r="C310" s="749" t="s">
        <v>580</v>
      </c>
      <c r="D310" s="750" t="s">
        <v>581</v>
      </c>
      <c r="E310" s="751">
        <v>50113001</v>
      </c>
      <c r="F310" s="750" t="s">
        <v>589</v>
      </c>
      <c r="G310" s="749" t="s">
        <v>590</v>
      </c>
      <c r="H310" s="749">
        <v>47244</v>
      </c>
      <c r="I310" s="749">
        <v>47244</v>
      </c>
      <c r="J310" s="749" t="s">
        <v>1109</v>
      </c>
      <c r="K310" s="749" t="s">
        <v>1108</v>
      </c>
      <c r="L310" s="752">
        <v>143</v>
      </c>
      <c r="M310" s="752">
        <v>15</v>
      </c>
      <c r="N310" s="753">
        <v>2145</v>
      </c>
    </row>
    <row r="311" spans="1:14" ht="14.4" customHeight="1" x14ac:dyDescent="0.3">
      <c r="A311" s="747" t="s">
        <v>562</v>
      </c>
      <c r="B311" s="748" t="s">
        <v>563</v>
      </c>
      <c r="C311" s="749" t="s">
        <v>580</v>
      </c>
      <c r="D311" s="750" t="s">
        <v>581</v>
      </c>
      <c r="E311" s="751">
        <v>50113001</v>
      </c>
      <c r="F311" s="750" t="s">
        <v>589</v>
      </c>
      <c r="G311" s="749" t="s">
        <v>590</v>
      </c>
      <c r="H311" s="749">
        <v>47256</v>
      </c>
      <c r="I311" s="749">
        <v>47256</v>
      </c>
      <c r="J311" s="749" t="s">
        <v>1109</v>
      </c>
      <c r="K311" s="749" t="s">
        <v>1110</v>
      </c>
      <c r="L311" s="752">
        <v>222.20000000000002</v>
      </c>
      <c r="M311" s="752">
        <v>3</v>
      </c>
      <c r="N311" s="753">
        <v>666.6</v>
      </c>
    </row>
    <row r="312" spans="1:14" ht="14.4" customHeight="1" x14ac:dyDescent="0.3">
      <c r="A312" s="747" t="s">
        <v>562</v>
      </c>
      <c r="B312" s="748" t="s">
        <v>563</v>
      </c>
      <c r="C312" s="749" t="s">
        <v>580</v>
      </c>
      <c r="D312" s="750" t="s">
        <v>581</v>
      </c>
      <c r="E312" s="751">
        <v>50113001</v>
      </c>
      <c r="F312" s="750" t="s">
        <v>589</v>
      </c>
      <c r="G312" s="749" t="s">
        <v>590</v>
      </c>
      <c r="H312" s="749">
        <v>47249</v>
      </c>
      <c r="I312" s="749">
        <v>47249</v>
      </c>
      <c r="J312" s="749" t="s">
        <v>1109</v>
      </c>
      <c r="K312" s="749" t="s">
        <v>1111</v>
      </c>
      <c r="L312" s="752">
        <v>126.50000000000001</v>
      </c>
      <c r="M312" s="752">
        <v>12</v>
      </c>
      <c r="N312" s="753">
        <v>1518.0000000000002</v>
      </c>
    </row>
    <row r="313" spans="1:14" ht="14.4" customHeight="1" x14ac:dyDescent="0.3">
      <c r="A313" s="747" t="s">
        <v>562</v>
      </c>
      <c r="B313" s="748" t="s">
        <v>563</v>
      </c>
      <c r="C313" s="749" t="s">
        <v>580</v>
      </c>
      <c r="D313" s="750" t="s">
        <v>581</v>
      </c>
      <c r="E313" s="751">
        <v>50113001</v>
      </c>
      <c r="F313" s="750" t="s">
        <v>589</v>
      </c>
      <c r="G313" s="749" t="s">
        <v>590</v>
      </c>
      <c r="H313" s="749">
        <v>47247</v>
      </c>
      <c r="I313" s="749">
        <v>47247</v>
      </c>
      <c r="J313" s="749" t="s">
        <v>1109</v>
      </c>
      <c r="K313" s="749" t="s">
        <v>1112</v>
      </c>
      <c r="L313" s="752">
        <v>287.10000000000002</v>
      </c>
      <c r="M313" s="752">
        <v>5</v>
      </c>
      <c r="N313" s="753">
        <v>1435.5</v>
      </c>
    </row>
    <row r="314" spans="1:14" ht="14.4" customHeight="1" x14ac:dyDescent="0.3">
      <c r="A314" s="747" t="s">
        <v>562</v>
      </c>
      <c r="B314" s="748" t="s">
        <v>563</v>
      </c>
      <c r="C314" s="749" t="s">
        <v>580</v>
      </c>
      <c r="D314" s="750" t="s">
        <v>581</v>
      </c>
      <c r="E314" s="751">
        <v>50113001</v>
      </c>
      <c r="F314" s="750" t="s">
        <v>589</v>
      </c>
      <c r="G314" s="749" t="s">
        <v>590</v>
      </c>
      <c r="H314" s="749">
        <v>849254</v>
      </c>
      <c r="I314" s="749">
        <v>155780</v>
      </c>
      <c r="J314" s="749" t="s">
        <v>1113</v>
      </c>
      <c r="K314" s="749" t="s">
        <v>688</v>
      </c>
      <c r="L314" s="752">
        <v>26.1</v>
      </c>
      <c r="M314" s="752">
        <v>2</v>
      </c>
      <c r="N314" s="753">
        <v>52.2</v>
      </c>
    </row>
    <row r="315" spans="1:14" ht="14.4" customHeight="1" x14ac:dyDescent="0.3">
      <c r="A315" s="747" t="s">
        <v>562</v>
      </c>
      <c r="B315" s="748" t="s">
        <v>563</v>
      </c>
      <c r="C315" s="749" t="s">
        <v>580</v>
      </c>
      <c r="D315" s="750" t="s">
        <v>581</v>
      </c>
      <c r="E315" s="751">
        <v>50113001</v>
      </c>
      <c r="F315" s="750" t="s">
        <v>589</v>
      </c>
      <c r="G315" s="749" t="s">
        <v>590</v>
      </c>
      <c r="H315" s="749">
        <v>848335</v>
      </c>
      <c r="I315" s="749">
        <v>155782</v>
      </c>
      <c r="J315" s="749" t="s">
        <v>1113</v>
      </c>
      <c r="K315" s="749" t="s">
        <v>1114</v>
      </c>
      <c r="L315" s="752">
        <v>53.52999999999998</v>
      </c>
      <c r="M315" s="752">
        <v>1</v>
      </c>
      <c r="N315" s="753">
        <v>53.52999999999998</v>
      </c>
    </row>
    <row r="316" spans="1:14" ht="14.4" customHeight="1" x14ac:dyDescent="0.3">
      <c r="A316" s="747" t="s">
        <v>562</v>
      </c>
      <c r="B316" s="748" t="s">
        <v>563</v>
      </c>
      <c r="C316" s="749" t="s">
        <v>580</v>
      </c>
      <c r="D316" s="750" t="s">
        <v>581</v>
      </c>
      <c r="E316" s="751">
        <v>50113001</v>
      </c>
      <c r="F316" s="750" t="s">
        <v>589</v>
      </c>
      <c r="G316" s="749" t="s">
        <v>590</v>
      </c>
      <c r="H316" s="749">
        <v>848930</v>
      </c>
      <c r="I316" s="749">
        <v>155781</v>
      </c>
      <c r="J316" s="749" t="s">
        <v>1113</v>
      </c>
      <c r="K316" s="749" t="s">
        <v>687</v>
      </c>
      <c r="L316" s="752">
        <v>33.210000000000008</v>
      </c>
      <c r="M316" s="752">
        <v>9</v>
      </c>
      <c r="N316" s="753">
        <v>298.89000000000004</v>
      </c>
    </row>
    <row r="317" spans="1:14" ht="14.4" customHeight="1" x14ac:dyDescent="0.3">
      <c r="A317" s="747" t="s">
        <v>562</v>
      </c>
      <c r="B317" s="748" t="s">
        <v>563</v>
      </c>
      <c r="C317" s="749" t="s">
        <v>580</v>
      </c>
      <c r="D317" s="750" t="s">
        <v>581</v>
      </c>
      <c r="E317" s="751">
        <v>50113001</v>
      </c>
      <c r="F317" s="750" t="s">
        <v>589</v>
      </c>
      <c r="G317" s="749" t="s">
        <v>564</v>
      </c>
      <c r="H317" s="749">
        <v>183730</v>
      </c>
      <c r="I317" s="749">
        <v>215914</v>
      </c>
      <c r="J317" s="749" t="s">
        <v>1115</v>
      </c>
      <c r="K317" s="749" t="s">
        <v>1116</v>
      </c>
      <c r="L317" s="752">
        <v>54.470000000000013</v>
      </c>
      <c r="M317" s="752">
        <v>1</v>
      </c>
      <c r="N317" s="753">
        <v>54.470000000000013</v>
      </c>
    </row>
    <row r="318" spans="1:14" ht="14.4" customHeight="1" x14ac:dyDescent="0.3">
      <c r="A318" s="747" t="s">
        <v>562</v>
      </c>
      <c r="B318" s="748" t="s">
        <v>563</v>
      </c>
      <c r="C318" s="749" t="s">
        <v>580</v>
      </c>
      <c r="D318" s="750" t="s">
        <v>581</v>
      </c>
      <c r="E318" s="751">
        <v>50113001</v>
      </c>
      <c r="F318" s="750" t="s">
        <v>589</v>
      </c>
      <c r="G318" s="749" t="s">
        <v>597</v>
      </c>
      <c r="H318" s="749">
        <v>215920</v>
      </c>
      <c r="I318" s="749">
        <v>215920</v>
      </c>
      <c r="J318" s="749" t="s">
        <v>1117</v>
      </c>
      <c r="K318" s="749" t="s">
        <v>1118</v>
      </c>
      <c r="L318" s="752">
        <v>60.980000000000004</v>
      </c>
      <c r="M318" s="752">
        <v>2</v>
      </c>
      <c r="N318" s="753">
        <v>121.96000000000001</v>
      </c>
    </row>
    <row r="319" spans="1:14" ht="14.4" customHeight="1" x14ac:dyDescent="0.3">
      <c r="A319" s="747" t="s">
        <v>562</v>
      </c>
      <c r="B319" s="748" t="s">
        <v>563</v>
      </c>
      <c r="C319" s="749" t="s">
        <v>580</v>
      </c>
      <c r="D319" s="750" t="s">
        <v>581</v>
      </c>
      <c r="E319" s="751">
        <v>50113001</v>
      </c>
      <c r="F319" s="750" t="s">
        <v>589</v>
      </c>
      <c r="G319" s="749" t="s">
        <v>590</v>
      </c>
      <c r="H319" s="749">
        <v>194234</v>
      </c>
      <c r="I319" s="749">
        <v>94234</v>
      </c>
      <c r="J319" s="749" t="s">
        <v>1119</v>
      </c>
      <c r="K319" s="749" t="s">
        <v>1120</v>
      </c>
      <c r="L319" s="752">
        <v>73.736666666666679</v>
      </c>
      <c r="M319" s="752">
        <v>3</v>
      </c>
      <c r="N319" s="753">
        <v>221.21000000000004</v>
      </c>
    </row>
    <row r="320" spans="1:14" ht="14.4" customHeight="1" x14ac:dyDescent="0.3">
      <c r="A320" s="747" t="s">
        <v>562</v>
      </c>
      <c r="B320" s="748" t="s">
        <v>563</v>
      </c>
      <c r="C320" s="749" t="s">
        <v>580</v>
      </c>
      <c r="D320" s="750" t="s">
        <v>581</v>
      </c>
      <c r="E320" s="751">
        <v>50113001</v>
      </c>
      <c r="F320" s="750" t="s">
        <v>589</v>
      </c>
      <c r="G320" s="749" t="s">
        <v>590</v>
      </c>
      <c r="H320" s="749">
        <v>158249</v>
      </c>
      <c r="I320" s="749">
        <v>58249</v>
      </c>
      <c r="J320" s="749" t="s">
        <v>1121</v>
      </c>
      <c r="K320" s="749" t="s">
        <v>564</v>
      </c>
      <c r="L320" s="752">
        <v>202.42</v>
      </c>
      <c r="M320" s="752">
        <v>5</v>
      </c>
      <c r="N320" s="753">
        <v>1012.0999999999999</v>
      </c>
    </row>
    <row r="321" spans="1:14" ht="14.4" customHeight="1" x14ac:dyDescent="0.3">
      <c r="A321" s="747" t="s">
        <v>562</v>
      </c>
      <c r="B321" s="748" t="s">
        <v>563</v>
      </c>
      <c r="C321" s="749" t="s">
        <v>580</v>
      </c>
      <c r="D321" s="750" t="s">
        <v>581</v>
      </c>
      <c r="E321" s="751">
        <v>50113001</v>
      </c>
      <c r="F321" s="750" t="s">
        <v>589</v>
      </c>
      <c r="G321" s="749" t="s">
        <v>590</v>
      </c>
      <c r="H321" s="749">
        <v>106091</v>
      </c>
      <c r="I321" s="749">
        <v>6091</v>
      </c>
      <c r="J321" s="749" t="s">
        <v>1122</v>
      </c>
      <c r="K321" s="749" t="s">
        <v>1123</v>
      </c>
      <c r="L321" s="752">
        <v>89.749999999999986</v>
      </c>
      <c r="M321" s="752">
        <v>4</v>
      </c>
      <c r="N321" s="753">
        <v>358.99999999999994</v>
      </c>
    </row>
    <row r="322" spans="1:14" ht="14.4" customHeight="1" x14ac:dyDescent="0.3">
      <c r="A322" s="747" t="s">
        <v>562</v>
      </c>
      <c r="B322" s="748" t="s">
        <v>563</v>
      </c>
      <c r="C322" s="749" t="s">
        <v>580</v>
      </c>
      <c r="D322" s="750" t="s">
        <v>581</v>
      </c>
      <c r="E322" s="751">
        <v>50113001</v>
      </c>
      <c r="F322" s="750" t="s">
        <v>589</v>
      </c>
      <c r="G322" s="749" t="s">
        <v>590</v>
      </c>
      <c r="H322" s="749">
        <v>106093</v>
      </c>
      <c r="I322" s="749">
        <v>6093</v>
      </c>
      <c r="J322" s="749" t="s">
        <v>1122</v>
      </c>
      <c r="K322" s="749" t="s">
        <v>1124</v>
      </c>
      <c r="L322" s="752">
        <v>171.83000000000004</v>
      </c>
      <c r="M322" s="752">
        <v>1</v>
      </c>
      <c r="N322" s="753">
        <v>171.83000000000004</v>
      </c>
    </row>
    <row r="323" spans="1:14" ht="14.4" customHeight="1" x14ac:dyDescent="0.3">
      <c r="A323" s="747" t="s">
        <v>562</v>
      </c>
      <c r="B323" s="748" t="s">
        <v>563</v>
      </c>
      <c r="C323" s="749" t="s">
        <v>580</v>
      </c>
      <c r="D323" s="750" t="s">
        <v>581</v>
      </c>
      <c r="E323" s="751">
        <v>50113001</v>
      </c>
      <c r="F323" s="750" t="s">
        <v>589</v>
      </c>
      <c r="G323" s="749" t="s">
        <v>590</v>
      </c>
      <c r="H323" s="749">
        <v>106092</v>
      </c>
      <c r="I323" s="749">
        <v>6092</v>
      </c>
      <c r="J323" s="749" t="s">
        <v>1125</v>
      </c>
      <c r="K323" s="749" t="s">
        <v>812</v>
      </c>
      <c r="L323" s="752">
        <v>280.48000000000013</v>
      </c>
      <c r="M323" s="752">
        <v>1</v>
      </c>
      <c r="N323" s="753">
        <v>280.48000000000013</v>
      </c>
    </row>
    <row r="324" spans="1:14" ht="14.4" customHeight="1" x14ac:dyDescent="0.3">
      <c r="A324" s="747" t="s">
        <v>562</v>
      </c>
      <c r="B324" s="748" t="s">
        <v>563</v>
      </c>
      <c r="C324" s="749" t="s">
        <v>580</v>
      </c>
      <c r="D324" s="750" t="s">
        <v>581</v>
      </c>
      <c r="E324" s="751">
        <v>50113001</v>
      </c>
      <c r="F324" s="750" t="s">
        <v>589</v>
      </c>
      <c r="G324" s="749" t="s">
        <v>590</v>
      </c>
      <c r="H324" s="749">
        <v>149018</v>
      </c>
      <c r="I324" s="749">
        <v>49018</v>
      </c>
      <c r="J324" s="749" t="s">
        <v>1126</v>
      </c>
      <c r="K324" s="749" t="s">
        <v>1127</v>
      </c>
      <c r="L324" s="752">
        <v>112.75250000000001</v>
      </c>
      <c r="M324" s="752">
        <v>8</v>
      </c>
      <c r="N324" s="753">
        <v>902.0200000000001</v>
      </c>
    </row>
    <row r="325" spans="1:14" ht="14.4" customHeight="1" x14ac:dyDescent="0.3">
      <c r="A325" s="747" t="s">
        <v>562</v>
      </c>
      <c r="B325" s="748" t="s">
        <v>563</v>
      </c>
      <c r="C325" s="749" t="s">
        <v>580</v>
      </c>
      <c r="D325" s="750" t="s">
        <v>581</v>
      </c>
      <c r="E325" s="751">
        <v>50113001</v>
      </c>
      <c r="F325" s="750" t="s">
        <v>589</v>
      </c>
      <c r="G325" s="749" t="s">
        <v>590</v>
      </c>
      <c r="H325" s="749">
        <v>223137</v>
      </c>
      <c r="I325" s="749">
        <v>223137</v>
      </c>
      <c r="J325" s="749" t="s">
        <v>1126</v>
      </c>
      <c r="K325" s="749" t="s">
        <v>1127</v>
      </c>
      <c r="L325" s="752">
        <v>121.10999999999999</v>
      </c>
      <c r="M325" s="752">
        <v>4</v>
      </c>
      <c r="N325" s="753">
        <v>484.43999999999994</v>
      </c>
    </row>
    <row r="326" spans="1:14" ht="14.4" customHeight="1" x14ac:dyDescent="0.3">
      <c r="A326" s="747" t="s">
        <v>562</v>
      </c>
      <c r="B326" s="748" t="s">
        <v>563</v>
      </c>
      <c r="C326" s="749" t="s">
        <v>580</v>
      </c>
      <c r="D326" s="750" t="s">
        <v>581</v>
      </c>
      <c r="E326" s="751">
        <v>50113001</v>
      </c>
      <c r="F326" s="750" t="s">
        <v>589</v>
      </c>
      <c r="G326" s="749" t="s">
        <v>590</v>
      </c>
      <c r="H326" s="749">
        <v>215976</v>
      </c>
      <c r="I326" s="749">
        <v>215976</v>
      </c>
      <c r="J326" s="749" t="s">
        <v>1128</v>
      </c>
      <c r="K326" s="749" t="s">
        <v>1129</v>
      </c>
      <c r="L326" s="752">
        <v>284.26</v>
      </c>
      <c r="M326" s="752">
        <v>1</v>
      </c>
      <c r="N326" s="753">
        <v>284.26</v>
      </c>
    </row>
    <row r="327" spans="1:14" ht="14.4" customHeight="1" x14ac:dyDescent="0.3">
      <c r="A327" s="747" t="s">
        <v>562</v>
      </c>
      <c r="B327" s="748" t="s">
        <v>563</v>
      </c>
      <c r="C327" s="749" t="s">
        <v>580</v>
      </c>
      <c r="D327" s="750" t="s">
        <v>581</v>
      </c>
      <c r="E327" s="751">
        <v>50113001</v>
      </c>
      <c r="F327" s="750" t="s">
        <v>589</v>
      </c>
      <c r="G327" s="749" t="s">
        <v>590</v>
      </c>
      <c r="H327" s="749">
        <v>102538</v>
      </c>
      <c r="I327" s="749">
        <v>2538</v>
      </c>
      <c r="J327" s="749" t="s">
        <v>1130</v>
      </c>
      <c r="K327" s="749" t="s">
        <v>1131</v>
      </c>
      <c r="L327" s="752">
        <v>55.5</v>
      </c>
      <c r="M327" s="752">
        <v>2</v>
      </c>
      <c r="N327" s="753">
        <v>111</v>
      </c>
    </row>
    <row r="328" spans="1:14" ht="14.4" customHeight="1" x14ac:dyDescent="0.3">
      <c r="A328" s="747" t="s">
        <v>562</v>
      </c>
      <c r="B328" s="748" t="s">
        <v>563</v>
      </c>
      <c r="C328" s="749" t="s">
        <v>580</v>
      </c>
      <c r="D328" s="750" t="s">
        <v>581</v>
      </c>
      <c r="E328" s="751">
        <v>50113001</v>
      </c>
      <c r="F328" s="750" t="s">
        <v>589</v>
      </c>
      <c r="G328" s="749" t="s">
        <v>590</v>
      </c>
      <c r="H328" s="749">
        <v>102537</v>
      </c>
      <c r="I328" s="749">
        <v>2537</v>
      </c>
      <c r="J328" s="749" t="s">
        <v>1130</v>
      </c>
      <c r="K328" s="749" t="s">
        <v>1132</v>
      </c>
      <c r="L328" s="752">
        <v>38.35</v>
      </c>
      <c r="M328" s="752">
        <v>2</v>
      </c>
      <c r="N328" s="753">
        <v>76.7</v>
      </c>
    </row>
    <row r="329" spans="1:14" ht="14.4" customHeight="1" x14ac:dyDescent="0.3">
      <c r="A329" s="747" t="s">
        <v>562</v>
      </c>
      <c r="B329" s="748" t="s">
        <v>563</v>
      </c>
      <c r="C329" s="749" t="s">
        <v>580</v>
      </c>
      <c r="D329" s="750" t="s">
        <v>581</v>
      </c>
      <c r="E329" s="751">
        <v>50113001</v>
      </c>
      <c r="F329" s="750" t="s">
        <v>589</v>
      </c>
      <c r="G329" s="749" t="s">
        <v>590</v>
      </c>
      <c r="H329" s="749">
        <v>125366</v>
      </c>
      <c r="I329" s="749">
        <v>25366</v>
      </c>
      <c r="J329" s="749" t="s">
        <v>1133</v>
      </c>
      <c r="K329" s="749" t="s">
        <v>1134</v>
      </c>
      <c r="L329" s="752">
        <v>75.859090909090909</v>
      </c>
      <c r="M329" s="752">
        <v>22</v>
      </c>
      <c r="N329" s="753">
        <v>1668.8999999999999</v>
      </c>
    </row>
    <row r="330" spans="1:14" ht="14.4" customHeight="1" x14ac:dyDescent="0.3">
      <c r="A330" s="747" t="s">
        <v>562</v>
      </c>
      <c r="B330" s="748" t="s">
        <v>563</v>
      </c>
      <c r="C330" s="749" t="s">
        <v>580</v>
      </c>
      <c r="D330" s="750" t="s">
        <v>581</v>
      </c>
      <c r="E330" s="751">
        <v>50113001</v>
      </c>
      <c r="F330" s="750" t="s">
        <v>589</v>
      </c>
      <c r="G330" s="749" t="s">
        <v>590</v>
      </c>
      <c r="H330" s="749">
        <v>215606</v>
      </c>
      <c r="I330" s="749">
        <v>215606</v>
      </c>
      <c r="J330" s="749" t="s">
        <v>1133</v>
      </c>
      <c r="K330" s="749" t="s">
        <v>1134</v>
      </c>
      <c r="L330" s="752">
        <v>72.1276923076923</v>
      </c>
      <c r="M330" s="752">
        <v>13</v>
      </c>
      <c r="N330" s="753">
        <v>937.66</v>
      </c>
    </row>
    <row r="331" spans="1:14" ht="14.4" customHeight="1" x14ac:dyDescent="0.3">
      <c r="A331" s="747" t="s">
        <v>562</v>
      </c>
      <c r="B331" s="748" t="s">
        <v>563</v>
      </c>
      <c r="C331" s="749" t="s">
        <v>580</v>
      </c>
      <c r="D331" s="750" t="s">
        <v>581</v>
      </c>
      <c r="E331" s="751">
        <v>50113001</v>
      </c>
      <c r="F331" s="750" t="s">
        <v>589</v>
      </c>
      <c r="G331" s="749" t="s">
        <v>590</v>
      </c>
      <c r="H331" s="749">
        <v>215605</v>
      </c>
      <c r="I331" s="749">
        <v>215605</v>
      </c>
      <c r="J331" s="749" t="s">
        <v>1133</v>
      </c>
      <c r="K331" s="749" t="s">
        <v>1135</v>
      </c>
      <c r="L331" s="752">
        <v>28.288571428571426</v>
      </c>
      <c r="M331" s="752">
        <v>21</v>
      </c>
      <c r="N331" s="753">
        <v>594.05999999999995</v>
      </c>
    </row>
    <row r="332" spans="1:14" ht="14.4" customHeight="1" x14ac:dyDescent="0.3">
      <c r="A332" s="747" t="s">
        <v>562</v>
      </c>
      <c r="B332" s="748" t="s">
        <v>563</v>
      </c>
      <c r="C332" s="749" t="s">
        <v>580</v>
      </c>
      <c r="D332" s="750" t="s">
        <v>581</v>
      </c>
      <c r="E332" s="751">
        <v>50113001</v>
      </c>
      <c r="F332" s="750" t="s">
        <v>589</v>
      </c>
      <c r="G332" s="749" t="s">
        <v>590</v>
      </c>
      <c r="H332" s="749">
        <v>989238</v>
      </c>
      <c r="I332" s="749">
        <v>0</v>
      </c>
      <c r="J332" s="749" t="s">
        <v>1136</v>
      </c>
      <c r="K332" s="749" t="s">
        <v>564</v>
      </c>
      <c r="L332" s="752">
        <v>217.35</v>
      </c>
      <c r="M332" s="752">
        <v>1</v>
      </c>
      <c r="N332" s="753">
        <v>217.35</v>
      </c>
    </row>
    <row r="333" spans="1:14" ht="14.4" customHeight="1" x14ac:dyDescent="0.3">
      <c r="A333" s="747" t="s">
        <v>562</v>
      </c>
      <c r="B333" s="748" t="s">
        <v>563</v>
      </c>
      <c r="C333" s="749" t="s">
        <v>580</v>
      </c>
      <c r="D333" s="750" t="s">
        <v>581</v>
      </c>
      <c r="E333" s="751">
        <v>50113001</v>
      </c>
      <c r="F333" s="750" t="s">
        <v>589</v>
      </c>
      <c r="G333" s="749" t="s">
        <v>590</v>
      </c>
      <c r="H333" s="749">
        <v>109139</v>
      </c>
      <c r="I333" s="749">
        <v>176129</v>
      </c>
      <c r="J333" s="749" t="s">
        <v>1137</v>
      </c>
      <c r="K333" s="749" t="s">
        <v>1138</v>
      </c>
      <c r="L333" s="752">
        <v>625.2399999999999</v>
      </c>
      <c r="M333" s="752">
        <v>1</v>
      </c>
      <c r="N333" s="753">
        <v>625.2399999999999</v>
      </c>
    </row>
    <row r="334" spans="1:14" ht="14.4" customHeight="1" x14ac:dyDescent="0.3">
      <c r="A334" s="747" t="s">
        <v>562</v>
      </c>
      <c r="B334" s="748" t="s">
        <v>563</v>
      </c>
      <c r="C334" s="749" t="s">
        <v>580</v>
      </c>
      <c r="D334" s="750" t="s">
        <v>581</v>
      </c>
      <c r="E334" s="751">
        <v>50113001</v>
      </c>
      <c r="F334" s="750" t="s">
        <v>589</v>
      </c>
      <c r="G334" s="749" t="s">
        <v>590</v>
      </c>
      <c r="H334" s="749">
        <v>193746</v>
      </c>
      <c r="I334" s="749">
        <v>93746</v>
      </c>
      <c r="J334" s="749" t="s">
        <v>1139</v>
      </c>
      <c r="K334" s="749" t="s">
        <v>1140</v>
      </c>
      <c r="L334" s="752">
        <v>365.92599999999999</v>
      </c>
      <c r="M334" s="752">
        <v>2</v>
      </c>
      <c r="N334" s="753">
        <v>731.85199999999998</v>
      </c>
    </row>
    <row r="335" spans="1:14" ht="14.4" customHeight="1" x14ac:dyDescent="0.3">
      <c r="A335" s="747" t="s">
        <v>562</v>
      </c>
      <c r="B335" s="748" t="s">
        <v>563</v>
      </c>
      <c r="C335" s="749" t="s">
        <v>580</v>
      </c>
      <c r="D335" s="750" t="s">
        <v>581</v>
      </c>
      <c r="E335" s="751">
        <v>50113001</v>
      </c>
      <c r="F335" s="750" t="s">
        <v>589</v>
      </c>
      <c r="G335" s="749" t="s">
        <v>590</v>
      </c>
      <c r="H335" s="749">
        <v>849180</v>
      </c>
      <c r="I335" s="749">
        <v>155941</v>
      </c>
      <c r="J335" s="749" t="s">
        <v>1141</v>
      </c>
      <c r="K335" s="749" t="s">
        <v>1142</v>
      </c>
      <c r="L335" s="752">
        <v>148.38</v>
      </c>
      <c r="M335" s="752">
        <v>3</v>
      </c>
      <c r="N335" s="753">
        <v>445.14</v>
      </c>
    </row>
    <row r="336" spans="1:14" ht="14.4" customHeight="1" x14ac:dyDescent="0.3">
      <c r="A336" s="747" t="s">
        <v>562</v>
      </c>
      <c r="B336" s="748" t="s">
        <v>563</v>
      </c>
      <c r="C336" s="749" t="s">
        <v>580</v>
      </c>
      <c r="D336" s="750" t="s">
        <v>581</v>
      </c>
      <c r="E336" s="751">
        <v>50113001</v>
      </c>
      <c r="F336" s="750" t="s">
        <v>589</v>
      </c>
      <c r="G336" s="749" t="s">
        <v>590</v>
      </c>
      <c r="H336" s="749">
        <v>849045</v>
      </c>
      <c r="I336" s="749">
        <v>155938</v>
      </c>
      <c r="J336" s="749" t="s">
        <v>1143</v>
      </c>
      <c r="K336" s="749" t="s">
        <v>1144</v>
      </c>
      <c r="L336" s="752">
        <v>176.88</v>
      </c>
      <c r="M336" s="752">
        <v>3</v>
      </c>
      <c r="N336" s="753">
        <v>530.64</v>
      </c>
    </row>
    <row r="337" spans="1:14" ht="14.4" customHeight="1" x14ac:dyDescent="0.3">
      <c r="A337" s="747" t="s">
        <v>562</v>
      </c>
      <c r="B337" s="748" t="s">
        <v>563</v>
      </c>
      <c r="C337" s="749" t="s">
        <v>580</v>
      </c>
      <c r="D337" s="750" t="s">
        <v>581</v>
      </c>
      <c r="E337" s="751">
        <v>50113001</v>
      </c>
      <c r="F337" s="750" t="s">
        <v>589</v>
      </c>
      <c r="G337" s="749" t="s">
        <v>597</v>
      </c>
      <c r="H337" s="749">
        <v>100308</v>
      </c>
      <c r="I337" s="749">
        <v>100308</v>
      </c>
      <c r="J337" s="749" t="s">
        <v>1145</v>
      </c>
      <c r="K337" s="749" t="s">
        <v>1146</v>
      </c>
      <c r="L337" s="752">
        <v>61.189999999999976</v>
      </c>
      <c r="M337" s="752">
        <v>3</v>
      </c>
      <c r="N337" s="753">
        <v>183.56999999999994</v>
      </c>
    </row>
    <row r="338" spans="1:14" ht="14.4" customHeight="1" x14ac:dyDescent="0.3">
      <c r="A338" s="747" t="s">
        <v>562</v>
      </c>
      <c r="B338" s="748" t="s">
        <v>563</v>
      </c>
      <c r="C338" s="749" t="s">
        <v>580</v>
      </c>
      <c r="D338" s="750" t="s">
        <v>581</v>
      </c>
      <c r="E338" s="751">
        <v>50113001</v>
      </c>
      <c r="F338" s="750" t="s">
        <v>589</v>
      </c>
      <c r="G338" s="749" t="s">
        <v>564</v>
      </c>
      <c r="H338" s="749">
        <v>214345</v>
      </c>
      <c r="I338" s="749">
        <v>214345</v>
      </c>
      <c r="J338" s="749" t="s">
        <v>1147</v>
      </c>
      <c r="K338" s="749" t="s">
        <v>1148</v>
      </c>
      <c r="L338" s="752">
        <v>549.3599999999999</v>
      </c>
      <c r="M338" s="752">
        <v>1</v>
      </c>
      <c r="N338" s="753">
        <v>549.3599999999999</v>
      </c>
    </row>
    <row r="339" spans="1:14" ht="14.4" customHeight="1" x14ac:dyDescent="0.3">
      <c r="A339" s="747" t="s">
        <v>562</v>
      </c>
      <c r="B339" s="748" t="s">
        <v>563</v>
      </c>
      <c r="C339" s="749" t="s">
        <v>580</v>
      </c>
      <c r="D339" s="750" t="s">
        <v>581</v>
      </c>
      <c r="E339" s="751">
        <v>50113001</v>
      </c>
      <c r="F339" s="750" t="s">
        <v>589</v>
      </c>
      <c r="G339" s="749" t="s">
        <v>590</v>
      </c>
      <c r="H339" s="749">
        <v>214355</v>
      </c>
      <c r="I339" s="749">
        <v>214355</v>
      </c>
      <c r="J339" s="749" t="s">
        <v>1149</v>
      </c>
      <c r="K339" s="749" t="s">
        <v>1150</v>
      </c>
      <c r="L339" s="752">
        <v>241.404</v>
      </c>
      <c r="M339" s="752">
        <v>5</v>
      </c>
      <c r="N339" s="753">
        <v>1207.02</v>
      </c>
    </row>
    <row r="340" spans="1:14" ht="14.4" customHeight="1" x14ac:dyDescent="0.3">
      <c r="A340" s="747" t="s">
        <v>562</v>
      </c>
      <c r="B340" s="748" t="s">
        <v>563</v>
      </c>
      <c r="C340" s="749" t="s">
        <v>580</v>
      </c>
      <c r="D340" s="750" t="s">
        <v>581</v>
      </c>
      <c r="E340" s="751">
        <v>50113001</v>
      </c>
      <c r="F340" s="750" t="s">
        <v>589</v>
      </c>
      <c r="G340" s="749" t="s">
        <v>564</v>
      </c>
      <c r="H340" s="749">
        <v>219875</v>
      </c>
      <c r="I340" s="749">
        <v>219875</v>
      </c>
      <c r="J340" s="749" t="s">
        <v>1151</v>
      </c>
      <c r="K340" s="749" t="s">
        <v>1152</v>
      </c>
      <c r="L340" s="752">
        <v>501.96805021525017</v>
      </c>
      <c r="M340" s="752">
        <v>5</v>
      </c>
      <c r="N340" s="753">
        <v>2509.8402510762508</v>
      </c>
    </row>
    <row r="341" spans="1:14" ht="14.4" customHeight="1" x14ac:dyDescent="0.3">
      <c r="A341" s="747" t="s">
        <v>562</v>
      </c>
      <c r="B341" s="748" t="s">
        <v>563</v>
      </c>
      <c r="C341" s="749" t="s">
        <v>580</v>
      </c>
      <c r="D341" s="750" t="s">
        <v>581</v>
      </c>
      <c r="E341" s="751">
        <v>50113001</v>
      </c>
      <c r="F341" s="750" t="s">
        <v>589</v>
      </c>
      <c r="G341" s="749" t="s">
        <v>564</v>
      </c>
      <c r="H341" s="749">
        <v>219877</v>
      </c>
      <c r="I341" s="749">
        <v>219877</v>
      </c>
      <c r="J341" s="749" t="s">
        <v>1153</v>
      </c>
      <c r="K341" s="749" t="s">
        <v>1154</v>
      </c>
      <c r="L341" s="752">
        <v>1118.7253227369006</v>
      </c>
      <c r="M341" s="752">
        <v>2</v>
      </c>
      <c r="N341" s="753">
        <v>2237.4506454738012</v>
      </c>
    </row>
    <row r="342" spans="1:14" ht="14.4" customHeight="1" x14ac:dyDescent="0.3">
      <c r="A342" s="747" t="s">
        <v>562</v>
      </c>
      <c r="B342" s="748" t="s">
        <v>563</v>
      </c>
      <c r="C342" s="749" t="s">
        <v>580</v>
      </c>
      <c r="D342" s="750" t="s">
        <v>581</v>
      </c>
      <c r="E342" s="751">
        <v>50113001</v>
      </c>
      <c r="F342" s="750" t="s">
        <v>589</v>
      </c>
      <c r="G342" s="749" t="s">
        <v>590</v>
      </c>
      <c r="H342" s="749">
        <v>846745</v>
      </c>
      <c r="I342" s="749">
        <v>0</v>
      </c>
      <c r="J342" s="749" t="s">
        <v>1155</v>
      </c>
      <c r="K342" s="749" t="s">
        <v>564</v>
      </c>
      <c r="L342" s="752">
        <v>170.66785747075954</v>
      </c>
      <c r="M342" s="752">
        <v>14</v>
      </c>
      <c r="N342" s="753">
        <v>2389.3500045906335</v>
      </c>
    </row>
    <row r="343" spans="1:14" ht="14.4" customHeight="1" x14ac:dyDescent="0.3">
      <c r="A343" s="747" t="s">
        <v>562</v>
      </c>
      <c r="B343" s="748" t="s">
        <v>563</v>
      </c>
      <c r="C343" s="749" t="s">
        <v>580</v>
      </c>
      <c r="D343" s="750" t="s">
        <v>581</v>
      </c>
      <c r="E343" s="751">
        <v>50113001</v>
      </c>
      <c r="F343" s="750" t="s">
        <v>589</v>
      </c>
      <c r="G343" s="749" t="s">
        <v>590</v>
      </c>
      <c r="H343" s="749">
        <v>176205</v>
      </c>
      <c r="I343" s="749">
        <v>180825</v>
      </c>
      <c r="J343" s="749" t="s">
        <v>1156</v>
      </c>
      <c r="K343" s="749" t="s">
        <v>890</v>
      </c>
      <c r="L343" s="752">
        <v>104.75999999999999</v>
      </c>
      <c r="M343" s="752">
        <v>2</v>
      </c>
      <c r="N343" s="753">
        <v>209.51999999999998</v>
      </c>
    </row>
    <row r="344" spans="1:14" ht="14.4" customHeight="1" x14ac:dyDescent="0.3">
      <c r="A344" s="747" t="s">
        <v>562</v>
      </c>
      <c r="B344" s="748" t="s">
        <v>563</v>
      </c>
      <c r="C344" s="749" t="s">
        <v>580</v>
      </c>
      <c r="D344" s="750" t="s">
        <v>581</v>
      </c>
      <c r="E344" s="751">
        <v>50113001</v>
      </c>
      <c r="F344" s="750" t="s">
        <v>589</v>
      </c>
      <c r="G344" s="749" t="s">
        <v>597</v>
      </c>
      <c r="H344" s="749">
        <v>216670</v>
      </c>
      <c r="I344" s="749">
        <v>216670</v>
      </c>
      <c r="J344" s="749" t="s">
        <v>1157</v>
      </c>
      <c r="K344" s="749" t="s">
        <v>1158</v>
      </c>
      <c r="L344" s="752">
        <v>314.27</v>
      </c>
      <c r="M344" s="752">
        <v>1</v>
      </c>
      <c r="N344" s="753">
        <v>314.27</v>
      </c>
    </row>
    <row r="345" spans="1:14" ht="14.4" customHeight="1" x14ac:dyDescent="0.3">
      <c r="A345" s="747" t="s">
        <v>562</v>
      </c>
      <c r="B345" s="748" t="s">
        <v>563</v>
      </c>
      <c r="C345" s="749" t="s">
        <v>580</v>
      </c>
      <c r="D345" s="750" t="s">
        <v>581</v>
      </c>
      <c r="E345" s="751">
        <v>50113001</v>
      </c>
      <c r="F345" s="750" t="s">
        <v>589</v>
      </c>
      <c r="G345" s="749" t="s">
        <v>564</v>
      </c>
      <c r="H345" s="749">
        <v>216572</v>
      </c>
      <c r="I345" s="749">
        <v>216572</v>
      </c>
      <c r="J345" s="749" t="s">
        <v>1159</v>
      </c>
      <c r="K345" s="749" t="s">
        <v>1160</v>
      </c>
      <c r="L345" s="752">
        <v>36.31444444444444</v>
      </c>
      <c r="M345" s="752">
        <v>81</v>
      </c>
      <c r="N345" s="753">
        <v>2941.47</v>
      </c>
    </row>
    <row r="346" spans="1:14" ht="14.4" customHeight="1" x14ac:dyDescent="0.3">
      <c r="A346" s="747" t="s">
        <v>562</v>
      </c>
      <c r="B346" s="748" t="s">
        <v>563</v>
      </c>
      <c r="C346" s="749" t="s">
        <v>580</v>
      </c>
      <c r="D346" s="750" t="s">
        <v>581</v>
      </c>
      <c r="E346" s="751">
        <v>50113001</v>
      </c>
      <c r="F346" s="750" t="s">
        <v>589</v>
      </c>
      <c r="G346" s="749" t="s">
        <v>590</v>
      </c>
      <c r="H346" s="749">
        <v>100168</v>
      </c>
      <c r="I346" s="749">
        <v>168</v>
      </c>
      <c r="J346" s="749" t="s">
        <v>1161</v>
      </c>
      <c r="K346" s="749" t="s">
        <v>1162</v>
      </c>
      <c r="L346" s="752">
        <v>43.17</v>
      </c>
      <c r="M346" s="752">
        <v>13</v>
      </c>
      <c r="N346" s="753">
        <v>561.21</v>
      </c>
    </row>
    <row r="347" spans="1:14" ht="14.4" customHeight="1" x14ac:dyDescent="0.3">
      <c r="A347" s="747" t="s">
        <v>562</v>
      </c>
      <c r="B347" s="748" t="s">
        <v>563</v>
      </c>
      <c r="C347" s="749" t="s">
        <v>580</v>
      </c>
      <c r="D347" s="750" t="s">
        <v>581</v>
      </c>
      <c r="E347" s="751">
        <v>50113001</v>
      </c>
      <c r="F347" s="750" t="s">
        <v>589</v>
      </c>
      <c r="G347" s="749" t="s">
        <v>590</v>
      </c>
      <c r="H347" s="749">
        <v>845766</v>
      </c>
      <c r="I347" s="749">
        <v>0</v>
      </c>
      <c r="J347" s="749" t="s">
        <v>1163</v>
      </c>
      <c r="K347" s="749" t="s">
        <v>564</v>
      </c>
      <c r="L347" s="752">
        <v>215.28</v>
      </c>
      <c r="M347" s="752">
        <v>1</v>
      </c>
      <c r="N347" s="753">
        <v>215.28</v>
      </c>
    </row>
    <row r="348" spans="1:14" ht="14.4" customHeight="1" x14ac:dyDescent="0.3">
      <c r="A348" s="747" t="s">
        <v>562</v>
      </c>
      <c r="B348" s="748" t="s">
        <v>563</v>
      </c>
      <c r="C348" s="749" t="s">
        <v>580</v>
      </c>
      <c r="D348" s="750" t="s">
        <v>581</v>
      </c>
      <c r="E348" s="751">
        <v>50113001</v>
      </c>
      <c r="F348" s="750" t="s">
        <v>589</v>
      </c>
      <c r="G348" s="749" t="s">
        <v>590</v>
      </c>
      <c r="H348" s="749">
        <v>395164</v>
      </c>
      <c r="I348" s="749">
        <v>0</v>
      </c>
      <c r="J348" s="749" t="s">
        <v>1164</v>
      </c>
      <c r="K348" s="749" t="s">
        <v>564</v>
      </c>
      <c r="L348" s="752">
        <v>362.25</v>
      </c>
      <c r="M348" s="752">
        <v>1</v>
      </c>
      <c r="N348" s="753">
        <v>362.25</v>
      </c>
    </row>
    <row r="349" spans="1:14" ht="14.4" customHeight="1" x14ac:dyDescent="0.3">
      <c r="A349" s="747" t="s">
        <v>562</v>
      </c>
      <c r="B349" s="748" t="s">
        <v>563</v>
      </c>
      <c r="C349" s="749" t="s">
        <v>580</v>
      </c>
      <c r="D349" s="750" t="s">
        <v>581</v>
      </c>
      <c r="E349" s="751">
        <v>50113001</v>
      </c>
      <c r="F349" s="750" t="s">
        <v>589</v>
      </c>
      <c r="G349" s="749" t="s">
        <v>590</v>
      </c>
      <c r="H349" s="749">
        <v>847630</v>
      </c>
      <c r="I349" s="749">
        <v>0</v>
      </c>
      <c r="J349" s="749" t="s">
        <v>1165</v>
      </c>
      <c r="K349" s="749" t="s">
        <v>564</v>
      </c>
      <c r="L349" s="752">
        <v>276.28000000000009</v>
      </c>
      <c r="M349" s="752">
        <v>1</v>
      </c>
      <c r="N349" s="753">
        <v>276.28000000000009</v>
      </c>
    </row>
    <row r="350" spans="1:14" ht="14.4" customHeight="1" x14ac:dyDescent="0.3">
      <c r="A350" s="747" t="s">
        <v>562</v>
      </c>
      <c r="B350" s="748" t="s">
        <v>563</v>
      </c>
      <c r="C350" s="749" t="s">
        <v>580</v>
      </c>
      <c r="D350" s="750" t="s">
        <v>581</v>
      </c>
      <c r="E350" s="751">
        <v>50113001</v>
      </c>
      <c r="F350" s="750" t="s">
        <v>589</v>
      </c>
      <c r="G350" s="749" t="s">
        <v>590</v>
      </c>
      <c r="H350" s="749">
        <v>842703</v>
      </c>
      <c r="I350" s="749">
        <v>0</v>
      </c>
      <c r="J350" s="749" t="s">
        <v>1166</v>
      </c>
      <c r="K350" s="749" t="s">
        <v>564</v>
      </c>
      <c r="L350" s="752">
        <v>59.8</v>
      </c>
      <c r="M350" s="752">
        <v>2</v>
      </c>
      <c r="N350" s="753">
        <v>119.6</v>
      </c>
    </row>
    <row r="351" spans="1:14" ht="14.4" customHeight="1" x14ac:dyDescent="0.3">
      <c r="A351" s="747" t="s">
        <v>562</v>
      </c>
      <c r="B351" s="748" t="s">
        <v>563</v>
      </c>
      <c r="C351" s="749" t="s">
        <v>580</v>
      </c>
      <c r="D351" s="750" t="s">
        <v>581</v>
      </c>
      <c r="E351" s="751">
        <v>50113001</v>
      </c>
      <c r="F351" s="750" t="s">
        <v>589</v>
      </c>
      <c r="G351" s="749" t="s">
        <v>590</v>
      </c>
      <c r="H351" s="749">
        <v>187659</v>
      </c>
      <c r="I351" s="749">
        <v>187659</v>
      </c>
      <c r="J351" s="749" t="s">
        <v>1167</v>
      </c>
      <c r="K351" s="749" t="s">
        <v>1168</v>
      </c>
      <c r="L351" s="752">
        <v>282.14999999999998</v>
      </c>
      <c r="M351" s="752">
        <v>2</v>
      </c>
      <c r="N351" s="753">
        <v>564.29999999999995</v>
      </c>
    </row>
    <row r="352" spans="1:14" ht="14.4" customHeight="1" x14ac:dyDescent="0.3">
      <c r="A352" s="747" t="s">
        <v>562</v>
      </c>
      <c r="B352" s="748" t="s">
        <v>563</v>
      </c>
      <c r="C352" s="749" t="s">
        <v>580</v>
      </c>
      <c r="D352" s="750" t="s">
        <v>581</v>
      </c>
      <c r="E352" s="751">
        <v>50113001</v>
      </c>
      <c r="F352" s="750" t="s">
        <v>589</v>
      </c>
      <c r="G352" s="749" t="s">
        <v>590</v>
      </c>
      <c r="H352" s="749">
        <v>51367</v>
      </c>
      <c r="I352" s="749">
        <v>51367</v>
      </c>
      <c r="J352" s="749" t="s">
        <v>1167</v>
      </c>
      <c r="K352" s="749" t="s">
        <v>1169</v>
      </c>
      <c r="L352" s="752">
        <v>92.95</v>
      </c>
      <c r="M352" s="752">
        <v>32</v>
      </c>
      <c r="N352" s="753">
        <v>2974.4</v>
      </c>
    </row>
    <row r="353" spans="1:14" ht="14.4" customHeight="1" x14ac:dyDescent="0.3">
      <c r="A353" s="747" t="s">
        <v>562</v>
      </c>
      <c r="B353" s="748" t="s">
        <v>563</v>
      </c>
      <c r="C353" s="749" t="s">
        <v>580</v>
      </c>
      <c r="D353" s="750" t="s">
        <v>581</v>
      </c>
      <c r="E353" s="751">
        <v>50113001</v>
      </c>
      <c r="F353" s="750" t="s">
        <v>589</v>
      </c>
      <c r="G353" s="749" t="s">
        <v>590</v>
      </c>
      <c r="H353" s="749">
        <v>51383</v>
      </c>
      <c r="I353" s="749">
        <v>51383</v>
      </c>
      <c r="J353" s="749" t="s">
        <v>1167</v>
      </c>
      <c r="K353" s="749" t="s">
        <v>1170</v>
      </c>
      <c r="L353" s="752">
        <v>93.5</v>
      </c>
      <c r="M353" s="752">
        <v>26</v>
      </c>
      <c r="N353" s="753">
        <v>2431</v>
      </c>
    </row>
    <row r="354" spans="1:14" ht="14.4" customHeight="1" x14ac:dyDescent="0.3">
      <c r="A354" s="747" t="s">
        <v>562</v>
      </c>
      <c r="B354" s="748" t="s">
        <v>563</v>
      </c>
      <c r="C354" s="749" t="s">
        <v>580</v>
      </c>
      <c r="D354" s="750" t="s">
        <v>581</v>
      </c>
      <c r="E354" s="751">
        <v>50113001</v>
      </c>
      <c r="F354" s="750" t="s">
        <v>589</v>
      </c>
      <c r="G354" s="749" t="s">
        <v>590</v>
      </c>
      <c r="H354" s="749">
        <v>51366</v>
      </c>
      <c r="I354" s="749">
        <v>51366</v>
      </c>
      <c r="J354" s="749" t="s">
        <v>1167</v>
      </c>
      <c r="K354" s="749" t="s">
        <v>1171</v>
      </c>
      <c r="L354" s="752">
        <v>174.83791304347832</v>
      </c>
      <c r="M354" s="752">
        <v>230</v>
      </c>
      <c r="N354" s="753">
        <v>40212.720000000016</v>
      </c>
    </row>
    <row r="355" spans="1:14" ht="14.4" customHeight="1" x14ac:dyDescent="0.3">
      <c r="A355" s="747" t="s">
        <v>562</v>
      </c>
      <c r="B355" s="748" t="s">
        <v>563</v>
      </c>
      <c r="C355" s="749" t="s">
        <v>580</v>
      </c>
      <c r="D355" s="750" t="s">
        <v>581</v>
      </c>
      <c r="E355" s="751">
        <v>50113001</v>
      </c>
      <c r="F355" s="750" t="s">
        <v>589</v>
      </c>
      <c r="G355" s="749" t="s">
        <v>590</v>
      </c>
      <c r="H355" s="749">
        <v>55919</v>
      </c>
      <c r="I355" s="749">
        <v>55919</v>
      </c>
      <c r="J355" s="749" t="s">
        <v>1172</v>
      </c>
      <c r="K355" s="749" t="s">
        <v>1173</v>
      </c>
      <c r="L355" s="752">
        <v>146.42714285714285</v>
      </c>
      <c r="M355" s="752">
        <v>7</v>
      </c>
      <c r="N355" s="753">
        <v>1024.99</v>
      </c>
    </row>
    <row r="356" spans="1:14" ht="14.4" customHeight="1" x14ac:dyDescent="0.3">
      <c r="A356" s="747" t="s">
        <v>562</v>
      </c>
      <c r="B356" s="748" t="s">
        <v>563</v>
      </c>
      <c r="C356" s="749" t="s">
        <v>580</v>
      </c>
      <c r="D356" s="750" t="s">
        <v>581</v>
      </c>
      <c r="E356" s="751">
        <v>50113001</v>
      </c>
      <c r="F356" s="750" t="s">
        <v>589</v>
      </c>
      <c r="G356" s="749" t="s">
        <v>590</v>
      </c>
      <c r="H356" s="749">
        <v>175433</v>
      </c>
      <c r="I356" s="749">
        <v>75433</v>
      </c>
      <c r="J356" s="749" t="s">
        <v>1174</v>
      </c>
      <c r="K356" s="749" t="s">
        <v>1175</v>
      </c>
      <c r="L356" s="752">
        <v>33.180000000000007</v>
      </c>
      <c r="M356" s="752">
        <v>3</v>
      </c>
      <c r="N356" s="753">
        <v>99.54000000000002</v>
      </c>
    </row>
    <row r="357" spans="1:14" ht="14.4" customHeight="1" x14ac:dyDescent="0.3">
      <c r="A357" s="747" t="s">
        <v>562</v>
      </c>
      <c r="B357" s="748" t="s">
        <v>563</v>
      </c>
      <c r="C357" s="749" t="s">
        <v>580</v>
      </c>
      <c r="D357" s="750" t="s">
        <v>581</v>
      </c>
      <c r="E357" s="751">
        <v>50113001</v>
      </c>
      <c r="F357" s="750" t="s">
        <v>589</v>
      </c>
      <c r="G357" s="749" t="s">
        <v>590</v>
      </c>
      <c r="H357" s="749">
        <v>846618</v>
      </c>
      <c r="I357" s="749">
        <v>100014</v>
      </c>
      <c r="J357" s="749" t="s">
        <v>1176</v>
      </c>
      <c r="K357" s="749" t="s">
        <v>1177</v>
      </c>
      <c r="L357" s="752">
        <v>30.093000000000007</v>
      </c>
      <c r="M357" s="752">
        <v>10</v>
      </c>
      <c r="N357" s="753">
        <v>300.93000000000006</v>
      </c>
    </row>
    <row r="358" spans="1:14" ht="14.4" customHeight="1" x14ac:dyDescent="0.3">
      <c r="A358" s="747" t="s">
        <v>562</v>
      </c>
      <c r="B358" s="748" t="s">
        <v>563</v>
      </c>
      <c r="C358" s="749" t="s">
        <v>580</v>
      </c>
      <c r="D358" s="750" t="s">
        <v>581</v>
      </c>
      <c r="E358" s="751">
        <v>50113001</v>
      </c>
      <c r="F358" s="750" t="s">
        <v>589</v>
      </c>
      <c r="G358" s="749" t="s">
        <v>590</v>
      </c>
      <c r="H358" s="749">
        <v>207899</v>
      </c>
      <c r="I358" s="749">
        <v>207899</v>
      </c>
      <c r="J358" s="749" t="s">
        <v>1178</v>
      </c>
      <c r="K358" s="749" t="s">
        <v>1179</v>
      </c>
      <c r="L358" s="752">
        <v>66.295000000000002</v>
      </c>
      <c r="M358" s="752">
        <v>6</v>
      </c>
      <c r="N358" s="753">
        <v>397.77000000000004</v>
      </c>
    </row>
    <row r="359" spans="1:14" ht="14.4" customHeight="1" x14ac:dyDescent="0.3">
      <c r="A359" s="747" t="s">
        <v>562</v>
      </c>
      <c r="B359" s="748" t="s">
        <v>563</v>
      </c>
      <c r="C359" s="749" t="s">
        <v>580</v>
      </c>
      <c r="D359" s="750" t="s">
        <v>581</v>
      </c>
      <c r="E359" s="751">
        <v>50113001</v>
      </c>
      <c r="F359" s="750" t="s">
        <v>589</v>
      </c>
      <c r="G359" s="749" t="s">
        <v>590</v>
      </c>
      <c r="H359" s="749">
        <v>132082</v>
      </c>
      <c r="I359" s="749">
        <v>32082</v>
      </c>
      <c r="J359" s="749" t="s">
        <v>1180</v>
      </c>
      <c r="K359" s="749" t="s">
        <v>1181</v>
      </c>
      <c r="L359" s="752">
        <v>82.169090909090912</v>
      </c>
      <c r="M359" s="752">
        <v>11</v>
      </c>
      <c r="N359" s="753">
        <v>903.86</v>
      </c>
    </row>
    <row r="360" spans="1:14" ht="14.4" customHeight="1" x14ac:dyDescent="0.3">
      <c r="A360" s="747" t="s">
        <v>562</v>
      </c>
      <c r="B360" s="748" t="s">
        <v>563</v>
      </c>
      <c r="C360" s="749" t="s">
        <v>580</v>
      </c>
      <c r="D360" s="750" t="s">
        <v>581</v>
      </c>
      <c r="E360" s="751">
        <v>50113001</v>
      </c>
      <c r="F360" s="750" t="s">
        <v>589</v>
      </c>
      <c r="G360" s="749" t="s">
        <v>590</v>
      </c>
      <c r="H360" s="749">
        <v>846629</v>
      </c>
      <c r="I360" s="749">
        <v>100013</v>
      </c>
      <c r="J360" s="749" t="s">
        <v>1182</v>
      </c>
      <c r="K360" s="749" t="s">
        <v>1183</v>
      </c>
      <c r="L360" s="752">
        <v>39.404615384615383</v>
      </c>
      <c r="M360" s="752">
        <v>13</v>
      </c>
      <c r="N360" s="753">
        <v>512.26</v>
      </c>
    </row>
    <row r="361" spans="1:14" ht="14.4" customHeight="1" x14ac:dyDescent="0.3">
      <c r="A361" s="747" t="s">
        <v>562</v>
      </c>
      <c r="B361" s="748" t="s">
        <v>563</v>
      </c>
      <c r="C361" s="749" t="s">
        <v>580</v>
      </c>
      <c r="D361" s="750" t="s">
        <v>581</v>
      </c>
      <c r="E361" s="751">
        <v>50113001</v>
      </c>
      <c r="F361" s="750" t="s">
        <v>589</v>
      </c>
      <c r="G361" s="749" t="s">
        <v>590</v>
      </c>
      <c r="H361" s="749">
        <v>849829</v>
      </c>
      <c r="I361" s="749">
        <v>162673</v>
      </c>
      <c r="J361" s="749" t="s">
        <v>1184</v>
      </c>
      <c r="K361" s="749" t="s">
        <v>1185</v>
      </c>
      <c r="L361" s="752">
        <v>59.49</v>
      </c>
      <c r="M361" s="752">
        <v>3</v>
      </c>
      <c r="N361" s="753">
        <v>178.47</v>
      </c>
    </row>
    <row r="362" spans="1:14" ht="14.4" customHeight="1" x14ac:dyDescent="0.3">
      <c r="A362" s="747" t="s">
        <v>562</v>
      </c>
      <c r="B362" s="748" t="s">
        <v>563</v>
      </c>
      <c r="C362" s="749" t="s">
        <v>580</v>
      </c>
      <c r="D362" s="750" t="s">
        <v>581</v>
      </c>
      <c r="E362" s="751">
        <v>50113001</v>
      </c>
      <c r="F362" s="750" t="s">
        <v>589</v>
      </c>
      <c r="G362" s="749" t="s">
        <v>590</v>
      </c>
      <c r="H362" s="749">
        <v>850638</v>
      </c>
      <c r="I362" s="749">
        <v>500886</v>
      </c>
      <c r="J362" s="749" t="s">
        <v>1186</v>
      </c>
      <c r="K362" s="749" t="s">
        <v>1187</v>
      </c>
      <c r="L362" s="752">
        <v>49.32</v>
      </c>
      <c r="M362" s="752">
        <v>1</v>
      </c>
      <c r="N362" s="753">
        <v>49.32</v>
      </c>
    </row>
    <row r="363" spans="1:14" ht="14.4" customHeight="1" x14ac:dyDescent="0.3">
      <c r="A363" s="747" t="s">
        <v>562</v>
      </c>
      <c r="B363" s="748" t="s">
        <v>563</v>
      </c>
      <c r="C363" s="749" t="s">
        <v>580</v>
      </c>
      <c r="D363" s="750" t="s">
        <v>581</v>
      </c>
      <c r="E363" s="751">
        <v>50113001</v>
      </c>
      <c r="F363" s="750" t="s">
        <v>589</v>
      </c>
      <c r="G363" s="749" t="s">
        <v>590</v>
      </c>
      <c r="H363" s="749">
        <v>850674</v>
      </c>
      <c r="I363" s="749">
        <v>500892</v>
      </c>
      <c r="J363" s="749" t="s">
        <v>1188</v>
      </c>
      <c r="K363" s="749" t="s">
        <v>1189</v>
      </c>
      <c r="L363" s="752">
        <v>76.55</v>
      </c>
      <c r="M363" s="752">
        <v>1</v>
      </c>
      <c r="N363" s="753">
        <v>76.55</v>
      </c>
    </row>
    <row r="364" spans="1:14" ht="14.4" customHeight="1" x14ac:dyDescent="0.3">
      <c r="A364" s="747" t="s">
        <v>562</v>
      </c>
      <c r="B364" s="748" t="s">
        <v>563</v>
      </c>
      <c r="C364" s="749" t="s">
        <v>580</v>
      </c>
      <c r="D364" s="750" t="s">
        <v>581</v>
      </c>
      <c r="E364" s="751">
        <v>50113001</v>
      </c>
      <c r="F364" s="750" t="s">
        <v>589</v>
      </c>
      <c r="G364" s="749" t="s">
        <v>590</v>
      </c>
      <c r="H364" s="749">
        <v>159982</v>
      </c>
      <c r="I364" s="749">
        <v>59982</v>
      </c>
      <c r="J364" s="749" t="s">
        <v>1190</v>
      </c>
      <c r="K364" s="749" t="s">
        <v>1191</v>
      </c>
      <c r="L364" s="752">
        <v>50.470000000000013</v>
      </c>
      <c r="M364" s="752">
        <v>2</v>
      </c>
      <c r="N364" s="753">
        <v>100.94000000000003</v>
      </c>
    </row>
    <row r="365" spans="1:14" ht="14.4" customHeight="1" x14ac:dyDescent="0.3">
      <c r="A365" s="747" t="s">
        <v>562</v>
      </c>
      <c r="B365" s="748" t="s">
        <v>563</v>
      </c>
      <c r="C365" s="749" t="s">
        <v>580</v>
      </c>
      <c r="D365" s="750" t="s">
        <v>581</v>
      </c>
      <c r="E365" s="751">
        <v>50113001</v>
      </c>
      <c r="F365" s="750" t="s">
        <v>589</v>
      </c>
      <c r="G365" s="749" t="s">
        <v>590</v>
      </c>
      <c r="H365" s="749">
        <v>225166</v>
      </c>
      <c r="I365" s="749">
        <v>225166</v>
      </c>
      <c r="J365" s="749" t="s">
        <v>1192</v>
      </c>
      <c r="K365" s="749" t="s">
        <v>1193</v>
      </c>
      <c r="L365" s="752">
        <v>58.36999999999999</v>
      </c>
      <c r="M365" s="752">
        <v>7</v>
      </c>
      <c r="N365" s="753">
        <v>408.58999999999992</v>
      </c>
    </row>
    <row r="366" spans="1:14" ht="14.4" customHeight="1" x14ac:dyDescent="0.3">
      <c r="A366" s="747" t="s">
        <v>562</v>
      </c>
      <c r="B366" s="748" t="s">
        <v>563</v>
      </c>
      <c r="C366" s="749" t="s">
        <v>580</v>
      </c>
      <c r="D366" s="750" t="s">
        <v>581</v>
      </c>
      <c r="E366" s="751">
        <v>50113001</v>
      </c>
      <c r="F366" s="750" t="s">
        <v>589</v>
      </c>
      <c r="G366" s="749" t="s">
        <v>590</v>
      </c>
      <c r="H366" s="749">
        <v>116467</v>
      </c>
      <c r="I366" s="749">
        <v>16467</v>
      </c>
      <c r="J366" s="749" t="s">
        <v>1192</v>
      </c>
      <c r="K366" s="749" t="s">
        <v>1193</v>
      </c>
      <c r="L366" s="752">
        <v>58.36999999999999</v>
      </c>
      <c r="M366" s="752">
        <v>2</v>
      </c>
      <c r="N366" s="753">
        <v>116.73999999999998</v>
      </c>
    </row>
    <row r="367" spans="1:14" ht="14.4" customHeight="1" x14ac:dyDescent="0.3">
      <c r="A367" s="747" t="s">
        <v>562</v>
      </c>
      <c r="B367" s="748" t="s">
        <v>563</v>
      </c>
      <c r="C367" s="749" t="s">
        <v>580</v>
      </c>
      <c r="D367" s="750" t="s">
        <v>581</v>
      </c>
      <c r="E367" s="751">
        <v>50113001</v>
      </c>
      <c r="F367" s="750" t="s">
        <v>589</v>
      </c>
      <c r="G367" s="749" t="s">
        <v>590</v>
      </c>
      <c r="H367" s="749">
        <v>213021</v>
      </c>
      <c r="I367" s="749">
        <v>213021</v>
      </c>
      <c r="J367" s="749" t="s">
        <v>1194</v>
      </c>
      <c r="K367" s="749" t="s">
        <v>1195</v>
      </c>
      <c r="L367" s="752">
        <v>238.92</v>
      </c>
      <c r="M367" s="752">
        <v>2</v>
      </c>
      <c r="N367" s="753">
        <v>477.84</v>
      </c>
    </row>
    <row r="368" spans="1:14" ht="14.4" customHeight="1" x14ac:dyDescent="0.3">
      <c r="A368" s="747" t="s">
        <v>562</v>
      </c>
      <c r="B368" s="748" t="s">
        <v>563</v>
      </c>
      <c r="C368" s="749" t="s">
        <v>580</v>
      </c>
      <c r="D368" s="750" t="s">
        <v>581</v>
      </c>
      <c r="E368" s="751">
        <v>50113001</v>
      </c>
      <c r="F368" s="750" t="s">
        <v>589</v>
      </c>
      <c r="G368" s="749" t="s">
        <v>590</v>
      </c>
      <c r="H368" s="749">
        <v>224964</v>
      </c>
      <c r="I368" s="749">
        <v>224964</v>
      </c>
      <c r="J368" s="749" t="s">
        <v>1196</v>
      </c>
      <c r="K368" s="749" t="s">
        <v>1197</v>
      </c>
      <c r="L368" s="752">
        <v>107.22178571428572</v>
      </c>
      <c r="M368" s="752">
        <v>28</v>
      </c>
      <c r="N368" s="753">
        <v>3002.21</v>
      </c>
    </row>
    <row r="369" spans="1:14" ht="14.4" customHeight="1" x14ac:dyDescent="0.3">
      <c r="A369" s="747" t="s">
        <v>562</v>
      </c>
      <c r="B369" s="748" t="s">
        <v>563</v>
      </c>
      <c r="C369" s="749" t="s">
        <v>580</v>
      </c>
      <c r="D369" s="750" t="s">
        <v>581</v>
      </c>
      <c r="E369" s="751">
        <v>50113001</v>
      </c>
      <c r="F369" s="750" t="s">
        <v>589</v>
      </c>
      <c r="G369" s="749" t="s">
        <v>590</v>
      </c>
      <c r="H369" s="749">
        <v>213080</v>
      </c>
      <c r="I369" s="749">
        <v>213080</v>
      </c>
      <c r="J369" s="749" t="s">
        <v>1198</v>
      </c>
      <c r="K369" s="749" t="s">
        <v>1199</v>
      </c>
      <c r="L369" s="752">
        <v>128.03000000000003</v>
      </c>
      <c r="M369" s="752">
        <v>5</v>
      </c>
      <c r="N369" s="753">
        <v>640.15000000000009</v>
      </c>
    </row>
    <row r="370" spans="1:14" ht="14.4" customHeight="1" x14ac:dyDescent="0.3">
      <c r="A370" s="747" t="s">
        <v>562</v>
      </c>
      <c r="B370" s="748" t="s">
        <v>563</v>
      </c>
      <c r="C370" s="749" t="s">
        <v>580</v>
      </c>
      <c r="D370" s="750" t="s">
        <v>581</v>
      </c>
      <c r="E370" s="751">
        <v>50113001</v>
      </c>
      <c r="F370" s="750" t="s">
        <v>589</v>
      </c>
      <c r="G370" s="749" t="s">
        <v>590</v>
      </c>
      <c r="H370" s="749">
        <v>196696</v>
      </c>
      <c r="I370" s="749">
        <v>96696</v>
      </c>
      <c r="J370" s="749" t="s">
        <v>1200</v>
      </c>
      <c r="K370" s="749" t="s">
        <v>1201</v>
      </c>
      <c r="L370" s="752">
        <v>46.66</v>
      </c>
      <c r="M370" s="752">
        <v>3</v>
      </c>
      <c r="N370" s="753">
        <v>139.97999999999999</v>
      </c>
    </row>
    <row r="371" spans="1:14" ht="14.4" customHeight="1" x14ac:dyDescent="0.3">
      <c r="A371" s="747" t="s">
        <v>562</v>
      </c>
      <c r="B371" s="748" t="s">
        <v>563</v>
      </c>
      <c r="C371" s="749" t="s">
        <v>580</v>
      </c>
      <c r="D371" s="750" t="s">
        <v>581</v>
      </c>
      <c r="E371" s="751">
        <v>50113001</v>
      </c>
      <c r="F371" s="750" t="s">
        <v>589</v>
      </c>
      <c r="G371" s="749" t="s">
        <v>590</v>
      </c>
      <c r="H371" s="749">
        <v>191877</v>
      </c>
      <c r="I371" s="749">
        <v>191877</v>
      </c>
      <c r="J371" s="749" t="s">
        <v>1202</v>
      </c>
      <c r="K371" s="749" t="s">
        <v>771</v>
      </c>
      <c r="L371" s="752">
        <v>46.66</v>
      </c>
      <c r="M371" s="752">
        <v>2</v>
      </c>
      <c r="N371" s="753">
        <v>93.32</v>
      </c>
    </row>
    <row r="372" spans="1:14" ht="14.4" customHeight="1" x14ac:dyDescent="0.3">
      <c r="A372" s="747" t="s">
        <v>562</v>
      </c>
      <c r="B372" s="748" t="s">
        <v>563</v>
      </c>
      <c r="C372" s="749" t="s">
        <v>580</v>
      </c>
      <c r="D372" s="750" t="s">
        <v>581</v>
      </c>
      <c r="E372" s="751">
        <v>50113001</v>
      </c>
      <c r="F372" s="750" t="s">
        <v>589</v>
      </c>
      <c r="G372" s="749" t="s">
        <v>590</v>
      </c>
      <c r="H372" s="749">
        <v>850724</v>
      </c>
      <c r="I372" s="749">
        <v>120325</v>
      </c>
      <c r="J372" s="749" t="s">
        <v>1203</v>
      </c>
      <c r="K372" s="749" t="s">
        <v>1204</v>
      </c>
      <c r="L372" s="752">
        <v>47.79999999999999</v>
      </c>
      <c r="M372" s="752">
        <v>1</v>
      </c>
      <c r="N372" s="753">
        <v>47.79999999999999</v>
      </c>
    </row>
    <row r="373" spans="1:14" ht="14.4" customHeight="1" x14ac:dyDescent="0.3">
      <c r="A373" s="747" t="s">
        <v>562</v>
      </c>
      <c r="B373" s="748" t="s">
        <v>563</v>
      </c>
      <c r="C373" s="749" t="s">
        <v>580</v>
      </c>
      <c r="D373" s="750" t="s">
        <v>581</v>
      </c>
      <c r="E373" s="751">
        <v>50113001</v>
      </c>
      <c r="F373" s="750" t="s">
        <v>589</v>
      </c>
      <c r="G373" s="749" t="s">
        <v>590</v>
      </c>
      <c r="H373" s="749">
        <v>193724</v>
      </c>
      <c r="I373" s="749">
        <v>93724</v>
      </c>
      <c r="J373" s="749" t="s">
        <v>1205</v>
      </c>
      <c r="K373" s="749" t="s">
        <v>1206</v>
      </c>
      <c r="L373" s="752">
        <v>68.319999999999993</v>
      </c>
      <c r="M373" s="752">
        <v>3</v>
      </c>
      <c r="N373" s="753">
        <v>204.95999999999998</v>
      </c>
    </row>
    <row r="374" spans="1:14" ht="14.4" customHeight="1" x14ac:dyDescent="0.3">
      <c r="A374" s="747" t="s">
        <v>562</v>
      </c>
      <c r="B374" s="748" t="s">
        <v>563</v>
      </c>
      <c r="C374" s="749" t="s">
        <v>580</v>
      </c>
      <c r="D374" s="750" t="s">
        <v>581</v>
      </c>
      <c r="E374" s="751">
        <v>50113001</v>
      </c>
      <c r="F374" s="750" t="s">
        <v>589</v>
      </c>
      <c r="G374" s="749" t="s">
        <v>590</v>
      </c>
      <c r="H374" s="749">
        <v>193723</v>
      </c>
      <c r="I374" s="749">
        <v>93723</v>
      </c>
      <c r="J374" s="749" t="s">
        <v>1207</v>
      </c>
      <c r="K374" s="749" t="s">
        <v>1208</v>
      </c>
      <c r="L374" s="752">
        <v>40.269999999999996</v>
      </c>
      <c r="M374" s="752">
        <v>2</v>
      </c>
      <c r="N374" s="753">
        <v>80.539999999999992</v>
      </c>
    </row>
    <row r="375" spans="1:14" ht="14.4" customHeight="1" x14ac:dyDescent="0.3">
      <c r="A375" s="747" t="s">
        <v>562</v>
      </c>
      <c r="B375" s="748" t="s">
        <v>563</v>
      </c>
      <c r="C375" s="749" t="s">
        <v>580</v>
      </c>
      <c r="D375" s="750" t="s">
        <v>581</v>
      </c>
      <c r="E375" s="751">
        <v>50113001</v>
      </c>
      <c r="F375" s="750" t="s">
        <v>589</v>
      </c>
      <c r="G375" s="749" t="s">
        <v>590</v>
      </c>
      <c r="H375" s="749">
        <v>152266</v>
      </c>
      <c r="I375" s="749">
        <v>52266</v>
      </c>
      <c r="J375" s="749" t="s">
        <v>1209</v>
      </c>
      <c r="K375" s="749" t="s">
        <v>1210</v>
      </c>
      <c r="L375" s="752">
        <v>41.060909090909085</v>
      </c>
      <c r="M375" s="752">
        <v>11</v>
      </c>
      <c r="N375" s="753">
        <v>451.66999999999996</v>
      </c>
    </row>
    <row r="376" spans="1:14" ht="14.4" customHeight="1" x14ac:dyDescent="0.3">
      <c r="A376" s="747" t="s">
        <v>562</v>
      </c>
      <c r="B376" s="748" t="s">
        <v>563</v>
      </c>
      <c r="C376" s="749" t="s">
        <v>580</v>
      </c>
      <c r="D376" s="750" t="s">
        <v>581</v>
      </c>
      <c r="E376" s="751">
        <v>50113001</v>
      </c>
      <c r="F376" s="750" t="s">
        <v>589</v>
      </c>
      <c r="G376" s="749" t="s">
        <v>590</v>
      </c>
      <c r="H376" s="749">
        <v>844864</v>
      </c>
      <c r="I376" s="749">
        <v>85346</v>
      </c>
      <c r="J376" s="749" t="s">
        <v>1211</v>
      </c>
      <c r="K376" s="749" t="s">
        <v>1212</v>
      </c>
      <c r="L376" s="752">
        <v>304.66909090909098</v>
      </c>
      <c r="M376" s="752">
        <v>11</v>
      </c>
      <c r="N376" s="753">
        <v>3351.360000000001</v>
      </c>
    </row>
    <row r="377" spans="1:14" ht="14.4" customHeight="1" x14ac:dyDescent="0.3">
      <c r="A377" s="747" t="s">
        <v>562</v>
      </c>
      <c r="B377" s="748" t="s">
        <v>563</v>
      </c>
      <c r="C377" s="749" t="s">
        <v>580</v>
      </c>
      <c r="D377" s="750" t="s">
        <v>581</v>
      </c>
      <c r="E377" s="751">
        <v>50113001</v>
      </c>
      <c r="F377" s="750" t="s">
        <v>589</v>
      </c>
      <c r="G377" s="749" t="s">
        <v>590</v>
      </c>
      <c r="H377" s="749">
        <v>114926</v>
      </c>
      <c r="I377" s="749">
        <v>14926</v>
      </c>
      <c r="J377" s="749" t="s">
        <v>1213</v>
      </c>
      <c r="K377" s="749" t="s">
        <v>1214</v>
      </c>
      <c r="L377" s="752">
        <v>104.63</v>
      </c>
      <c r="M377" s="752">
        <v>1</v>
      </c>
      <c r="N377" s="753">
        <v>104.63</v>
      </c>
    </row>
    <row r="378" spans="1:14" ht="14.4" customHeight="1" x14ac:dyDescent="0.3">
      <c r="A378" s="747" t="s">
        <v>562</v>
      </c>
      <c r="B378" s="748" t="s">
        <v>563</v>
      </c>
      <c r="C378" s="749" t="s">
        <v>580</v>
      </c>
      <c r="D378" s="750" t="s">
        <v>581</v>
      </c>
      <c r="E378" s="751">
        <v>50113001</v>
      </c>
      <c r="F378" s="750" t="s">
        <v>589</v>
      </c>
      <c r="G378" s="749" t="s">
        <v>590</v>
      </c>
      <c r="H378" s="749">
        <v>208466</v>
      </c>
      <c r="I378" s="749">
        <v>208466</v>
      </c>
      <c r="J378" s="749" t="s">
        <v>1215</v>
      </c>
      <c r="K378" s="749" t="s">
        <v>1216</v>
      </c>
      <c r="L378" s="752">
        <v>792.76998058358845</v>
      </c>
      <c r="M378" s="752">
        <v>10</v>
      </c>
      <c r="N378" s="753">
        <v>7927.699805835884</v>
      </c>
    </row>
    <row r="379" spans="1:14" ht="14.4" customHeight="1" x14ac:dyDescent="0.3">
      <c r="A379" s="747" t="s">
        <v>562</v>
      </c>
      <c r="B379" s="748" t="s">
        <v>563</v>
      </c>
      <c r="C379" s="749" t="s">
        <v>580</v>
      </c>
      <c r="D379" s="750" t="s">
        <v>581</v>
      </c>
      <c r="E379" s="751">
        <v>50113001</v>
      </c>
      <c r="F379" s="750" t="s">
        <v>589</v>
      </c>
      <c r="G379" s="749" t="s">
        <v>590</v>
      </c>
      <c r="H379" s="749">
        <v>920020</v>
      </c>
      <c r="I379" s="749">
        <v>1000</v>
      </c>
      <c r="J379" s="749" t="s">
        <v>1217</v>
      </c>
      <c r="K379" s="749" t="s">
        <v>1218</v>
      </c>
      <c r="L379" s="752">
        <v>212.53197844089988</v>
      </c>
      <c r="M379" s="752">
        <v>1</v>
      </c>
      <c r="N379" s="753">
        <v>212.53197844089988</v>
      </c>
    </row>
    <row r="380" spans="1:14" ht="14.4" customHeight="1" x14ac:dyDescent="0.3">
      <c r="A380" s="747" t="s">
        <v>562</v>
      </c>
      <c r="B380" s="748" t="s">
        <v>563</v>
      </c>
      <c r="C380" s="749" t="s">
        <v>580</v>
      </c>
      <c r="D380" s="750" t="s">
        <v>581</v>
      </c>
      <c r="E380" s="751">
        <v>50113001</v>
      </c>
      <c r="F380" s="750" t="s">
        <v>589</v>
      </c>
      <c r="G380" s="749" t="s">
        <v>590</v>
      </c>
      <c r="H380" s="749">
        <v>100802</v>
      </c>
      <c r="I380" s="749">
        <v>0</v>
      </c>
      <c r="J380" s="749" t="s">
        <v>1219</v>
      </c>
      <c r="K380" s="749" t="s">
        <v>1220</v>
      </c>
      <c r="L380" s="752">
        <v>93.221747756749537</v>
      </c>
      <c r="M380" s="752">
        <v>12</v>
      </c>
      <c r="N380" s="753">
        <v>1118.6609730809944</v>
      </c>
    </row>
    <row r="381" spans="1:14" ht="14.4" customHeight="1" x14ac:dyDescent="0.3">
      <c r="A381" s="747" t="s">
        <v>562</v>
      </c>
      <c r="B381" s="748" t="s">
        <v>563</v>
      </c>
      <c r="C381" s="749" t="s">
        <v>580</v>
      </c>
      <c r="D381" s="750" t="s">
        <v>581</v>
      </c>
      <c r="E381" s="751">
        <v>50113001</v>
      </c>
      <c r="F381" s="750" t="s">
        <v>589</v>
      </c>
      <c r="G381" s="749" t="s">
        <v>597</v>
      </c>
      <c r="H381" s="749">
        <v>179771</v>
      </c>
      <c r="I381" s="749">
        <v>179771</v>
      </c>
      <c r="J381" s="749" t="s">
        <v>1221</v>
      </c>
      <c r="K381" s="749" t="s">
        <v>1222</v>
      </c>
      <c r="L381" s="752">
        <v>111.45000000000003</v>
      </c>
      <c r="M381" s="752">
        <v>1</v>
      </c>
      <c r="N381" s="753">
        <v>111.45000000000003</v>
      </c>
    </row>
    <row r="382" spans="1:14" ht="14.4" customHeight="1" x14ac:dyDescent="0.3">
      <c r="A382" s="747" t="s">
        <v>562</v>
      </c>
      <c r="B382" s="748" t="s">
        <v>563</v>
      </c>
      <c r="C382" s="749" t="s">
        <v>580</v>
      </c>
      <c r="D382" s="750" t="s">
        <v>581</v>
      </c>
      <c r="E382" s="751">
        <v>50113001</v>
      </c>
      <c r="F382" s="750" t="s">
        <v>589</v>
      </c>
      <c r="G382" s="749" t="s">
        <v>590</v>
      </c>
      <c r="H382" s="749">
        <v>134821</v>
      </c>
      <c r="I382" s="749">
        <v>134821</v>
      </c>
      <c r="J382" s="749" t="s">
        <v>1223</v>
      </c>
      <c r="K382" s="749" t="s">
        <v>1224</v>
      </c>
      <c r="L382" s="752">
        <v>264.99</v>
      </c>
      <c r="M382" s="752">
        <v>3</v>
      </c>
      <c r="N382" s="753">
        <v>794.97</v>
      </c>
    </row>
    <row r="383" spans="1:14" ht="14.4" customHeight="1" x14ac:dyDescent="0.3">
      <c r="A383" s="747" t="s">
        <v>562</v>
      </c>
      <c r="B383" s="748" t="s">
        <v>563</v>
      </c>
      <c r="C383" s="749" t="s">
        <v>580</v>
      </c>
      <c r="D383" s="750" t="s">
        <v>581</v>
      </c>
      <c r="E383" s="751">
        <v>50113001</v>
      </c>
      <c r="F383" s="750" t="s">
        <v>589</v>
      </c>
      <c r="G383" s="749" t="s">
        <v>590</v>
      </c>
      <c r="H383" s="749">
        <v>134824</v>
      </c>
      <c r="I383" s="749">
        <v>134824</v>
      </c>
      <c r="J383" s="749" t="s">
        <v>1225</v>
      </c>
      <c r="K383" s="749" t="s">
        <v>1226</v>
      </c>
      <c r="L383" s="752">
        <v>199.98000000000002</v>
      </c>
      <c r="M383" s="752">
        <v>8</v>
      </c>
      <c r="N383" s="753">
        <v>1599.8400000000001</v>
      </c>
    </row>
    <row r="384" spans="1:14" ht="14.4" customHeight="1" x14ac:dyDescent="0.3">
      <c r="A384" s="747" t="s">
        <v>562</v>
      </c>
      <c r="B384" s="748" t="s">
        <v>563</v>
      </c>
      <c r="C384" s="749" t="s">
        <v>580</v>
      </c>
      <c r="D384" s="750" t="s">
        <v>581</v>
      </c>
      <c r="E384" s="751">
        <v>50113001</v>
      </c>
      <c r="F384" s="750" t="s">
        <v>589</v>
      </c>
      <c r="G384" s="749" t="s">
        <v>597</v>
      </c>
      <c r="H384" s="749">
        <v>215970</v>
      </c>
      <c r="I384" s="749">
        <v>215970</v>
      </c>
      <c r="J384" s="749" t="s">
        <v>1227</v>
      </c>
      <c r="K384" s="749" t="s">
        <v>1228</v>
      </c>
      <c r="L384" s="752">
        <v>113.31999999999996</v>
      </c>
      <c r="M384" s="752">
        <v>1</v>
      </c>
      <c r="N384" s="753">
        <v>113.31999999999996</v>
      </c>
    </row>
    <row r="385" spans="1:14" ht="14.4" customHeight="1" x14ac:dyDescent="0.3">
      <c r="A385" s="747" t="s">
        <v>562</v>
      </c>
      <c r="B385" s="748" t="s">
        <v>563</v>
      </c>
      <c r="C385" s="749" t="s">
        <v>580</v>
      </c>
      <c r="D385" s="750" t="s">
        <v>581</v>
      </c>
      <c r="E385" s="751">
        <v>50113001</v>
      </c>
      <c r="F385" s="750" t="s">
        <v>589</v>
      </c>
      <c r="G385" s="749" t="s">
        <v>597</v>
      </c>
      <c r="H385" s="749">
        <v>215964</v>
      </c>
      <c r="I385" s="749">
        <v>215964</v>
      </c>
      <c r="J385" s="749" t="s">
        <v>1229</v>
      </c>
      <c r="K385" s="749" t="s">
        <v>1230</v>
      </c>
      <c r="L385" s="752">
        <v>191.58500000000001</v>
      </c>
      <c r="M385" s="752">
        <v>4</v>
      </c>
      <c r="N385" s="753">
        <v>766.34</v>
      </c>
    </row>
    <row r="386" spans="1:14" ht="14.4" customHeight="1" x14ac:dyDescent="0.3">
      <c r="A386" s="747" t="s">
        <v>562</v>
      </c>
      <c r="B386" s="748" t="s">
        <v>563</v>
      </c>
      <c r="C386" s="749" t="s">
        <v>580</v>
      </c>
      <c r="D386" s="750" t="s">
        <v>581</v>
      </c>
      <c r="E386" s="751">
        <v>50113001</v>
      </c>
      <c r="F386" s="750" t="s">
        <v>589</v>
      </c>
      <c r="G386" s="749" t="s">
        <v>590</v>
      </c>
      <c r="H386" s="749">
        <v>847767</v>
      </c>
      <c r="I386" s="749">
        <v>500140</v>
      </c>
      <c r="J386" s="749" t="s">
        <v>1231</v>
      </c>
      <c r="K386" s="749" t="s">
        <v>1232</v>
      </c>
      <c r="L386" s="752">
        <v>753.58500000000004</v>
      </c>
      <c r="M386" s="752">
        <v>2</v>
      </c>
      <c r="N386" s="753">
        <v>1507.17</v>
      </c>
    </row>
    <row r="387" spans="1:14" ht="14.4" customHeight="1" x14ac:dyDescent="0.3">
      <c r="A387" s="747" t="s">
        <v>562</v>
      </c>
      <c r="B387" s="748" t="s">
        <v>563</v>
      </c>
      <c r="C387" s="749" t="s">
        <v>580</v>
      </c>
      <c r="D387" s="750" t="s">
        <v>581</v>
      </c>
      <c r="E387" s="751">
        <v>50113001</v>
      </c>
      <c r="F387" s="750" t="s">
        <v>589</v>
      </c>
      <c r="G387" s="749" t="s">
        <v>590</v>
      </c>
      <c r="H387" s="749">
        <v>185273</v>
      </c>
      <c r="I387" s="749">
        <v>185273</v>
      </c>
      <c r="J387" s="749" t="s">
        <v>1233</v>
      </c>
      <c r="K387" s="749" t="s">
        <v>1234</v>
      </c>
      <c r="L387" s="752">
        <v>1028.29</v>
      </c>
      <c r="M387" s="752">
        <v>1</v>
      </c>
      <c r="N387" s="753">
        <v>1028.29</v>
      </c>
    </row>
    <row r="388" spans="1:14" ht="14.4" customHeight="1" x14ac:dyDescent="0.3">
      <c r="A388" s="747" t="s">
        <v>562</v>
      </c>
      <c r="B388" s="748" t="s">
        <v>563</v>
      </c>
      <c r="C388" s="749" t="s">
        <v>580</v>
      </c>
      <c r="D388" s="750" t="s">
        <v>581</v>
      </c>
      <c r="E388" s="751">
        <v>50113001</v>
      </c>
      <c r="F388" s="750" t="s">
        <v>589</v>
      </c>
      <c r="G388" s="749" t="s">
        <v>590</v>
      </c>
      <c r="H388" s="749">
        <v>131036</v>
      </c>
      <c r="I388" s="749">
        <v>31036</v>
      </c>
      <c r="J388" s="749" t="s">
        <v>1235</v>
      </c>
      <c r="K388" s="749" t="s">
        <v>812</v>
      </c>
      <c r="L388" s="752">
        <v>200.15</v>
      </c>
      <c r="M388" s="752">
        <v>2</v>
      </c>
      <c r="N388" s="753">
        <v>400.3</v>
      </c>
    </row>
    <row r="389" spans="1:14" ht="14.4" customHeight="1" x14ac:dyDescent="0.3">
      <c r="A389" s="747" t="s">
        <v>562</v>
      </c>
      <c r="B389" s="748" t="s">
        <v>563</v>
      </c>
      <c r="C389" s="749" t="s">
        <v>580</v>
      </c>
      <c r="D389" s="750" t="s">
        <v>581</v>
      </c>
      <c r="E389" s="751">
        <v>50113001</v>
      </c>
      <c r="F389" s="750" t="s">
        <v>589</v>
      </c>
      <c r="G389" s="749" t="s">
        <v>590</v>
      </c>
      <c r="H389" s="749">
        <v>117189</v>
      </c>
      <c r="I389" s="749">
        <v>17189</v>
      </c>
      <c r="J389" s="749" t="s">
        <v>1236</v>
      </c>
      <c r="K389" s="749" t="s">
        <v>1237</v>
      </c>
      <c r="L389" s="752">
        <v>55.873750000000001</v>
      </c>
      <c r="M389" s="752">
        <v>8</v>
      </c>
      <c r="N389" s="753">
        <v>446.99</v>
      </c>
    </row>
    <row r="390" spans="1:14" ht="14.4" customHeight="1" x14ac:dyDescent="0.3">
      <c r="A390" s="747" t="s">
        <v>562</v>
      </c>
      <c r="B390" s="748" t="s">
        <v>563</v>
      </c>
      <c r="C390" s="749" t="s">
        <v>580</v>
      </c>
      <c r="D390" s="750" t="s">
        <v>581</v>
      </c>
      <c r="E390" s="751">
        <v>50113001</v>
      </c>
      <c r="F390" s="750" t="s">
        <v>589</v>
      </c>
      <c r="G390" s="749" t="s">
        <v>590</v>
      </c>
      <c r="H390" s="749">
        <v>102486</v>
      </c>
      <c r="I390" s="749">
        <v>2486</v>
      </c>
      <c r="J390" s="749" t="s">
        <v>1238</v>
      </c>
      <c r="K390" s="749" t="s">
        <v>1239</v>
      </c>
      <c r="L390" s="752">
        <v>123.10391666666666</v>
      </c>
      <c r="M390" s="752">
        <v>120</v>
      </c>
      <c r="N390" s="753">
        <v>14772.47</v>
      </c>
    </row>
    <row r="391" spans="1:14" ht="14.4" customHeight="1" x14ac:dyDescent="0.3">
      <c r="A391" s="747" t="s">
        <v>562</v>
      </c>
      <c r="B391" s="748" t="s">
        <v>563</v>
      </c>
      <c r="C391" s="749" t="s">
        <v>580</v>
      </c>
      <c r="D391" s="750" t="s">
        <v>581</v>
      </c>
      <c r="E391" s="751">
        <v>50113001</v>
      </c>
      <c r="F391" s="750" t="s">
        <v>589</v>
      </c>
      <c r="G391" s="749" t="s">
        <v>590</v>
      </c>
      <c r="H391" s="749">
        <v>107678</v>
      </c>
      <c r="I391" s="749">
        <v>107678</v>
      </c>
      <c r="J391" s="749" t="s">
        <v>1240</v>
      </c>
      <c r="K391" s="749" t="s">
        <v>1241</v>
      </c>
      <c r="L391" s="752">
        <v>459.8</v>
      </c>
      <c r="M391" s="752">
        <v>8</v>
      </c>
      <c r="N391" s="753">
        <v>3678.4</v>
      </c>
    </row>
    <row r="392" spans="1:14" ht="14.4" customHeight="1" x14ac:dyDescent="0.3">
      <c r="A392" s="747" t="s">
        <v>562</v>
      </c>
      <c r="B392" s="748" t="s">
        <v>563</v>
      </c>
      <c r="C392" s="749" t="s">
        <v>580</v>
      </c>
      <c r="D392" s="750" t="s">
        <v>581</v>
      </c>
      <c r="E392" s="751">
        <v>50113001</v>
      </c>
      <c r="F392" s="750" t="s">
        <v>589</v>
      </c>
      <c r="G392" s="749" t="s">
        <v>590</v>
      </c>
      <c r="H392" s="749">
        <v>845697</v>
      </c>
      <c r="I392" s="749">
        <v>200935</v>
      </c>
      <c r="J392" s="749" t="s">
        <v>1242</v>
      </c>
      <c r="K392" s="749" t="s">
        <v>1243</v>
      </c>
      <c r="L392" s="752">
        <v>44.840222222222216</v>
      </c>
      <c r="M392" s="752">
        <v>45</v>
      </c>
      <c r="N392" s="753">
        <v>2017.8099999999997</v>
      </c>
    </row>
    <row r="393" spans="1:14" ht="14.4" customHeight="1" x14ac:dyDescent="0.3">
      <c r="A393" s="747" t="s">
        <v>562</v>
      </c>
      <c r="B393" s="748" t="s">
        <v>563</v>
      </c>
      <c r="C393" s="749" t="s">
        <v>580</v>
      </c>
      <c r="D393" s="750" t="s">
        <v>581</v>
      </c>
      <c r="E393" s="751">
        <v>50113001</v>
      </c>
      <c r="F393" s="750" t="s">
        <v>589</v>
      </c>
      <c r="G393" s="749" t="s">
        <v>590</v>
      </c>
      <c r="H393" s="749">
        <v>100720</v>
      </c>
      <c r="I393" s="749">
        <v>720</v>
      </c>
      <c r="J393" s="749" t="s">
        <v>1244</v>
      </c>
      <c r="K393" s="749" t="s">
        <v>1245</v>
      </c>
      <c r="L393" s="752">
        <v>78.629999999999967</v>
      </c>
      <c r="M393" s="752">
        <v>10</v>
      </c>
      <c r="N393" s="753">
        <v>786.29999999999973</v>
      </c>
    </row>
    <row r="394" spans="1:14" ht="14.4" customHeight="1" x14ac:dyDescent="0.3">
      <c r="A394" s="747" t="s">
        <v>562</v>
      </c>
      <c r="B394" s="748" t="s">
        <v>563</v>
      </c>
      <c r="C394" s="749" t="s">
        <v>580</v>
      </c>
      <c r="D394" s="750" t="s">
        <v>581</v>
      </c>
      <c r="E394" s="751">
        <v>50113001</v>
      </c>
      <c r="F394" s="750" t="s">
        <v>589</v>
      </c>
      <c r="G394" s="749" t="s">
        <v>597</v>
      </c>
      <c r="H394" s="749">
        <v>169623</v>
      </c>
      <c r="I394" s="749">
        <v>169623</v>
      </c>
      <c r="J394" s="749" t="s">
        <v>1246</v>
      </c>
      <c r="K394" s="749" t="s">
        <v>1004</v>
      </c>
      <c r="L394" s="752">
        <v>32.972000000000001</v>
      </c>
      <c r="M394" s="752">
        <v>15</v>
      </c>
      <c r="N394" s="753">
        <v>494.58000000000004</v>
      </c>
    </row>
    <row r="395" spans="1:14" ht="14.4" customHeight="1" x14ac:dyDescent="0.3">
      <c r="A395" s="747" t="s">
        <v>562</v>
      </c>
      <c r="B395" s="748" t="s">
        <v>563</v>
      </c>
      <c r="C395" s="749" t="s">
        <v>580</v>
      </c>
      <c r="D395" s="750" t="s">
        <v>581</v>
      </c>
      <c r="E395" s="751">
        <v>50113001</v>
      </c>
      <c r="F395" s="750" t="s">
        <v>589</v>
      </c>
      <c r="G395" s="749" t="s">
        <v>597</v>
      </c>
      <c r="H395" s="749">
        <v>169654</v>
      </c>
      <c r="I395" s="749">
        <v>169654</v>
      </c>
      <c r="J395" s="749" t="s">
        <v>1247</v>
      </c>
      <c r="K395" s="749" t="s">
        <v>617</v>
      </c>
      <c r="L395" s="752">
        <v>50.53</v>
      </c>
      <c r="M395" s="752">
        <v>1</v>
      </c>
      <c r="N395" s="753">
        <v>50.53</v>
      </c>
    </row>
    <row r="396" spans="1:14" ht="14.4" customHeight="1" x14ac:dyDescent="0.3">
      <c r="A396" s="747" t="s">
        <v>562</v>
      </c>
      <c r="B396" s="748" t="s">
        <v>563</v>
      </c>
      <c r="C396" s="749" t="s">
        <v>580</v>
      </c>
      <c r="D396" s="750" t="s">
        <v>581</v>
      </c>
      <c r="E396" s="751">
        <v>50113001</v>
      </c>
      <c r="F396" s="750" t="s">
        <v>589</v>
      </c>
      <c r="G396" s="749" t="s">
        <v>597</v>
      </c>
      <c r="H396" s="749">
        <v>166003</v>
      </c>
      <c r="I396" s="749">
        <v>66003</v>
      </c>
      <c r="J396" s="749" t="s">
        <v>1248</v>
      </c>
      <c r="K396" s="749" t="s">
        <v>1249</v>
      </c>
      <c r="L396" s="752">
        <v>124.46999999999998</v>
      </c>
      <c r="M396" s="752">
        <v>1</v>
      </c>
      <c r="N396" s="753">
        <v>124.46999999999998</v>
      </c>
    </row>
    <row r="397" spans="1:14" ht="14.4" customHeight="1" x14ac:dyDescent="0.3">
      <c r="A397" s="747" t="s">
        <v>562</v>
      </c>
      <c r="B397" s="748" t="s">
        <v>563</v>
      </c>
      <c r="C397" s="749" t="s">
        <v>580</v>
      </c>
      <c r="D397" s="750" t="s">
        <v>581</v>
      </c>
      <c r="E397" s="751">
        <v>50113001</v>
      </c>
      <c r="F397" s="750" t="s">
        <v>589</v>
      </c>
      <c r="G397" s="749" t="s">
        <v>597</v>
      </c>
      <c r="H397" s="749">
        <v>166759</v>
      </c>
      <c r="I397" s="749">
        <v>166759</v>
      </c>
      <c r="J397" s="749" t="s">
        <v>1250</v>
      </c>
      <c r="K397" s="749" t="s">
        <v>1251</v>
      </c>
      <c r="L397" s="752">
        <v>123.31090909090908</v>
      </c>
      <c r="M397" s="752">
        <v>11</v>
      </c>
      <c r="N397" s="753">
        <v>1356.4199999999998</v>
      </c>
    </row>
    <row r="398" spans="1:14" ht="14.4" customHeight="1" x14ac:dyDescent="0.3">
      <c r="A398" s="747" t="s">
        <v>562</v>
      </c>
      <c r="B398" s="748" t="s">
        <v>563</v>
      </c>
      <c r="C398" s="749" t="s">
        <v>580</v>
      </c>
      <c r="D398" s="750" t="s">
        <v>581</v>
      </c>
      <c r="E398" s="751">
        <v>50113001</v>
      </c>
      <c r="F398" s="750" t="s">
        <v>589</v>
      </c>
      <c r="G398" s="749" t="s">
        <v>597</v>
      </c>
      <c r="H398" s="749">
        <v>166760</v>
      </c>
      <c r="I398" s="749">
        <v>166760</v>
      </c>
      <c r="J398" s="749" t="s">
        <v>1250</v>
      </c>
      <c r="K398" s="749" t="s">
        <v>1195</v>
      </c>
      <c r="L398" s="752">
        <v>312.49</v>
      </c>
      <c r="M398" s="752">
        <v>3</v>
      </c>
      <c r="N398" s="753">
        <v>937.47</v>
      </c>
    </row>
    <row r="399" spans="1:14" ht="14.4" customHeight="1" x14ac:dyDescent="0.3">
      <c r="A399" s="747" t="s">
        <v>562</v>
      </c>
      <c r="B399" s="748" t="s">
        <v>563</v>
      </c>
      <c r="C399" s="749" t="s">
        <v>580</v>
      </c>
      <c r="D399" s="750" t="s">
        <v>581</v>
      </c>
      <c r="E399" s="751">
        <v>50113001</v>
      </c>
      <c r="F399" s="750" t="s">
        <v>589</v>
      </c>
      <c r="G399" s="749" t="s">
        <v>590</v>
      </c>
      <c r="H399" s="749">
        <v>930247</v>
      </c>
      <c r="I399" s="749">
        <v>0</v>
      </c>
      <c r="J399" s="749" t="s">
        <v>1252</v>
      </c>
      <c r="K399" s="749" t="s">
        <v>564</v>
      </c>
      <c r="L399" s="752">
        <v>219.29203473663821</v>
      </c>
      <c r="M399" s="752">
        <v>28</v>
      </c>
      <c r="N399" s="753">
        <v>6140.1769726258699</v>
      </c>
    </row>
    <row r="400" spans="1:14" ht="14.4" customHeight="1" x14ac:dyDescent="0.3">
      <c r="A400" s="747" t="s">
        <v>562</v>
      </c>
      <c r="B400" s="748" t="s">
        <v>563</v>
      </c>
      <c r="C400" s="749" t="s">
        <v>580</v>
      </c>
      <c r="D400" s="750" t="s">
        <v>581</v>
      </c>
      <c r="E400" s="751">
        <v>50113001</v>
      </c>
      <c r="F400" s="750" t="s">
        <v>589</v>
      </c>
      <c r="G400" s="749" t="s">
        <v>590</v>
      </c>
      <c r="H400" s="749">
        <v>921491</v>
      </c>
      <c r="I400" s="749">
        <v>0</v>
      </c>
      <c r="J400" s="749" t="s">
        <v>1253</v>
      </c>
      <c r="K400" s="749" t="s">
        <v>564</v>
      </c>
      <c r="L400" s="752">
        <v>171.4577610008796</v>
      </c>
      <c r="M400" s="752">
        <v>4</v>
      </c>
      <c r="N400" s="753">
        <v>685.8310440035184</v>
      </c>
    </row>
    <row r="401" spans="1:14" ht="14.4" customHeight="1" x14ac:dyDescent="0.3">
      <c r="A401" s="747" t="s">
        <v>562</v>
      </c>
      <c r="B401" s="748" t="s">
        <v>563</v>
      </c>
      <c r="C401" s="749" t="s">
        <v>580</v>
      </c>
      <c r="D401" s="750" t="s">
        <v>581</v>
      </c>
      <c r="E401" s="751">
        <v>50113001</v>
      </c>
      <c r="F401" s="750" t="s">
        <v>589</v>
      </c>
      <c r="G401" s="749" t="s">
        <v>590</v>
      </c>
      <c r="H401" s="749">
        <v>900881</v>
      </c>
      <c r="I401" s="749">
        <v>0</v>
      </c>
      <c r="J401" s="749" t="s">
        <v>1254</v>
      </c>
      <c r="K401" s="749" t="s">
        <v>564</v>
      </c>
      <c r="L401" s="752">
        <v>129.92366381089045</v>
      </c>
      <c r="M401" s="752">
        <v>7</v>
      </c>
      <c r="N401" s="753">
        <v>909.46564667623306</v>
      </c>
    </row>
    <row r="402" spans="1:14" ht="14.4" customHeight="1" x14ac:dyDescent="0.3">
      <c r="A402" s="747" t="s">
        <v>562</v>
      </c>
      <c r="B402" s="748" t="s">
        <v>563</v>
      </c>
      <c r="C402" s="749" t="s">
        <v>580</v>
      </c>
      <c r="D402" s="750" t="s">
        <v>581</v>
      </c>
      <c r="E402" s="751">
        <v>50113001</v>
      </c>
      <c r="F402" s="750" t="s">
        <v>589</v>
      </c>
      <c r="G402" s="749" t="s">
        <v>590</v>
      </c>
      <c r="H402" s="749">
        <v>930224</v>
      </c>
      <c r="I402" s="749">
        <v>0</v>
      </c>
      <c r="J402" s="749" t="s">
        <v>1255</v>
      </c>
      <c r="K402" s="749" t="s">
        <v>564</v>
      </c>
      <c r="L402" s="752">
        <v>104.73590726877113</v>
      </c>
      <c r="M402" s="752">
        <v>2</v>
      </c>
      <c r="N402" s="753">
        <v>209.47181453754226</v>
      </c>
    </row>
    <row r="403" spans="1:14" ht="14.4" customHeight="1" x14ac:dyDescent="0.3">
      <c r="A403" s="747" t="s">
        <v>562</v>
      </c>
      <c r="B403" s="748" t="s">
        <v>563</v>
      </c>
      <c r="C403" s="749" t="s">
        <v>580</v>
      </c>
      <c r="D403" s="750" t="s">
        <v>581</v>
      </c>
      <c r="E403" s="751">
        <v>50113001</v>
      </c>
      <c r="F403" s="750" t="s">
        <v>589</v>
      </c>
      <c r="G403" s="749" t="s">
        <v>590</v>
      </c>
      <c r="H403" s="749">
        <v>900497</v>
      </c>
      <c r="I403" s="749">
        <v>0</v>
      </c>
      <c r="J403" s="749" t="s">
        <v>1256</v>
      </c>
      <c r="K403" s="749" t="s">
        <v>564</v>
      </c>
      <c r="L403" s="752">
        <v>409.41224818554292</v>
      </c>
      <c r="M403" s="752">
        <v>2</v>
      </c>
      <c r="N403" s="753">
        <v>818.82449637108584</v>
      </c>
    </row>
    <row r="404" spans="1:14" ht="14.4" customHeight="1" x14ac:dyDescent="0.3">
      <c r="A404" s="747" t="s">
        <v>562</v>
      </c>
      <c r="B404" s="748" t="s">
        <v>563</v>
      </c>
      <c r="C404" s="749" t="s">
        <v>580</v>
      </c>
      <c r="D404" s="750" t="s">
        <v>581</v>
      </c>
      <c r="E404" s="751">
        <v>50113001</v>
      </c>
      <c r="F404" s="750" t="s">
        <v>589</v>
      </c>
      <c r="G404" s="749" t="s">
        <v>590</v>
      </c>
      <c r="H404" s="749">
        <v>900506</v>
      </c>
      <c r="I404" s="749">
        <v>0</v>
      </c>
      <c r="J404" s="749" t="s">
        <v>1257</v>
      </c>
      <c r="K404" s="749" t="s">
        <v>564</v>
      </c>
      <c r="L404" s="752">
        <v>615.85788219931874</v>
      </c>
      <c r="M404" s="752">
        <v>1</v>
      </c>
      <c r="N404" s="753">
        <v>615.85788219931874</v>
      </c>
    </row>
    <row r="405" spans="1:14" ht="14.4" customHeight="1" x14ac:dyDescent="0.3">
      <c r="A405" s="747" t="s">
        <v>562</v>
      </c>
      <c r="B405" s="748" t="s">
        <v>563</v>
      </c>
      <c r="C405" s="749" t="s">
        <v>580</v>
      </c>
      <c r="D405" s="750" t="s">
        <v>581</v>
      </c>
      <c r="E405" s="751">
        <v>50113001</v>
      </c>
      <c r="F405" s="750" t="s">
        <v>589</v>
      </c>
      <c r="G405" s="749" t="s">
        <v>590</v>
      </c>
      <c r="H405" s="749">
        <v>500980</v>
      </c>
      <c r="I405" s="749">
        <v>0</v>
      </c>
      <c r="J405" s="749" t="s">
        <v>1258</v>
      </c>
      <c r="K405" s="749" t="s">
        <v>564</v>
      </c>
      <c r="L405" s="752">
        <v>123.17912012567744</v>
      </c>
      <c r="M405" s="752">
        <v>50</v>
      </c>
      <c r="N405" s="753">
        <v>6158.9560062838718</v>
      </c>
    </row>
    <row r="406" spans="1:14" ht="14.4" customHeight="1" x14ac:dyDescent="0.3">
      <c r="A406" s="747" t="s">
        <v>562</v>
      </c>
      <c r="B406" s="748" t="s">
        <v>563</v>
      </c>
      <c r="C406" s="749" t="s">
        <v>580</v>
      </c>
      <c r="D406" s="750" t="s">
        <v>581</v>
      </c>
      <c r="E406" s="751">
        <v>50113001</v>
      </c>
      <c r="F406" s="750" t="s">
        <v>589</v>
      </c>
      <c r="G406" s="749" t="s">
        <v>590</v>
      </c>
      <c r="H406" s="749">
        <v>394073</v>
      </c>
      <c r="I406" s="749">
        <v>1000</v>
      </c>
      <c r="J406" s="749" t="s">
        <v>1259</v>
      </c>
      <c r="K406" s="749" t="s">
        <v>1260</v>
      </c>
      <c r="L406" s="752">
        <v>327.31751124815565</v>
      </c>
      <c r="M406" s="752">
        <v>6</v>
      </c>
      <c r="N406" s="753">
        <v>1963.905067488934</v>
      </c>
    </row>
    <row r="407" spans="1:14" ht="14.4" customHeight="1" x14ac:dyDescent="0.3">
      <c r="A407" s="747" t="s">
        <v>562</v>
      </c>
      <c r="B407" s="748" t="s">
        <v>563</v>
      </c>
      <c r="C407" s="749" t="s">
        <v>580</v>
      </c>
      <c r="D407" s="750" t="s">
        <v>581</v>
      </c>
      <c r="E407" s="751">
        <v>50113001</v>
      </c>
      <c r="F407" s="750" t="s">
        <v>589</v>
      </c>
      <c r="G407" s="749" t="s">
        <v>590</v>
      </c>
      <c r="H407" s="749">
        <v>501916</v>
      </c>
      <c r="I407" s="749">
        <v>1000</v>
      </c>
      <c r="J407" s="749" t="s">
        <v>1261</v>
      </c>
      <c r="K407" s="749" t="s">
        <v>1260</v>
      </c>
      <c r="L407" s="752">
        <v>257.18966380300105</v>
      </c>
      <c r="M407" s="752">
        <v>6</v>
      </c>
      <c r="N407" s="753">
        <v>1543.1379828180063</v>
      </c>
    </row>
    <row r="408" spans="1:14" ht="14.4" customHeight="1" x14ac:dyDescent="0.3">
      <c r="A408" s="747" t="s">
        <v>562</v>
      </c>
      <c r="B408" s="748" t="s">
        <v>563</v>
      </c>
      <c r="C408" s="749" t="s">
        <v>580</v>
      </c>
      <c r="D408" s="750" t="s">
        <v>581</v>
      </c>
      <c r="E408" s="751">
        <v>50113001</v>
      </c>
      <c r="F408" s="750" t="s">
        <v>589</v>
      </c>
      <c r="G408" s="749" t="s">
        <v>590</v>
      </c>
      <c r="H408" s="749">
        <v>501725</v>
      </c>
      <c r="I408" s="749">
        <v>1000</v>
      </c>
      <c r="J408" s="749" t="s">
        <v>1261</v>
      </c>
      <c r="K408" s="749" t="s">
        <v>1262</v>
      </c>
      <c r="L408" s="752">
        <v>362.21062148060184</v>
      </c>
      <c r="M408" s="752">
        <v>11</v>
      </c>
      <c r="N408" s="753">
        <v>3984.3168362866204</v>
      </c>
    </row>
    <row r="409" spans="1:14" ht="14.4" customHeight="1" x14ac:dyDescent="0.3">
      <c r="A409" s="747" t="s">
        <v>562</v>
      </c>
      <c r="B409" s="748" t="s">
        <v>563</v>
      </c>
      <c r="C409" s="749" t="s">
        <v>580</v>
      </c>
      <c r="D409" s="750" t="s">
        <v>581</v>
      </c>
      <c r="E409" s="751">
        <v>50113001</v>
      </c>
      <c r="F409" s="750" t="s">
        <v>589</v>
      </c>
      <c r="G409" s="749" t="s">
        <v>590</v>
      </c>
      <c r="H409" s="749">
        <v>930258</v>
      </c>
      <c r="I409" s="749">
        <v>0</v>
      </c>
      <c r="J409" s="749" t="s">
        <v>1263</v>
      </c>
      <c r="K409" s="749" t="s">
        <v>564</v>
      </c>
      <c r="L409" s="752">
        <v>340.95877667433098</v>
      </c>
      <c r="M409" s="752">
        <v>41</v>
      </c>
      <c r="N409" s="753">
        <v>13979.30984364757</v>
      </c>
    </row>
    <row r="410" spans="1:14" ht="14.4" customHeight="1" x14ac:dyDescent="0.3">
      <c r="A410" s="747" t="s">
        <v>562</v>
      </c>
      <c r="B410" s="748" t="s">
        <v>563</v>
      </c>
      <c r="C410" s="749" t="s">
        <v>580</v>
      </c>
      <c r="D410" s="750" t="s">
        <v>581</v>
      </c>
      <c r="E410" s="751">
        <v>50113001</v>
      </c>
      <c r="F410" s="750" t="s">
        <v>589</v>
      </c>
      <c r="G410" s="749" t="s">
        <v>590</v>
      </c>
      <c r="H410" s="749">
        <v>395019</v>
      </c>
      <c r="I410" s="749">
        <v>0</v>
      </c>
      <c r="J410" s="749" t="s">
        <v>1264</v>
      </c>
      <c r="K410" s="749" t="s">
        <v>564</v>
      </c>
      <c r="L410" s="752">
        <v>108.59138726085671</v>
      </c>
      <c r="M410" s="752">
        <v>44</v>
      </c>
      <c r="N410" s="753">
        <v>4778.021039477695</v>
      </c>
    </row>
    <row r="411" spans="1:14" ht="14.4" customHeight="1" x14ac:dyDescent="0.3">
      <c r="A411" s="747" t="s">
        <v>562</v>
      </c>
      <c r="B411" s="748" t="s">
        <v>563</v>
      </c>
      <c r="C411" s="749" t="s">
        <v>580</v>
      </c>
      <c r="D411" s="750" t="s">
        <v>581</v>
      </c>
      <c r="E411" s="751">
        <v>50113001</v>
      </c>
      <c r="F411" s="750" t="s">
        <v>589</v>
      </c>
      <c r="G411" s="749" t="s">
        <v>590</v>
      </c>
      <c r="H411" s="749">
        <v>930127</v>
      </c>
      <c r="I411" s="749">
        <v>0</v>
      </c>
      <c r="J411" s="749" t="s">
        <v>1265</v>
      </c>
      <c r="K411" s="749" t="s">
        <v>564</v>
      </c>
      <c r="L411" s="752">
        <v>177.95334113926435</v>
      </c>
      <c r="M411" s="752">
        <v>17</v>
      </c>
      <c r="N411" s="753">
        <v>3025.2067993674941</v>
      </c>
    </row>
    <row r="412" spans="1:14" ht="14.4" customHeight="1" x14ac:dyDescent="0.3">
      <c r="A412" s="747" t="s">
        <v>562</v>
      </c>
      <c r="B412" s="748" t="s">
        <v>563</v>
      </c>
      <c r="C412" s="749" t="s">
        <v>580</v>
      </c>
      <c r="D412" s="750" t="s">
        <v>581</v>
      </c>
      <c r="E412" s="751">
        <v>50113001</v>
      </c>
      <c r="F412" s="750" t="s">
        <v>589</v>
      </c>
      <c r="G412" s="749" t="s">
        <v>590</v>
      </c>
      <c r="H412" s="749">
        <v>911926</v>
      </c>
      <c r="I412" s="749">
        <v>0</v>
      </c>
      <c r="J412" s="749" t="s">
        <v>1266</v>
      </c>
      <c r="K412" s="749" t="s">
        <v>564</v>
      </c>
      <c r="L412" s="752">
        <v>42.64820103091202</v>
      </c>
      <c r="M412" s="752">
        <v>1</v>
      </c>
      <c r="N412" s="753">
        <v>42.64820103091202</v>
      </c>
    </row>
    <row r="413" spans="1:14" ht="14.4" customHeight="1" x14ac:dyDescent="0.3">
      <c r="A413" s="747" t="s">
        <v>562</v>
      </c>
      <c r="B413" s="748" t="s">
        <v>563</v>
      </c>
      <c r="C413" s="749" t="s">
        <v>580</v>
      </c>
      <c r="D413" s="750" t="s">
        <v>581</v>
      </c>
      <c r="E413" s="751">
        <v>50113001</v>
      </c>
      <c r="F413" s="750" t="s">
        <v>589</v>
      </c>
      <c r="G413" s="749" t="s">
        <v>590</v>
      </c>
      <c r="H413" s="749">
        <v>394072</v>
      </c>
      <c r="I413" s="749">
        <v>1000</v>
      </c>
      <c r="J413" s="749" t="s">
        <v>1267</v>
      </c>
      <c r="K413" s="749" t="s">
        <v>564</v>
      </c>
      <c r="L413" s="752">
        <v>540.10611406964904</v>
      </c>
      <c r="M413" s="752">
        <v>1</v>
      </c>
      <c r="N413" s="753">
        <v>540.10611406964904</v>
      </c>
    </row>
    <row r="414" spans="1:14" ht="14.4" customHeight="1" x14ac:dyDescent="0.3">
      <c r="A414" s="747" t="s">
        <v>562</v>
      </c>
      <c r="B414" s="748" t="s">
        <v>563</v>
      </c>
      <c r="C414" s="749" t="s">
        <v>580</v>
      </c>
      <c r="D414" s="750" t="s">
        <v>581</v>
      </c>
      <c r="E414" s="751">
        <v>50113001</v>
      </c>
      <c r="F414" s="750" t="s">
        <v>589</v>
      </c>
      <c r="G414" s="749" t="s">
        <v>590</v>
      </c>
      <c r="H414" s="749">
        <v>398229</v>
      </c>
      <c r="I414" s="749">
        <v>0</v>
      </c>
      <c r="J414" s="749" t="s">
        <v>1268</v>
      </c>
      <c r="K414" s="749" t="s">
        <v>564</v>
      </c>
      <c r="L414" s="752">
        <v>381.69692156622148</v>
      </c>
      <c r="M414" s="752">
        <v>18</v>
      </c>
      <c r="N414" s="753">
        <v>6870.5445881919868</v>
      </c>
    </row>
    <row r="415" spans="1:14" ht="14.4" customHeight="1" x14ac:dyDescent="0.3">
      <c r="A415" s="747" t="s">
        <v>562</v>
      </c>
      <c r="B415" s="748" t="s">
        <v>563</v>
      </c>
      <c r="C415" s="749" t="s">
        <v>580</v>
      </c>
      <c r="D415" s="750" t="s">
        <v>581</v>
      </c>
      <c r="E415" s="751">
        <v>50113001</v>
      </c>
      <c r="F415" s="750" t="s">
        <v>589</v>
      </c>
      <c r="G415" s="749" t="s">
        <v>590</v>
      </c>
      <c r="H415" s="749">
        <v>930248</v>
      </c>
      <c r="I415" s="749">
        <v>0</v>
      </c>
      <c r="J415" s="749" t="s">
        <v>1269</v>
      </c>
      <c r="K415" s="749" t="s">
        <v>564</v>
      </c>
      <c r="L415" s="752">
        <v>409.84467233801303</v>
      </c>
      <c r="M415" s="752">
        <v>24</v>
      </c>
      <c r="N415" s="753">
        <v>9836.2721361123131</v>
      </c>
    </row>
    <row r="416" spans="1:14" ht="14.4" customHeight="1" x14ac:dyDescent="0.3">
      <c r="A416" s="747" t="s">
        <v>562</v>
      </c>
      <c r="B416" s="748" t="s">
        <v>563</v>
      </c>
      <c r="C416" s="749" t="s">
        <v>580</v>
      </c>
      <c r="D416" s="750" t="s">
        <v>581</v>
      </c>
      <c r="E416" s="751">
        <v>50113001</v>
      </c>
      <c r="F416" s="750" t="s">
        <v>589</v>
      </c>
      <c r="G416" s="749" t="s">
        <v>590</v>
      </c>
      <c r="H416" s="749">
        <v>930078</v>
      </c>
      <c r="I416" s="749">
        <v>0</v>
      </c>
      <c r="J416" s="749" t="s">
        <v>1270</v>
      </c>
      <c r="K416" s="749" t="s">
        <v>564</v>
      </c>
      <c r="L416" s="752">
        <v>102.41673656127816</v>
      </c>
      <c r="M416" s="752">
        <v>1</v>
      </c>
      <c r="N416" s="753">
        <v>102.41673656127816</v>
      </c>
    </row>
    <row r="417" spans="1:14" ht="14.4" customHeight="1" x14ac:dyDescent="0.3">
      <c r="A417" s="747" t="s">
        <v>562</v>
      </c>
      <c r="B417" s="748" t="s">
        <v>563</v>
      </c>
      <c r="C417" s="749" t="s">
        <v>580</v>
      </c>
      <c r="D417" s="750" t="s">
        <v>581</v>
      </c>
      <c r="E417" s="751">
        <v>50113001</v>
      </c>
      <c r="F417" s="750" t="s">
        <v>589</v>
      </c>
      <c r="G417" s="749" t="s">
        <v>590</v>
      </c>
      <c r="H417" s="749">
        <v>500092</v>
      </c>
      <c r="I417" s="749">
        <v>0</v>
      </c>
      <c r="J417" s="749" t="s">
        <v>1271</v>
      </c>
      <c r="K417" s="749" t="s">
        <v>564</v>
      </c>
      <c r="L417" s="752">
        <v>557.53287267426344</v>
      </c>
      <c r="M417" s="752">
        <v>2</v>
      </c>
      <c r="N417" s="753">
        <v>1115.0657453485269</v>
      </c>
    </row>
    <row r="418" spans="1:14" ht="14.4" customHeight="1" x14ac:dyDescent="0.3">
      <c r="A418" s="747" t="s">
        <v>562</v>
      </c>
      <c r="B418" s="748" t="s">
        <v>563</v>
      </c>
      <c r="C418" s="749" t="s">
        <v>580</v>
      </c>
      <c r="D418" s="750" t="s">
        <v>581</v>
      </c>
      <c r="E418" s="751">
        <v>50113001</v>
      </c>
      <c r="F418" s="750" t="s">
        <v>589</v>
      </c>
      <c r="G418" s="749" t="s">
        <v>590</v>
      </c>
      <c r="H418" s="749">
        <v>900875</v>
      </c>
      <c r="I418" s="749">
        <v>0</v>
      </c>
      <c r="J418" s="749" t="s">
        <v>1272</v>
      </c>
      <c r="K418" s="749" t="s">
        <v>564</v>
      </c>
      <c r="L418" s="752">
        <v>329.11675976056603</v>
      </c>
      <c r="M418" s="752">
        <v>4</v>
      </c>
      <c r="N418" s="753">
        <v>1316.4670390422641</v>
      </c>
    </row>
    <row r="419" spans="1:14" ht="14.4" customHeight="1" x14ac:dyDescent="0.3">
      <c r="A419" s="747" t="s">
        <v>562</v>
      </c>
      <c r="B419" s="748" t="s">
        <v>563</v>
      </c>
      <c r="C419" s="749" t="s">
        <v>580</v>
      </c>
      <c r="D419" s="750" t="s">
        <v>581</v>
      </c>
      <c r="E419" s="751">
        <v>50113001</v>
      </c>
      <c r="F419" s="750" t="s">
        <v>589</v>
      </c>
      <c r="G419" s="749" t="s">
        <v>590</v>
      </c>
      <c r="H419" s="749">
        <v>900321</v>
      </c>
      <c r="I419" s="749">
        <v>0</v>
      </c>
      <c r="J419" s="749" t="s">
        <v>1273</v>
      </c>
      <c r="K419" s="749" t="s">
        <v>564</v>
      </c>
      <c r="L419" s="752">
        <v>177.42453187421953</v>
      </c>
      <c r="M419" s="752">
        <v>3</v>
      </c>
      <c r="N419" s="753">
        <v>532.2735956226586</v>
      </c>
    </row>
    <row r="420" spans="1:14" ht="14.4" customHeight="1" x14ac:dyDescent="0.3">
      <c r="A420" s="747" t="s">
        <v>562</v>
      </c>
      <c r="B420" s="748" t="s">
        <v>563</v>
      </c>
      <c r="C420" s="749" t="s">
        <v>580</v>
      </c>
      <c r="D420" s="750" t="s">
        <v>581</v>
      </c>
      <c r="E420" s="751">
        <v>50113001</v>
      </c>
      <c r="F420" s="750" t="s">
        <v>589</v>
      </c>
      <c r="G420" s="749" t="s">
        <v>590</v>
      </c>
      <c r="H420" s="749">
        <v>920356</v>
      </c>
      <c r="I420" s="749">
        <v>0</v>
      </c>
      <c r="J420" s="749" t="s">
        <v>1274</v>
      </c>
      <c r="K420" s="749" t="s">
        <v>564</v>
      </c>
      <c r="L420" s="752">
        <v>94.252971578868497</v>
      </c>
      <c r="M420" s="752">
        <v>15</v>
      </c>
      <c r="N420" s="753">
        <v>1413.7945736830275</v>
      </c>
    </row>
    <row r="421" spans="1:14" ht="14.4" customHeight="1" x14ac:dyDescent="0.3">
      <c r="A421" s="747" t="s">
        <v>562</v>
      </c>
      <c r="B421" s="748" t="s">
        <v>563</v>
      </c>
      <c r="C421" s="749" t="s">
        <v>580</v>
      </c>
      <c r="D421" s="750" t="s">
        <v>581</v>
      </c>
      <c r="E421" s="751">
        <v>50113001</v>
      </c>
      <c r="F421" s="750" t="s">
        <v>589</v>
      </c>
      <c r="G421" s="749" t="s">
        <v>590</v>
      </c>
      <c r="H421" s="749">
        <v>900007</v>
      </c>
      <c r="I421" s="749">
        <v>0</v>
      </c>
      <c r="J421" s="749" t="s">
        <v>1275</v>
      </c>
      <c r="K421" s="749" t="s">
        <v>564</v>
      </c>
      <c r="L421" s="752">
        <v>53.077111580270511</v>
      </c>
      <c r="M421" s="752">
        <v>1</v>
      </c>
      <c r="N421" s="753">
        <v>53.077111580270511</v>
      </c>
    </row>
    <row r="422" spans="1:14" ht="14.4" customHeight="1" x14ac:dyDescent="0.3">
      <c r="A422" s="747" t="s">
        <v>562</v>
      </c>
      <c r="B422" s="748" t="s">
        <v>563</v>
      </c>
      <c r="C422" s="749" t="s">
        <v>580</v>
      </c>
      <c r="D422" s="750" t="s">
        <v>581</v>
      </c>
      <c r="E422" s="751">
        <v>50113001</v>
      </c>
      <c r="F422" s="750" t="s">
        <v>589</v>
      </c>
      <c r="G422" s="749" t="s">
        <v>590</v>
      </c>
      <c r="H422" s="749">
        <v>501555</v>
      </c>
      <c r="I422" s="749">
        <v>0</v>
      </c>
      <c r="J422" s="749" t="s">
        <v>1276</v>
      </c>
      <c r="K422" s="749" t="s">
        <v>564</v>
      </c>
      <c r="L422" s="752">
        <v>237.18868522118376</v>
      </c>
      <c r="M422" s="752">
        <v>1</v>
      </c>
      <c r="N422" s="753">
        <v>237.18868522118376</v>
      </c>
    </row>
    <row r="423" spans="1:14" ht="14.4" customHeight="1" x14ac:dyDescent="0.3">
      <c r="A423" s="747" t="s">
        <v>562</v>
      </c>
      <c r="B423" s="748" t="s">
        <v>563</v>
      </c>
      <c r="C423" s="749" t="s">
        <v>580</v>
      </c>
      <c r="D423" s="750" t="s">
        <v>581</v>
      </c>
      <c r="E423" s="751">
        <v>50113001</v>
      </c>
      <c r="F423" s="750" t="s">
        <v>589</v>
      </c>
      <c r="G423" s="749" t="s">
        <v>590</v>
      </c>
      <c r="H423" s="749">
        <v>498367</v>
      </c>
      <c r="I423" s="749">
        <v>0</v>
      </c>
      <c r="J423" s="749" t="s">
        <v>1277</v>
      </c>
      <c r="K423" s="749" t="s">
        <v>564</v>
      </c>
      <c r="L423" s="752">
        <v>157.63343189270955</v>
      </c>
      <c r="M423" s="752">
        <v>1</v>
      </c>
      <c r="N423" s="753">
        <v>157.63343189270955</v>
      </c>
    </row>
    <row r="424" spans="1:14" ht="14.4" customHeight="1" x14ac:dyDescent="0.3">
      <c r="A424" s="747" t="s">
        <v>562</v>
      </c>
      <c r="B424" s="748" t="s">
        <v>563</v>
      </c>
      <c r="C424" s="749" t="s">
        <v>580</v>
      </c>
      <c r="D424" s="750" t="s">
        <v>581</v>
      </c>
      <c r="E424" s="751">
        <v>50113001</v>
      </c>
      <c r="F424" s="750" t="s">
        <v>589</v>
      </c>
      <c r="G424" s="749" t="s">
        <v>590</v>
      </c>
      <c r="H424" s="749">
        <v>921545</v>
      </c>
      <c r="I424" s="749">
        <v>0</v>
      </c>
      <c r="J424" s="749" t="s">
        <v>1278</v>
      </c>
      <c r="K424" s="749" t="s">
        <v>564</v>
      </c>
      <c r="L424" s="752">
        <v>46.675566726258651</v>
      </c>
      <c r="M424" s="752">
        <v>1</v>
      </c>
      <c r="N424" s="753">
        <v>46.675566726258651</v>
      </c>
    </row>
    <row r="425" spans="1:14" ht="14.4" customHeight="1" x14ac:dyDescent="0.3">
      <c r="A425" s="747" t="s">
        <v>562</v>
      </c>
      <c r="B425" s="748" t="s">
        <v>563</v>
      </c>
      <c r="C425" s="749" t="s">
        <v>580</v>
      </c>
      <c r="D425" s="750" t="s">
        <v>581</v>
      </c>
      <c r="E425" s="751">
        <v>50113001</v>
      </c>
      <c r="F425" s="750" t="s">
        <v>589</v>
      </c>
      <c r="G425" s="749" t="s">
        <v>590</v>
      </c>
      <c r="H425" s="749">
        <v>842201</v>
      </c>
      <c r="I425" s="749">
        <v>0</v>
      </c>
      <c r="J425" s="749" t="s">
        <v>1279</v>
      </c>
      <c r="K425" s="749" t="s">
        <v>564</v>
      </c>
      <c r="L425" s="752">
        <v>71.133799505724454</v>
      </c>
      <c r="M425" s="752">
        <v>1</v>
      </c>
      <c r="N425" s="753">
        <v>71.133799505724454</v>
      </c>
    </row>
    <row r="426" spans="1:14" ht="14.4" customHeight="1" x14ac:dyDescent="0.3">
      <c r="A426" s="747" t="s">
        <v>562</v>
      </c>
      <c r="B426" s="748" t="s">
        <v>563</v>
      </c>
      <c r="C426" s="749" t="s">
        <v>580</v>
      </c>
      <c r="D426" s="750" t="s">
        <v>581</v>
      </c>
      <c r="E426" s="751">
        <v>50113001</v>
      </c>
      <c r="F426" s="750" t="s">
        <v>589</v>
      </c>
      <c r="G426" s="749" t="s">
        <v>590</v>
      </c>
      <c r="H426" s="749">
        <v>920065</v>
      </c>
      <c r="I426" s="749">
        <v>0</v>
      </c>
      <c r="J426" s="749" t="s">
        <v>1280</v>
      </c>
      <c r="K426" s="749" t="s">
        <v>564</v>
      </c>
      <c r="L426" s="752">
        <v>85.979501353089972</v>
      </c>
      <c r="M426" s="752">
        <v>1</v>
      </c>
      <c r="N426" s="753">
        <v>85.979501353089972</v>
      </c>
    </row>
    <row r="427" spans="1:14" ht="14.4" customHeight="1" x14ac:dyDescent="0.3">
      <c r="A427" s="747" t="s">
        <v>562</v>
      </c>
      <c r="B427" s="748" t="s">
        <v>563</v>
      </c>
      <c r="C427" s="749" t="s">
        <v>580</v>
      </c>
      <c r="D427" s="750" t="s">
        <v>581</v>
      </c>
      <c r="E427" s="751">
        <v>50113001</v>
      </c>
      <c r="F427" s="750" t="s">
        <v>589</v>
      </c>
      <c r="G427" s="749" t="s">
        <v>590</v>
      </c>
      <c r="H427" s="749">
        <v>920064</v>
      </c>
      <c r="I427" s="749">
        <v>0</v>
      </c>
      <c r="J427" s="749" t="s">
        <v>1281</v>
      </c>
      <c r="K427" s="749" t="s">
        <v>564</v>
      </c>
      <c r="L427" s="752">
        <v>51.769332887251274</v>
      </c>
      <c r="M427" s="752">
        <v>2</v>
      </c>
      <c r="N427" s="753">
        <v>103.53866577450255</v>
      </c>
    </row>
    <row r="428" spans="1:14" ht="14.4" customHeight="1" x14ac:dyDescent="0.3">
      <c r="A428" s="747" t="s">
        <v>562</v>
      </c>
      <c r="B428" s="748" t="s">
        <v>563</v>
      </c>
      <c r="C428" s="749" t="s">
        <v>580</v>
      </c>
      <c r="D428" s="750" t="s">
        <v>581</v>
      </c>
      <c r="E428" s="751">
        <v>50113001</v>
      </c>
      <c r="F428" s="750" t="s">
        <v>589</v>
      </c>
      <c r="G428" s="749" t="s">
        <v>590</v>
      </c>
      <c r="H428" s="749">
        <v>921394</v>
      </c>
      <c r="I428" s="749">
        <v>0</v>
      </c>
      <c r="J428" s="749" t="s">
        <v>1282</v>
      </c>
      <c r="K428" s="749" t="s">
        <v>564</v>
      </c>
      <c r="L428" s="752">
        <v>467.59895969290739</v>
      </c>
      <c r="M428" s="752">
        <v>17</v>
      </c>
      <c r="N428" s="753">
        <v>7949.1823147794257</v>
      </c>
    </row>
    <row r="429" spans="1:14" ht="14.4" customHeight="1" x14ac:dyDescent="0.3">
      <c r="A429" s="747" t="s">
        <v>562</v>
      </c>
      <c r="B429" s="748" t="s">
        <v>563</v>
      </c>
      <c r="C429" s="749" t="s">
        <v>580</v>
      </c>
      <c r="D429" s="750" t="s">
        <v>581</v>
      </c>
      <c r="E429" s="751">
        <v>50113001</v>
      </c>
      <c r="F429" s="750" t="s">
        <v>589</v>
      </c>
      <c r="G429" s="749" t="s">
        <v>590</v>
      </c>
      <c r="H429" s="749">
        <v>900071</v>
      </c>
      <c r="I429" s="749">
        <v>0</v>
      </c>
      <c r="J429" s="749" t="s">
        <v>1283</v>
      </c>
      <c r="K429" s="749" t="s">
        <v>564</v>
      </c>
      <c r="L429" s="752">
        <v>158.24259555081034</v>
      </c>
      <c r="M429" s="752">
        <v>16</v>
      </c>
      <c r="N429" s="753">
        <v>2531.8815288129654</v>
      </c>
    </row>
    <row r="430" spans="1:14" ht="14.4" customHeight="1" x14ac:dyDescent="0.3">
      <c r="A430" s="747" t="s">
        <v>562</v>
      </c>
      <c r="B430" s="748" t="s">
        <v>563</v>
      </c>
      <c r="C430" s="749" t="s">
        <v>580</v>
      </c>
      <c r="D430" s="750" t="s">
        <v>581</v>
      </c>
      <c r="E430" s="751">
        <v>50113001</v>
      </c>
      <c r="F430" s="750" t="s">
        <v>589</v>
      </c>
      <c r="G430" s="749" t="s">
        <v>590</v>
      </c>
      <c r="H430" s="749">
        <v>500668</v>
      </c>
      <c r="I430" s="749">
        <v>0</v>
      </c>
      <c r="J430" s="749" t="s">
        <v>1284</v>
      </c>
      <c r="K430" s="749" t="s">
        <v>1285</v>
      </c>
      <c r="L430" s="752">
        <v>184.17858840257821</v>
      </c>
      <c r="M430" s="752">
        <v>1</v>
      </c>
      <c r="N430" s="753">
        <v>184.17858840257821</v>
      </c>
    </row>
    <row r="431" spans="1:14" ht="14.4" customHeight="1" x14ac:dyDescent="0.3">
      <c r="A431" s="747" t="s">
        <v>562</v>
      </c>
      <c r="B431" s="748" t="s">
        <v>563</v>
      </c>
      <c r="C431" s="749" t="s">
        <v>580</v>
      </c>
      <c r="D431" s="750" t="s">
        <v>581</v>
      </c>
      <c r="E431" s="751">
        <v>50113001</v>
      </c>
      <c r="F431" s="750" t="s">
        <v>589</v>
      </c>
      <c r="G431" s="749" t="s">
        <v>590</v>
      </c>
      <c r="H431" s="749">
        <v>500281</v>
      </c>
      <c r="I431" s="749">
        <v>0</v>
      </c>
      <c r="J431" s="749" t="s">
        <v>1286</v>
      </c>
      <c r="K431" s="749" t="s">
        <v>564</v>
      </c>
      <c r="L431" s="752">
        <v>232.54570068631617</v>
      </c>
      <c r="M431" s="752">
        <v>1</v>
      </c>
      <c r="N431" s="753">
        <v>232.54570068631617</v>
      </c>
    </row>
    <row r="432" spans="1:14" ht="14.4" customHeight="1" x14ac:dyDescent="0.3">
      <c r="A432" s="747" t="s">
        <v>562</v>
      </c>
      <c r="B432" s="748" t="s">
        <v>563</v>
      </c>
      <c r="C432" s="749" t="s">
        <v>580</v>
      </c>
      <c r="D432" s="750" t="s">
        <v>581</v>
      </c>
      <c r="E432" s="751">
        <v>50113001</v>
      </c>
      <c r="F432" s="750" t="s">
        <v>589</v>
      </c>
      <c r="G432" s="749" t="s">
        <v>590</v>
      </c>
      <c r="H432" s="749">
        <v>921533</v>
      </c>
      <c r="I432" s="749">
        <v>0</v>
      </c>
      <c r="J432" s="749" t="s">
        <v>1287</v>
      </c>
      <c r="K432" s="749" t="s">
        <v>564</v>
      </c>
      <c r="L432" s="752">
        <v>301.43768161350442</v>
      </c>
      <c r="M432" s="752">
        <v>2</v>
      </c>
      <c r="N432" s="753">
        <v>602.87536322700885</v>
      </c>
    </row>
    <row r="433" spans="1:14" ht="14.4" customHeight="1" x14ac:dyDescent="0.3">
      <c r="A433" s="747" t="s">
        <v>562</v>
      </c>
      <c r="B433" s="748" t="s">
        <v>563</v>
      </c>
      <c r="C433" s="749" t="s">
        <v>580</v>
      </c>
      <c r="D433" s="750" t="s">
        <v>581</v>
      </c>
      <c r="E433" s="751">
        <v>50113001</v>
      </c>
      <c r="F433" s="750" t="s">
        <v>589</v>
      </c>
      <c r="G433" s="749" t="s">
        <v>590</v>
      </c>
      <c r="H433" s="749">
        <v>500530</v>
      </c>
      <c r="I433" s="749">
        <v>0</v>
      </c>
      <c r="J433" s="749" t="s">
        <v>1288</v>
      </c>
      <c r="K433" s="749" t="s">
        <v>564</v>
      </c>
      <c r="L433" s="752">
        <v>662.08186288927664</v>
      </c>
      <c r="M433" s="752">
        <v>2</v>
      </c>
      <c r="N433" s="753">
        <v>1324.1637257785533</v>
      </c>
    </row>
    <row r="434" spans="1:14" ht="14.4" customHeight="1" x14ac:dyDescent="0.3">
      <c r="A434" s="747" t="s">
        <v>562</v>
      </c>
      <c r="B434" s="748" t="s">
        <v>563</v>
      </c>
      <c r="C434" s="749" t="s">
        <v>580</v>
      </c>
      <c r="D434" s="750" t="s">
        <v>581</v>
      </c>
      <c r="E434" s="751">
        <v>50113001</v>
      </c>
      <c r="F434" s="750" t="s">
        <v>589</v>
      </c>
      <c r="G434" s="749" t="s">
        <v>590</v>
      </c>
      <c r="H434" s="749">
        <v>921135</v>
      </c>
      <c r="I434" s="749">
        <v>0</v>
      </c>
      <c r="J434" s="749" t="s">
        <v>1289</v>
      </c>
      <c r="K434" s="749" t="s">
        <v>1290</v>
      </c>
      <c r="L434" s="752">
        <v>243.94324572540481</v>
      </c>
      <c r="M434" s="752">
        <v>1</v>
      </c>
      <c r="N434" s="753">
        <v>243.94324572540481</v>
      </c>
    </row>
    <row r="435" spans="1:14" ht="14.4" customHeight="1" x14ac:dyDescent="0.3">
      <c r="A435" s="747" t="s">
        <v>562</v>
      </c>
      <c r="B435" s="748" t="s">
        <v>563</v>
      </c>
      <c r="C435" s="749" t="s">
        <v>580</v>
      </c>
      <c r="D435" s="750" t="s">
        <v>581</v>
      </c>
      <c r="E435" s="751">
        <v>50113001</v>
      </c>
      <c r="F435" s="750" t="s">
        <v>589</v>
      </c>
      <c r="G435" s="749" t="s">
        <v>590</v>
      </c>
      <c r="H435" s="749">
        <v>930256</v>
      </c>
      <c r="I435" s="749">
        <v>0</v>
      </c>
      <c r="J435" s="749" t="s">
        <v>1291</v>
      </c>
      <c r="K435" s="749" t="s">
        <v>564</v>
      </c>
      <c r="L435" s="752">
        <v>285.31175294517817</v>
      </c>
      <c r="M435" s="752">
        <v>20</v>
      </c>
      <c r="N435" s="753">
        <v>5706.2350589035632</v>
      </c>
    </row>
    <row r="436" spans="1:14" ht="14.4" customHeight="1" x14ac:dyDescent="0.3">
      <c r="A436" s="747" t="s">
        <v>562</v>
      </c>
      <c r="B436" s="748" t="s">
        <v>563</v>
      </c>
      <c r="C436" s="749" t="s">
        <v>580</v>
      </c>
      <c r="D436" s="750" t="s">
        <v>581</v>
      </c>
      <c r="E436" s="751">
        <v>50113001</v>
      </c>
      <c r="F436" s="750" t="s">
        <v>589</v>
      </c>
      <c r="G436" s="749" t="s">
        <v>590</v>
      </c>
      <c r="H436" s="749">
        <v>921064</v>
      </c>
      <c r="I436" s="749">
        <v>0</v>
      </c>
      <c r="J436" s="749" t="s">
        <v>1292</v>
      </c>
      <c r="K436" s="749" t="s">
        <v>564</v>
      </c>
      <c r="L436" s="752">
        <v>80.581383703580599</v>
      </c>
      <c r="M436" s="752">
        <v>7</v>
      </c>
      <c r="N436" s="753">
        <v>564.06968592506416</v>
      </c>
    </row>
    <row r="437" spans="1:14" ht="14.4" customHeight="1" x14ac:dyDescent="0.3">
      <c r="A437" s="747" t="s">
        <v>562</v>
      </c>
      <c r="B437" s="748" t="s">
        <v>563</v>
      </c>
      <c r="C437" s="749" t="s">
        <v>580</v>
      </c>
      <c r="D437" s="750" t="s">
        <v>581</v>
      </c>
      <c r="E437" s="751">
        <v>50113001</v>
      </c>
      <c r="F437" s="750" t="s">
        <v>589</v>
      </c>
      <c r="G437" s="749" t="s">
        <v>590</v>
      </c>
      <c r="H437" s="749">
        <v>921542</v>
      </c>
      <c r="I437" s="749">
        <v>0</v>
      </c>
      <c r="J437" s="749" t="s">
        <v>1293</v>
      </c>
      <c r="K437" s="749" t="s">
        <v>564</v>
      </c>
      <c r="L437" s="752">
        <v>168.18438285207017</v>
      </c>
      <c r="M437" s="752">
        <v>3</v>
      </c>
      <c r="N437" s="753">
        <v>504.55314855621054</v>
      </c>
    </row>
    <row r="438" spans="1:14" ht="14.4" customHeight="1" x14ac:dyDescent="0.3">
      <c r="A438" s="747" t="s">
        <v>562</v>
      </c>
      <c r="B438" s="748" t="s">
        <v>563</v>
      </c>
      <c r="C438" s="749" t="s">
        <v>580</v>
      </c>
      <c r="D438" s="750" t="s">
        <v>581</v>
      </c>
      <c r="E438" s="751">
        <v>50113001</v>
      </c>
      <c r="F438" s="750" t="s">
        <v>589</v>
      </c>
      <c r="G438" s="749" t="s">
        <v>590</v>
      </c>
      <c r="H438" s="749">
        <v>500829</v>
      </c>
      <c r="I438" s="749">
        <v>0</v>
      </c>
      <c r="J438" s="749" t="s">
        <v>1294</v>
      </c>
      <c r="K438" s="749" t="s">
        <v>1295</v>
      </c>
      <c r="L438" s="752">
        <v>270.47238293039351</v>
      </c>
      <c r="M438" s="752">
        <v>4</v>
      </c>
      <c r="N438" s="753">
        <v>1081.889531721574</v>
      </c>
    </row>
    <row r="439" spans="1:14" ht="14.4" customHeight="1" x14ac:dyDescent="0.3">
      <c r="A439" s="747" t="s">
        <v>562</v>
      </c>
      <c r="B439" s="748" t="s">
        <v>563</v>
      </c>
      <c r="C439" s="749" t="s">
        <v>580</v>
      </c>
      <c r="D439" s="750" t="s">
        <v>581</v>
      </c>
      <c r="E439" s="751">
        <v>50113001</v>
      </c>
      <c r="F439" s="750" t="s">
        <v>589</v>
      </c>
      <c r="G439" s="749" t="s">
        <v>590</v>
      </c>
      <c r="H439" s="749">
        <v>921184</v>
      </c>
      <c r="I439" s="749">
        <v>0</v>
      </c>
      <c r="J439" s="749" t="s">
        <v>1296</v>
      </c>
      <c r="K439" s="749" t="s">
        <v>564</v>
      </c>
      <c r="L439" s="752">
        <v>316.69031232272147</v>
      </c>
      <c r="M439" s="752">
        <v>1</v>
      </c>
      <c r="N439" s="753">
        <v>316.69031232272147</v>
      </c>
    </row>
    <row r="440" spans="1:14" ht="14.4" customHeight="1" x14ac:dyDescent="0.3">
      <c r="A440" s="747" t="s">
        <v>562</v>
      </c>
      <c r="B440" s="748" t="s">
        <v>563</v>
      </c>
      <c r="C440" s="749" t="s">
        <v>580</v>
      </c>
      <c r="D440" s="750" t="s">
        <v>581</v>
      </c>
      <c r="E440" s="751">
        <v>50113001</v>
      </c>
      <c r="F440" s="750" t="s">
        <v>589</v>
      </c>
      <c r="G440" s="749" t="s">
        <v>590</v>
      </c>
      <c r="H440" s="749">
        <v>990947</v>
      </c>
      <c r="I440" s="749">
        <v>0</v>
      </c>
      <c r="J440" s="749" t="s">
        <v>1297</v>
      </c>
      <c r="K440" s="749" t="s">
        <v>564</v>
      </c>
      <c r="L440" s="752">
        <v>1373.7599999999998</v>
      </c>
      <c r="M440" s="752">
        <v>2</v>
      </c>
      <c r="N440" s="753">
        <v>2747.5199999999995</v>
      </c>
    </row>
    <row r="441" spans="1:14" ht="14.4" customHeight="1" x14ac:dyDescent="0.3">
      <c r="A441" s="747" t="s">
        <v>562</v>
      </c>
      <c r="B441" s="748" t="s">
        <v>563</v>
      </c>
      <c r="C441" s="749" t="s">
        <v>580</v>
      </c>
      <c r="D441" s="750" t="s">
        <v>581</v>
      </c>
      <c r="E441" s="751">
        <v>50113001</v>
      </c>
      <c r="F441" s="750" t="s">
        <v>589</v>
      </c>
      <c r="G441" s="749" t="s">
        <v>590</v>
      </c>
      <c r="H441" s="749">
        <v>215172</v>
      </c>
      <c r="I441" s="749">
        <v>215172</v>
      </c>
      <c r="J441" s="749" t="s">
        <v>1298</v>
      </c>
      <c r="K441" s="749" t="s">
        <v>1299</v>
      </c>
      <c r="L441" s="752">
        <v>282.3846153846153</v>
      </c>
      <c r="M441" s="752">
        <v>13</v>
      </c>
      <c r="N441" s="753">
        <v>3670.9999999999991</v>
      </c>
    </row>
    <row r="442" spans="1:14" ht="14.4" customHeight="1" x14ac:dyDescent="0.3">
      <c r="A442" s="747" t="s">
        <v>562</v>
      </c>
      <c r="B442" s="748" t="s">
        <v>563</v>
      </c>
      <c r="C442" s="749" t="s">
        <v>580</v>
      </c>
      <c r="D442" s="750" t="s">
        <v>581</v>
      </c>
      <c r="E442" s="751">
        <v>50113001</v>
      </c>
      <c r="F442" s="750" t="s">
        <v>589</v>
      </c>
      <c r="G442" s="749" t="s">
        <v>590</v>
      </c>
      <c r="H442" s="749">
        <v>840220</v>
      </c>
      <c r="I442" s="749">
        <v>0</v>
      </c>
      <c r="J442" s="749" t="s">
        <v>1300</v>
      </c>
      <c r="K442" s="749" t="s">
        <v>564</v>
      </c>
      <c r="L442" s="752">
        <v>218.20000000000002</v>
      </c>
      <c r="M442" s="752">
        <v>7</v>
      </c>
      <c r="N442" s="753">
        <v>1527.4</v>
      </c>
    </row>
    <row r="443" spans="1:14" ht="14.4" customHeight="1" x14ac:dyDescent="0.3">
      <c r="A443" s="747" t="s">
        <v>562</v>
      </c>
      <c r="B443" s="748" t="s">
        <v>563</v>
      </c>
      <c r="C443" s="749" t="s">
        <v>580</v>
      </c>
      <c r="D443" s="750" t="s">
        <v>581</v>
      </c>
      <c r="E443" s="751">
        <v>50113001</v>
      </c>
      <c r="F443" s="750" t="s">
        <v>589</v>
      </c>
      <c r="G443" s="749" t="s">
        <v>590</v>
      </c>
      <c r="H443" s="749">
        <v>119571</v>
      </c>
      <c r="I443" s="749">
        <v>19571</v>
      </c>
      <c r="J443" s="749" t="s">
        <v>1301</v>
      </c>
      <c r="K443" s="749" t="s">
        <v>1302</v>
      </c>
      <c r="L443" s="752">
        <v>225.82</v>
      </c>
      <c r="M443" s="752">
        <v>1</v>
      </c>
      <c r="N443" s="753">
        <v>225.82</v>
      </c>
    </row>
    <row r="444" spans="1:14" ht="14.4" customHeight="1" x14ac:dyDescent="0.3">
      <c r="A444" s="747" t="s">
        <v>562</v>
      </c>
      <c r="B444" s="748" t="s">
        <v>563</v>
      </c>
      <c r="C444" s="749" t="s">
        <v>580</v>
      </c>
      <c r="D444" s="750" t="s">
        <v>581</v>
      </c>
      <c r="E444" s="751">
        <v>50113001</v>
      </c>
      <c r="F444" s="750" t="s">
        <v>589</v>
      </c>
      <c r="G444" s="749" t="s">
        <v>590</v>
      </c>
      <c r="H444" s="749">
        <v>119570</v>
      </c>
      <c r="I444" s="749">
        <v>19570</v>
      </c>
      <c r="J444" s="749" t="s">
        <v>1301</v>
      </c>
      <c r="K444" s="749" t="s">
        <v>1303</v>
      </c>
      <c r="L444" s="752">
        <v>126.73</v>
      </c>
      <c r="M444" s="752">
        <v>11</v>
      </c>
      <c r="N444" s="753">
        <v>1394.03</v>
      </c>
    </row>
    <row r="445" spans="1:14" ht="14.4" customHeight="1" x14ac:dyDescent="0.3">
      <c r="A445" s="747" t="s">
        <v>562</v>
      </c>
      <c r="B445" s="748" t="s">
        <v>563</v>
      </c>
      <c r="C445" s="749" t="s">
        <v>580</v>
      </c>
      <c r="D445" s="750" t="s">
        <v>581</v>
      </c>
      <c r="E445" s="751">
        <v>50113001</v>
      </c>
      <c r="F445" s="750" t="s">
        <v>589</v>
      </c>
      <c r="G445" s="749" t="s">
        <v>590</v>
      </c>
      <c r="H445" s="749">
        <v>127506</v>
      </c>
      <c r="I445" s="749">
        <v>27506</v>
      </c>
      <c r="J445" s="749" t="s">
        <v>1304</v>
      </c>
      <c r="K445" s="749" t="s">
        <v>1305</v>
      </c>
      <c r="L445" s="752">
        <v>1089.7600000000002</v>
      </c>
      <c r="M445" s="752">
        <v>2</v>
      </c>
      <c r="N445" s="753">
        <v>2179.5200000000004</v>
      </c>
    </row>
    <row r="446" spans="1:14" ht="14.4" customHeight="1" x14ac:dyDescent="0.3">
      <c r="A446" s="747" t="s">
        <v>562</v>
      </c>
      <c r="B446" s="748" t="s">
        <v>563</v>
      </c>
      <c r="C446" s="749" t="s">
        <v>580</v>
      </c>
      <c r="D446" s="750" t="s">
        <v>581</v>
      </c>
      <c r="E446" s="751">
        <v>50113001</v>
      </c>
      <c r="F446" s="750" t="s">
        <v>589</v>
      </c>
      <c r="G446" s="749" t="s">
        <v>590</v>
      </c>
      <c r="H446" s="749">
        <v>127953</v>
      </c>
      <c r="I446" s="749">
        <v>27953</v>
      </c>
      <c r="J446" s="749" t="s">
        <v>1306</v>
      </c>
      <c r="K446" s="749" t="s">
        <v>1307</v>
      </c>
      <c r="L446" s="752">
        <v>1084.9200000000003</v>
      </c>
      <c r="M446" s="752">
        <v>3</v>
      </c>
      <c r="N446" s="753">
        <v>3254.7600000000011</v>
      </c>
    </row>
    <row r="447" spans="1:14" ht="14.4" customHeight="1" x14ac:dyDescent="0.3">
      <c r="A447" s="747" t="s">
        <v>562</v>
      </c>
      <c r="B447" s="748" t="s">
        <v>563</v>
      </c>
      <c r="C447" s="749" t="s">
        <v>580</v>
      </c>
      <c r="D447" s="750" t="s">
        <v>581</v>
      </c>
      <c r="E447" s="751">
        <v>50113001</v>
      </c>
      <c r="F447" s="750" t="s">
        <v>589</v>
      </c>
      <c r="G447" s="749" t="s">
        <v>597</v>
      </c>
      <c r="H447" s="749">
        <v>117121</v>
      </c>
      <c r="I447" s="749">
        <v>17121</v>
      </c>
      <c r="J447" s="749" t="s">
        <v>1308</v>
      </c>
      <c r="K447" s="749" t="s">
        <v>1309</v>
      </c>
      <c r="L447" s="752">
        <v>86.830000000000041</v>
      </c>
      <c r="M447" s="752">
        <v>3</v>
      </c>
      <c r="N447" s="753">
        <v>260.49000000000012</v>
      </c>
    </row>
    <row r="448" spans="1:14" ht="14.4" customHeight="1" x14ac:dyDescent="0.3">
      <c r="A448" s="747" t="s">
        <v>562</v>
      </c>
      <c r="B448" s="748" t="s">
        <v>563</v>
      </c>
      <c r="C448" s="749" t="s">
        <v>580</v>
      </c>
      <c r="D448" s="750" t="s">
        <v>581</v>
      </c>
      <c r="E448" s="751">
        <v>50113001</v>
      </c>
      <c r="F448" s="750" t="s">
        <v>589</v>
      </c>
      <c r="G448" s="749" t="s">
        <v>597</v>
      </c>
      <c r="H448" s="749">
        <v>117122</v>
      </c>
      <c r="I448" s="749">
        <v>17122</v>
      </c>
      <c r="J448" s="749" t="s">
        <v>1308</v>
      </c>
      <c r="K448" s="749" t="s">
        <v>1310</v>
      </c>
      <c r="L448" s="752">
        <v>157.96</v>
      </c>
      <c r="M448" s="752">
        <v>1</v>
      </c>
      <c r="N448" s="753">
        <v>157.96</v>
      </c>
    </row>
    <row r="449" spans="1:14" ht="14.4" customHeight="1" x14ac:dyDescent="0.3">
      <c r="A449" s="747" t="s">
        <v>562</v>
      </c>
      <c r="B449" s="748" t="s">
        <v>563</v>
      </c>
      <c r="C449" s="749" t="s">
        <v>580</v>
      </c>
      <c r="D449" s="750" t="s">
        <v>581</v>
      </c>
      <c r="E449" s="751">
        <v>50113001</v>
      </c>
      <c r="F449" s="750" t="s">
        <v>589</v>
      </c>
      <c r="G449" s="749" t="s">
        <v>590</v>
      </c>
      <c r="H449" s="749">
        <v>847521</v>
      </c>
      <c r="I449" s="749">
        <v>0</v>
      </c>
      <c r="J449" s="749" t="s">
        <v>1311</v>
      </c>
      <c r="K449" s="749" t="s">
        <v>1312</v>
      </c>
      <c r="L449" s="752">
        <v>24.759500669268064</v>
      </c>
      <c r="M449" s="752">
        <v>1</v>
      </c>
      <c r="N449" s="753">
        <v>24.759500669268064</v>
      </c>
    </row>
    <row r="450" spans="1:14" ht="14.4" customHeight="1" x14ac:dyDescent="0.3">
      <c r="A450" s="747" t="s">
        <v>562</v>
      </c>
      <c r="B450" s="748" t="s">
        <v>563</v>
      </c>
      <c r="C450" s="749" t="s">
        <v>580</v>
      </c>
      <c r="D450" s="750" t="s">
        <v>581</v>
      </c>
      <c r="E450" s="751">
        <v>50113001</v>
      </c>
      <c r="F450" s="750" t="s">
        <v>589</v>
      </c>
      <c r="G450" s="749" t="s">
        <v>597</v>
      </c>
      <c r="H450" s="749">
        <v>187427</v>
      </c>
      <c r="I450" s="749">
        <v>187427</v>
      </c>
      <c r="J450" s="749" t="s">
        <v>1313</v>
      </c>
      <c r="K450" s="749" t="s">
        <v>1314</v>
      </c>
      <c r="L450" s="752">
        <v>62.670000000000009</v>
      </c>
      <c r="M450" s="752">
        <v>3</v>
      </c>
      <c r="N450" s="753">
        <v>188.01000000000002</v>
      </c>
    </row>
    <row r="451" spans="1:14" ht="14.4" customHeight="1" x14ac:dyDescent="0.3">
      <c r="A451" s="747" t="s">
        <v>562</v>
      </c>
      <c r="B451" s="748" t="s">
        <v>563</v>
      </c>
      <c r="C451" s="749" t="s">
        <v>580</v>
      </c>
      <c r="D451" s="750" t="s">
        <v>581</v>
      </c>
      <c r="E451" s="751">
        <v>50113001</v>
      </c>
      <c r="F451" s="750" t="s">
        <v>589</v>
      </c>
      <c r="G451" s="749" t="s">
        <v>597</v>
      </c>
      <c r="H451" s="749">
        <v>169714</v>
      </c>
      <c r="I451" s="749">
        <v>169714</v>
      </c>
      <c r="J451" s="749" t="s">
        <v>1315</v>
      </c>
      <c r="K451" s="749" t="s">
        <v>1316</v>
      </c>
      <c r="L451" s="752">
        <v>112.27499999999998</v>
      </c>
      <c r="M451" s="752">
        <v>2</v>
      </c>
      <c r="N451" s="753">
        <v>224.54999999999995</v>
      </c>
    </row>
    <row r="452" spans="1:14" ht="14.4" customHeight="1" x14ac:dyDescent="0.3">
      <c r="A452" s="747" t="s">
        <v>562</v>
      </c>
      <c r="B452" s="748" t="s">
        <v>563</v>
      </c>
      <c r="C452" s="749" t="s">
        <v>580</v>
      </c>
      <c r="D452" s="750" t="s">
        <v>581</v>
      </c>
      <c r="E452" s="751">
        <v>50113001</v>
      </c>
      <c r="F452" s="750" t="s">
        <v>589</v>
      </c>
      <c r="G452" s="749" t="s">
        <v>597</v>
      </c>
      <c r="H452" s="749">
        <v>147133</v>
      </c>
      <c r="I452" s="749">
        <v>172044</v>
      </c>
      <c r="J452" s="749" t="s">
        <v>1317</v>
      </c>
      <c r="K452" s="749" t="s">
        <v>1318</v>
      </c>
      <c r="L452" s="752">
        <v>98.12</v>
      </c>
      <c r="M452" s="752">
        <v>3</v>
      </c>
      <c r="N452" s="753">
        <v>294.36</v>
      </c>
    </row>
    <row r="453" spans="1:14" ht="14.4" customHeight="1" x14ac:dyDescent="0.3">
      <c r="A453" s="747" t="s">
        <v>562</v>
      </c>
      <c r="B453" s="748" t="s">
        <v>563</v>
      </c>
      <c r="C453" s="749" t="s">
        <v>580</v>
      </c>
      <c r="D453" s="750" t="s">
        <v>581</v>
      </c>
      <c r="E453" s="751">
        <v>50113001</v>
      </c>
      <c r="F453" s="750" t="s">
        <v>589</v>
      </c>
      <c r="G453" s="749" t="s">
        <v>597</v>
      </c>
      <c r="H453" s="749">
        <v>187425</v>
      </c>
      <c r="I453" s="749">
        <v>187425</v>
      </c>
      <c r="J453" s="749" t="s">
        <v>1319</v>
      </c>
      <c r="K453" s="749" t="s">
        <v>1320</v>
      </c>
      <c r="L453" s="752">
        <v>49.38000000000001</v>
      </c>
      <c r="M453" s="752">
        <v>9</v>
      </c>
      <c r="N453" s="753">
        <v>444.42000000000007</v>
      </c>
    </row>
    <row r="454" spans="1:14" ht="14.4" customHeight="1" x14ac:dyDescent="0.3">
      <c r="A454" s="747" t="s">
        <v>562</v>
      </c>
      <c r="B454" s="748" t="s">
        <v>563</v>
      </c>
      <c r="C454" s="749" t="s">
        <v>580</v>
      </c>
      <c r="D454" s="750" t="s">
        <v>581</v>
      </c>
      <c r="E454" s="751">
        <v>50113001</v>
      </c>
      <c r="F454" s="750" t="s">
        <v>589</v>
      </c>
      <c r="G454" s="749" t="s">
        <v>597</v>
      </c>
      <c r="H454" s="749">
        <v>184245</v>
      </c>
      <c r="I454" s="749">
        <v>184245</v>
      </c>
      <c r="J454" s="749" t="s">
        <v>1321</v>
      </c>
      <c r="K454" s="749" t="s">
        <v>1322</v>
      </c>
      <c r="L454" s="752">
        <v>92.769999999999982</v>
      </c>
      <c r="M454" s="752">
        <v>2</v>
      </c>
      <c r="N454" s="753">
        <v>185.53999999999996</v>
      </c>
    </row>
    <row r="455" spans="1:14" ht="14.4" customHeight="1" x14ac:dyDescent="0.3">
      <c r="A455" s="747" t="s">
        <v>562</v>
      </c>
      <c r="B455" s="748" t="s">
        <v>563</v>
      </c>
      <c r="C455" s="749" t="s">
        <v>580</v>
      </c>
      <c r="D455" s="750" t="s">
        <v>581</v>
      </c>
      <c r="E455" s="751">
        <v>50113001</v>
      </c>
      <c r="F455" s="750" t="s">
        <v>589</v>
      </c>
      <c r="G455" s="749" t="s">
        <v>597</v>
      </c>
      <c r="H455" s="749">
        <v>128148</v>
      </c>
      <c r="I455" s="749">
        <v>28148</v>
      </c>
      <c r="J455" s="749" t="s">
        <v>1323</v>
      </c>
      <c r="K455" s="749" t="s">
        <v>607</v>
      </c>
      <c r="L455" s="752">
        <v>1041.1199999999999</v>
      </c>
      <c r="M455" s="752">
        <v>3</v>
      </c>
      <c r="N455" s="753">
        <v>3123.3599999999997</v>
      </c>
    </row>
    <row r="456" spans="1:14" ht="14.4" customHeight="1" x14ac:dyDescent="0.3">
      <c r="A456" s="747" t="s">
        <v>562</v>
      </c>
      <c r="B456" s="748" t="s">
        <v>563</v>
      </c>
      <c r="C456" s="749" t="s">
        <v>580</v>
      </c>
      <c r="D456" s="750" t="s">
        <v>581</v>
      </c>
      <c r="E456" s="751">
        <v>50113001</v>
      </c>
      <c r="F456" s="750" t="s">
        <v>589</v>
      </c>
      <c r="G456" s="749" t="s">
        <v>590</v>
      </c>
      <c r="H456" s="749">
        <v>216679</v>
      </c>
      <c r="I456" s="749">
        <v>216679</v>
      </c>
      <c r="J456" s="749" t="s">
        <v>1324</v>
      </c>
      <c r="K456" s="749" t="s">
        <v>1325</v>
      </c>
      <c r="L456" s="752">
        <v>115.19000000000001</v>
      </c>
      <c r="M456" s="752">
        <v>1</v>
      </c>
      <c r="N456" s="753">
        <v>115.19000000000001</v>
      </c>
    </row>
    <row r="457" spans="1:14" ht="14.4" customHeight="1" x14ac:dyDescent="0.3">
      <c r="A457" s="747" t="s">
        <v>562</v>
      </c>
      <c r="B457" s="748" t="s">
        <v>563</v>
      </c>
      <c r="C457" s="749" t="s">
        <v>580</v>
      </c>
      <c r="D457" s="750" t="s">
        <v>581</v>
      </c>
      <c r="E457" s="751">
        <v>50113001</v>
      </c>
      <c r="F457" s="750" t="s">
        <v>589</v>
      </c>
      <c r="G457" s="749" t="s">
        <v>590</v>
      </c>
      <c r="H457" s="749">
        <v>188217</v>
      </c>
      <c r="I457" s="749">
        <v>88217</v>
      </c>
      <c r="J457" s="749" t="s">
        <v>1324</v>
      </c>
      <c r="K457" s="749" t="s">
        <v>1326</v>
      </c>
      <c r="L457" s="752">
        <v>126.1723913043478</v>
      </c>
      <c r="M457" s="752">
        <v>46</v>
      </c>
      <c r="N457" s="753">
        <v>5803.9299999999985</v>
      </c>
    </row>
    <row r="458" spans="1:14" ht="14.4" customHeight="1" x14ac:dyDescent="0.3">
      <c r="A458" s="747" t="s">
        <v>562</v>
      </c>
      <c r="B458" s="748" t="s">
        <v>563</v>
      </c>
      <c r="C458" s="749" t="s">
        <v>580</v>
      </c>
      <c r="D458" s="750" t="s">
        <v>581</v>
      </c>
      <c r="E458" s="751">
        <v>50113001</v>
      </c>
      <c r="F458" s="750" t="s">
        <v>589</v>
      </c>
      <c r="G458" s="749" t="s">
        <v>590</v>
      </c>
      <c r="H458" s="749">
        <v>188219</v>
      </c>
      <c r="I458" s="749">
        <v>88219</v>
      </c>
      <c r="J458" s="749" t="s">
        <v>1327</v>
      </c>
      <c r="K458" s="749" t="s">
        <v>1328</v>
      </c>
      <c r="L458" s="752">
        <v>141.11099999999999</v>
      </c>
      <c r="M458" s="752">
        <v>10</v>
      </c>
      <c r="N458" s="753">
        <v>1411.11</v>
      </c>
    </row>
    <row r="459" spans="1:14" ht="14.4" customHeight="1" x14ac:dyDescent="0.3">
      <c r="A459" s="747" t="s">
        <v>562</v>
      </c>
      <c r="B459" s="748" t="s">
        <v>563</v>
      </c>
      <c r="C459" s="749" t="s">
        <v>580</v>
      </c>
      <c r="D459" s="750" t="s">
        <v>581</v>
      </c>
      <c r="E459" s="751">
        <v>50113001</v>
      </c>
      <c r="F459" s="750" t="s">
        <v>589</v>
      </c>
      <c r="G459" s="749" t="s">
        <v>590</v>
      </c>
      <c r="H459" s="749">
        <v>183106</v>
      </c>
      <c r="I459" s="749">
        <v>83106</v>
      </c>
      <c r="J459" s="749" t="s">
        <v>1329</v>
      </c>
      <c r="K459" s="749" t="s">
        <v>1330</v>
      </c>
      <c r="L459" s="752">
        <v>149.89000000000004</v>
      </c>
      <c r="M459" s="752">
        <v>1</v>
      </c>
      <c r="N459" s="753">
        <v>149.89000000000004</v>
      </c>
    </row>
    <row r="460" spans="1:14" ht="14.4" customHeight="1" x14ac:dyDescent="0.3">
      <c r="A460" s="747" t="s">
        <v>562</v>
      </c>
      <c r="B460" s="748" t="s">
        <v>563</v>
      </c>
      <c r="C460" s="749" t="s">
        <v>580</v>
      </c>
      <c r="D460" s="750" t="s">
        <v>581</v>
      </c>
      <c r="E460" s="751">
        <v>50113001</v>
      </c>
      <c r="F460" s="750" t="s">
        <v>589</v>
      </c>
      <c r="G460" s="749" t="s">
        <v>590</v>
      </c>
      <c r="H460" s="749">
        <v>850277</v>
      </c>
      <c r="I460" s="749">
        <v>11265</v>
      </c>
      <c r="J460" s="749" t="s">
        <v>1331</v>
      </c>
      <c r="K460" s="749" t="s">
        <v>564</v>
      </c>
      <c r="L460" s="752">
        <v>100.59999999999998</v>
      </c>
      <c r="M460" s="752">
        <v>1</v>
      </c>
      <c r="N460" s="753">
        <v>100.59999999999998</v>
      </c>
    </row>
    <row r="461" spans="1:14" ht="14.4" customHeight="1" x14ac:dyDescent="0.3">
      <c r="A461" s="747" t="s">
        <v>562</v>
      </c>
      <c r="B461" s="748" t="s">
        <v>563</v>
      </c>
      <c r="C461" s="749" t="s">
        <v>580</v>
      </c>
      <c r="D461" s="750" t="s">
        <v>581</v>
      </c>
      <c r="E461" s="751">
        <v>50113001</v>
      </c>
      <c r="F461" s="750" t="s">
        <v>589</v>
      </c>
      <c r="G461" s="749" t="s">
        <v>597</v>
      </c>
      <c r="H461" s="749">
        <v>207098</v>
      </c>
      <c r="I461" s="749">
        <v>207098</v>
      </c>
      <c r="J461" s="749" t="s">
        <v>1332</v>
      </c>
      <c r="K461" s="749" t="s">
        <v>1333</v>
      </c>
      <c r="L461" s="752">
        <v>137.99</v>
      </c>
      <c r="M461" s="752">
        <v>2</v>
      </c>
      <c r="N461" s="753">
        <v>275.98</v>
      </c>
    </row>
    <row r="462" spans="1:14" ht="14.4" customHeight="1" x14ac:dyDescent="0.3">
      <c r="A462" s="747" t="s">
        <v>562</v>
      </c>
      <c r="B462" s="748" t="s">
        <v>563</v>
      </c>
      <c r="C462" s="749" t="s">
        <v>580</v>
      </c>
      <c r="D462" s="750" t="s">
        <v>581</v>
      </c>
      <c r="E462" s="751">
        <v>50113001</v>
      </c>
      <c r="F462" s="750" t="s">
        <v>589</v>
      </c>
      <c r="G462" s="749" t="s">
        <v>597</v>
      </c>
      <c r="H462" s="749">
        <v>207092</v>
      </c>
      <c r="I462" s="749">
        <v>207092</v>
      </c>
      <c r="J462" s="749" t="s">
        <v>1334</v>
      </c>
      <c r="K462" s="749" t="s">
        <v>1335</v>
      </c>
      <c r="L462" s="752">
        <v>149.685</v>
      </c>
      <c r="M462" s="752">
        <v>4</v>
      </c>
      <c r="N462" s="753">
        <v>598.74</v>
      </c>
    </row>
    <row r="463" spans="1:14" ht="14.4" customHeight="1" x14ac:dyDescent="0.3">
      <c r="A463" s="747" t="s">
        <v>562</v>
      </c>
      <c r="B463" s="748" t="s">
        <v>563</v>
      </c>
      <c r="C463" s="749" t="s">
        <v>580</v>
      </c>
      <c r="D463" s="750" t="s">
        <v>581</v>
      </c>
      <c r="E463" s="751">
        <v>50113001</v>
      </c>
      <c r="F463" s="750" t="s">
        <v>589</v>
      </c>
      <c r="G463" s="749" t="s">
        <v>590</v>
      </c>
      <c r="H463" s="749">
        <v>118489</v>
      </c>
      <c r="I463" s="749">
        <v>18489</v>
      </c>
      <c r="J463" s="749" t="s">
        <v>1336</v>
      </c>
      <c r="K463" s="749" t="s">
        <v>1090</v>
      </c>
      <c r="L463" s="752">
        <v>360.17999999999995</v>
      </c>
      <c r="M463" s="752">
        <v>1</v>
      </c>
      <c r="N463" s="753">
        <v>360.17999999999995</v>
      </c>
    </row>
    <row r="464" spans="1:14" ht="14.4" customHeight="1" x14ac:dyDescent="0.3">
      <c r="A464" s="747" t="s">
        <v>562</v>
      </c>
      <c r="B464" s="748" t="s">
        <v>563</v>
      </c>
      <c r="C464" s="749" t="s">
        <v>580</v>
      </c>
      <c r="D464" s="750" t="s">
        <v>581</v>
      </c>
      <c r="E464" s="751">
        <v>50113001</v>
      </c>
      <c r="F464" s="750" t="s">
        <v>589</v>
      </c>
      <c r="G464" s="749" t="s">
        <v>590</v>
      </c>
      <c r="H464" s="749">
        <v>157345</v>
      </c>
      <c r="I464" s="749">
        <v>57345</v>
      </c>
      <c r="J464" s="749" t="s">
        <v>1337</v>
      </c>
      <c r="K464" s="749" t="s">
        <v>1338</v>
      </c>
      <c r="L464" s="752">
        <v>456.7</v>
      </c>
      <c r="M464" s="752">
        <v>1</v>
      </c>
      <c r="N464" s="753">
        <v>456.7</v>
      </c>
    </row>
    <row r="465" spans="1:14" ht="14.4" customHeight="1" x14ac:dyDescent="0.3">
      <c r="A465" s="747" t="s">
        <v>562</v>
      </c>
      <c r="B465" s="748" t="s">
        <v>563</v>
      </c>
      <c r="C465" s="749" t="s">
        <v>580</v>
      </c>
      <c r="D465" s="750" t="s">
        <v>581</v>
      </c>
      <c r="E465" s="751">
        <v>50113001</v>
      </c>
      <c r="F465" s="750" t="s">
        <v>589</v>
      </c>
      <c r="G465" s="749" t="s">
        <v>590</v>
      </c>
      <c r="H465" s="749">
        <v>210625</v>
      </c>
      <c r="I465" s="749">
        <v>210625</v>
      </c>
      <c r="J465" s="749" t="s">
        <v>1339</v>
      </c>
      <c r="K465" s="749" t="s">
        <v>1340</v>
      </c>
      <c r="L465" s="752">
        <v>1527.63</v>
      </c>
      <c r="M465" s="752">
        <v>1</v>
      </c>
      <c r="N465" s="753">
        <v>1527.63</v>
      </c>
    </row>
    <row r="466" spans="1:14" ht="14.4" customHeight="1" x14ac:dyDescent="0.3">
      <c r="A466" s="747" t="s">
        <v>562</v>
      </c>
      <c r="B466" s="748" t="s">
        <v>563</v>
      </c>
      <c r="C466" s="749" t="s">
        <v>580</v>
      </c>
      <c r="D466" s="750" t="s">
        <v>581</v>
      </c>
      <c r="E466" s="751">
        <v>50113001</v>
      </c>
      <c r="F466" s="750" t="s">
        <v>589</v>
      </c>
      <c r="G466" s="749" t="s">
        <v>590</v>
      </c>
      <c r="H466" s="749">
        <v>109307</v>
      </c>
      <c r="I466" s="749">
        <v>9307</v>
      </c>
      <c r="J466" s="749" t="s">
        <v>1341</v>
      </c>
      <c r="K466" s="749" t="s">
        <v>1342</v>
      </c>
      <c r="L466" s="752">
        <v>59.179999999999986</v>
      </c>
      <c r="M466" s="752">
        <v>1</v>
      </c>
      <c r="N466" s="753">
        <v>59.179999999999986</v>
      </c>
    </row>
    <row r="467" spans="1:14" ht="14.4" customHeight="1" x14ac:dyDescent="0.3">
      <c r="A467" s="747" t="s">
        <v>562</v>
      </c>
      <c r="B467" s="748" t="s">
        <v>563</v>
      </c>
      <c r="C467" s="749" t="s">
        <v>580</v>
      </c>
      <c r="D467" s="750" t="s">
        <v>581</v>
      </c>
      <c r="E467" s="751">
        <v>50113001</v>
      </c>
      <c r="F467" s="750" t="s">
        <v>589</v>
      </c>
      <c r="G467" s="749" t="s">
        <v>597</v>
      </c>
      <c r="H467" s="749">
        <v>149909</v>
      </c>
      <c r="I467" s="749">
        <v>49909</v>
      </c>
      <c r="J467" s="749" t="s">
        <v>1343</v>
      </c>
      <c r="K467" s="749" t="s">
        <v>1344</v>
      </c>
      <c r="L467" s="752">
        <v>27.831499999999998</v>
      </c>
      <c r="M467" s="752">
        <v>20</v>
      </c>
      <c r="N467" s="753">
        <v>556.63</v>
      </c>
    </row>
    <row r="468" spans="1:14" ht="14.4" customHeight="1" x14ac:dyDescent="0.3">
      <c r="A468" s="747" t="s">
        <v>562</v>
      </c>
      <c r="B468" s="748" t="s">
        <v>563</v>
      </c>
      <c r="C468" s="749" t="s">
        <v>580</v>
      </c>
      <c r="D468" s="750" t="s">
        <v>581</v>
      </c>
      <c r="E468" s="751">
        <v>50113001</v>
      </c>
      <c r="F468" s="750" t="s">
        <v>589</v>
      </c>
      <c r="G468" s="749" t="s">
        <v>590</v>
      </c>
      <c r="H468" s="749">
        <v>110151</v>
      </c>
      <c r="I468" s="749">
        <v>10151</v>
      </c>
      <c r="J468" s="749" t="s">
        <v>1345</v>
      </c>
      <c r="K468" s="749" t="s">
        <v>1346</v>
      </c>
      <c r="L468" s="752">
        <v>66.260000000000005</v>
      </c>
      <c r="M468" s="752">
        <v>3</v>
      </c>
      <c r="N468" s="753">
        <v>198.78</v>
      </c>
    </row>
    <row r="469" spans="1:14" ht="14.4" customHeight="1" x14ac:dyDescent="0.3">
      <c r="A469" s="747" t="s">
        <v>562</v>
      </c>
      <c r="B469" s="748" t="s">
        <v>563</v>
      </c>
      <c r="C469" s="749" t="s">
        <v>580</v>
      </c>
      <c r="D469" s="750" t="s">
        <v>581</v>
      </c>
      <c r="E469" s="751">
        <v>50113001</v>
      </c>
      <c r="F469" s="750" t="s">
        <v>589</v>
      </c>
      <c r="G469" s="749" t="s">
        <v>590</v>
      </c>
      <c r="H469" s="749">
        <v>192853</v>
      </c>
      <c r="I469" s="749">
        <v>192853</v>
      </c>
      <c r="J469" s="749" t="s">
        <v>1345</v>
      </c>
      <c r="K469" s="749" t="s">
        <v>1347</v>
      </c>
      <c r="L469" s="752">
        <v>107.44736842105266</v>
      </c>
      <c r="M469" s="752">
        <v>19</v>
      </c>
      <c r="N469" s="753">
        <v>2041.5000000000005</v>
      </c>
    </row>
    <row r="470" spans="1:14" ht="14.4" customHeight="1" x14ac:dyDescent="0.3">
      <c r="A470" s="747" t="s">
        <v>562</v>
      </c>
      <c r="B470" s="748" t="s">
        <v>563</v>
      </c>
      <c r="C470" s="749" t="s">
        <v>580</v>
      </c>
      <c r="D470" s="750" t="s">
        <v>581</v>
      </c>
      <c r="E470" s="751">
        <v>50113001</v>
      </c>
      <c r="F470" s="750" t="s">
        <v>589</v>
      </c>
      <c r="G470" s="749" t="s">
        <v>590</v>
      </c>
      <c r="H470" s="749">
        <v>147476</v>
      </c>
      <c r="I470" s="749">
        <v>47476</v>
      </c>
      <c r="J470" s="749" t="s">
        <v>1348</v>
      </c>
      <c r="K470" s="749" t="s">
        <v>687</v>
      </c>
      <c r="L470" s="752">
        <v>86.7</v>
      </c>
      <c r="M470" s="752">
        <v>1</v>
      </c>
      <c r="N470" s="753">
        <v>86.7</v>
      </c>
    </row>
    <row r="471" spans="1:14" ht="14.4" customHeight="1" x14ac:dyDescent="0.3">
      <c r="A471" s="747" t="s">
        <v>562</v>
      </c>
      <c r="B471" s="748" t="s">
        <v>563</v>
      </c>
      <c r="C471" s="749" t="s">
        <v>580</v>
      </c>
      <c r="D471" s="750" t="s">
        <v>581</v>
      </c>
      <c r="E471" s="751">
        <v>50113001</v>
      </c>
      <c r="F471" s="750" t="s">
        <v>589</v>
      </c>
      <c r="G471" s="749" t="s">
        <v>597</v>
      </c>
      <c r="H471" s="749">
        <v>845492</v>
      </c>
      <c r="I471" s="749">
        <v>114068</v>
      </c>
      <c r="J471" s="749" t="s">
        <v>1349</v>
      </c>
      <c r="K471" s="749" t="s">
        <v>1350</v>
      </c>
      <c r="L471" s="752">
        <v>34.269999999999996</v>
      </c>
      <c r="M471" s="752">
        <v>1</v>
      </c>
      <c r="N471" s="753">
        <v>34.269999999999996</v>
      </c>
    </row>
    <row r="472" spans="1:14" ht="14.4" customHeight="1" x14ac:dyDescent="0.3">
      <c r="A472" s="747" t="s">
        <v>562</v>
      </c>
      <c r="B472" s="748" t="s">
        <v>563</v>
      </c>
      <c r="C472" s="749" t="s">
        <v>580</v>
      </c>
      <c r="D472" s="750" t="s">
        <v>581</v>
      </c>
      <c r="E472" s="751">
        <v>50113001</v>
      </c>
      <c r="F472" s="750" t="s">
        <v>589</v>
      </c>
      <c r="G472" s="749" t="s">
        <v>597</v>
      </c>
      <c r="H472" s="749">
        <v>844480</v>
      </c>
      <c r="I472" s="749">
        <v>114059</v>
      </c>
      <c r="J472" s="749" t="s">
        <v>1351</v>
      </c>
      <c r="K472" s="749" t="s">
        <v>1352</v>
      </c>
      <c r="L472" s="752">
        <v>12.870000000000003</v>
      </c>
      <c r="M472" s="752">
        <v>1</v>
      </c>
      <c r="N472" s="753">
        <v>12.870000000000003</v>
      </c>
    </row>
    <row r="473" spans="1:14" ht="14.4" customHeight="1" x14ac:dyDescent="0.3">
      <c r="A473" s="747" t="s">
        <v>562</v>
      </c>
      <c r="B473" s="748" t="s">
        <v>563</v>
      </c>
      <c r="C473" s="749" t="s">
        <v>580</v>
      </c>
      <c r="D473" s="750" t="s">
        <v>581</v>
      </c>
      <c r="E473" s="751">
        <v>50113001</v>
      </c>
      <c r="F473" s="750" t="s">
        <v>589</v>
      </c>
      <c r="G473" s="749" t="s">
        <v>597</v>
      </c>
      <c r="H473" s="749">
        <v>844554</v>
      </c>
      <c r="I473" s="749">
        <v>114065</v>
      </c>
      <c r="J473" s="749" t="s">
        <v>1353</v>
      </c>
      <c r="K473" s="749" t="s">
        <v>1354</v>
      </c>
      <c r="L473" s="752">
        <v>18.306666666666668</v>
      </c>
      <c r="M473" s="752">
        <v>6</v>
      </c>
      <c r="N473" s="753">
        <v>109.84</v>
      </c>
    </row>
    <row r="474" spans="1:14" ht="14.4" customHeight="1" x14ac:dyDescent="0.3">
      <c r="A474" s="747" t="s">
        <v>562</v>
      </c>
      <c r="B474" s="748" t="s">
        <v>563</v>
      </c>
      <c r="C474" s="749" t="s">
        <v>580</v>
      </c>
      <c r="D474" s="750" t="s">
        <v>581</v>
      </c>
      <c r="E474" s="751">
        <v>50113001</v>
      </c>
      <c r="F474" s="750" t="s">
        <v>589</v>
      </c>
      <c r="G474" s="749" t="s">
        <v>597</v>
      </c>
      <c r="H474" s="749">
        <v>844378</v>
      </c>
      <c r="I474" s="749">
        <v>114067</v>
      </c>
      <c r="J474" s="749" t="s">
        <v>1353</v>
      </c>
      <c r="K474" s="749" t="s">
        <v>1355</v>
      </c>
      <c r="L474" s="752">
        <v>48.54</v>
      </c>
      <c r="M474" s="752">
        <v>2</v>
      </c>
      <c r="N474" s="753">
        <v>97.08</v>
      </c>
    </row>
    <row r="475" spans="1:14" ht="14.4" customHeight="1" x14ac:dyDescent="0.3">
      <c r="A475" s="747" t="s">
        <v>562</v>
      </c>
      <c r="B475" s="748" t="s">
        <v>563</v>
      </c>
      <c r="C475" s="749" t="s">
        <v>580</v>
      </c>
      <c r="D475" s="750" t="s">
        <v>581</v>
      </c>
      <c r="E475" s="751">
        <v>50113001</v>
      </c>
      <c r="F475" s="750" t="s">
        <v>589</v>
      </c>
      <c r="G475" s="749" t="s">
        <v>597</v>
      </c>
      <c r="H475" s="749">
        <v>115316</v>
      </c>
      <c r="I475" s="749">
        <v>15316</v>
      </c>
      <c r="J475" s="749" t="s">
        <v>1356</v>
      </c>
      <c r="K475" s="749" t="s">
        <v>793</v>
      </c>
      <c r="L475" s="752">
        <v>19.035000000000004</v>
      </c>
      <c r="M475" s="752">
        <v>4</v>
      </c>
      <c r="N475" s="753">
        <v>76.140000000000015</v>
      </c>
    </row>
    <row r="476" spans="1:14" ht="14.4" customHeight="1" x14ac:dyDescent="0.3">
      <c r="A476" s="747" t="s">
        <v>562</v>
      </c>
      <c r="B476" s="748" t="s">
        <v>563</v>
      </c>
      <c r="C476" s="749" t="s">
        <v>580</v>
      </c>
      <c r="D476" s="750" t="s">
        <v>581</v>
      </c>
      <c r="E476" s="751">
        <v>50113001</v>
      </c>
      <c r="F476" s="750" t="s">
        <v>589</v>
      </c>
      <c r="G476" s="749" t="s">
        <v>590</v>
      </c>
      <c r="H476" s="749">
        <v>67558</v>
      </c>
      <c r="I476" s="749">
        <v>67558</v>
      </c>
      <c r="J476" s="749" t="s">
        <v>1357</v>
      </c>
      <c r="K476" s="749" t="s">
        <v>1358</v>
      </c>
      <c r="L476" s="752">
        <v>26.95</v>
      </c>
      <c r="M476" s="752">
        <v>5</v>
      </c>
      <c r="N476" s="753">
        <v>134.75</v>
      </c>
    </row>
    <row r="477" spans="1:14" ht="14.4" customHeight="1" x14ac:dyDescent="0.3">
      <c r="A477" s="747" t="s">
        <v>562</v>
      </c>
      <c r="B477" s="748" t="s">
        <v>563</v>
      </c>
      <c r="C477" s="749" t="s">
        <v>580</v>
      </c>
      <c r="D477" s="750" t="s">
        <v>581</v>
      </c>
      <c r="E477" s="751">
        <v>50113001</v>
      </c>
      <c r="F477" s="750" t="s">
        <v>589</v>
      </c>
      <c r="G477" s="749" t="s">
        <v>590</v>
      </c>
      <c r="H477" s="749">
        <v>115050</v>
      </c>
      <c r="I477" s="749">
        <v>15050</v>
      </c>
      <c r="J477" s="749" t="s">
        <v>1359</v>
      </c>
      <c r="K477" s="749" t="s">
        <v>1360</v>
      </c>
      <c r="L477" s="752">
        <v>359.01000000000005</v>
      </c>
      <c r="M477" s="752">
        <v>2</v>
      </c>
      <c r="N477" s="753">
        <v>718.0200000000001</v>
      </c>
    </row>
    <row r="478" spans="1:14" ht="14.4" customHeight="1" x14ac:dyDescent="0.3">
      <c r="A478" s="747" t="s">
        <v>562</v>
      </c>
      <c r="B478" s="748" t="s">
        <v>563</v>
      </c>
      <c r="C478" s="749" t="s">
        <v>580</v>
      </c>
      <c r="D478" s="750" t="s">
        <v>581</v>
      </c>
      <c r="E478" s="751">
        <v>50113001</v>
      </c>
      <c r="F478" s="750" t="s">
        <v>589</v>
      </c>
      <c r="G478" s="749" t="s">
        <v>590</v>
      </c>
      <c r="H478" s="749">
        <v>114955</v>
      </c>
      <c r="I478" s="749">
        <v>14955</v>
      </c>
      <c r="J478" s="749" t="s">
        <v>1361</v>
      </c>
      <c r="K478" s="749" t="s">
        <v>1362</v>
      </c>
      <c r="L478" s="752">
        <v>128.80000000000004</v>
      </c>
      <c r="M478" s="752">
        <v>1</v>
      </c>
      <c r="N478" s="753">
        <v>128.80000000000004</v>
      </c>
    </row>
    <row r="479" spans="1:14" ht="14.4" customHeight="1" x14ac:dyDescent="0.3">
      <c r="A479" s="747" t="s">
        <v>562</v>
      </c>
      <c r="B479" s="748" t="s">
        <v>563</v>
      </c>
      <c r="C479" s="749" t="s">
        <v>580</v>
      </c>
      <c r="D479" s="750" t="s">
        <v>581</v>
      </c>
      <c r="E479" s="751">
        <v>50113001</v>
      </c>
      <c r="F479" s="750" t="s">
        <v>589</v>
      </c>
      <c r="G479" s="749" t="s">
        <v>590</v>
      </c>
      <c r="H479" s="749">
        <v>196635</v>
      </c>
      <c r="I479" s="749">
        <v>96635</v>
      </c>
      <c r="J479" s="749" t="s">
        <v>1363</v>
      </c>
      <c r="K479" s="749" t="s">
        <v>1364</v>
      </c>
      <c r="L479" s="752">
        <v>111.66000000000001</v>
      </c>
      <c r="M479" s="752">
        <v>2</v>
      </c>
      <c r="N479" s="753">
        <v>223.32000000000002</v>
      </c>
    </row>
    <row r="480" spans="1:14" ht="14.4" customHeight="1" x14ac:dyDescent="0.3">
      <c r="A480" s="747" t="s">
        <v>562</v>
      </c>
      <c r="B480" s="748" t="s">
        <v>563</v>
      </c>
      <c r="C480" s="749" t="s">
        <v>580</v>
      </c>
      <c r="D480" s="750" t="s">
        <v>581</v>
      </c>
      <c r="E480" s="751">
        <v>50113001</v>
      </c>
      <c r="F480" s="750" t="s">
        <v>589</v>
      </c>
      <c r="G480" s="749" t="s">
        <v>590</v>
      </c>
      <c r="H480" s="749">
        <v>186393</v>
      </c>
      <c r="I480" s="749">
        <v>86393</v>
      </c>
      <c r="J480" s="749" t="s">
        <v>1365</v>
      </c>
      <c r="K480" s="749" t="s">
        <v>1366</v>
      </c>
      <c r="L480" s="752">
        <v>51.313000000000009</v>
      </c>
      <c r="M480" s="752">
        <v>10</v>
      </c>
      <c r="N480" s="753">
        <v>513.13000000000011</v>
      </c>
    </row>
    <row r="481" spans="1:14" ht="14.4" customHeight="1" x14ac:dyDescent="0.3">
      <c r="A481" s="747" t="s">
        <v>562</v>
      </c>
      <c r="B481" s="748" t="s">
        <v>563</v>
      </c>
      <c r="C481" s="749" t="s">
        <v>580</v>
      </c>
      <c r="D481" s="750" t="s">
        <v>581</v>
      </c>
      <c r="E481" s="751">
        <v>50113001</v>
      </c>
      <c r="F481" s="750" t="s">
        <v>589</v>
      </c>
      <c r="G481" s="749" t="s">
        <v>590</v>
      </c>
      <c r="H481" s="749">
        <v>117992</v>
      </c>
      <c r="I481" s="749">
        <v>17992</v>
      </c>
      <c r="J481" s="749" t="s">
        <v>1365</v>
      </c>
      <c r="K481" s="749" t="s">
        <v>1367</v>
      </c>
      <c r="L481" s="752">
        <v>93.571999999999989</v>
      </c>
      <c r="M481" s="752">
        <v>30</v>
      </c>
      <c r="N481" s="753">
        <v>2807.16</v>
      </c>
    </row>
    <row r="482" spans="1:14" ht="14.4" customHeight="1" x14ac:dyDescent="0.3">
      <c r="A482" s="747" t="s">
        <v>562</v>
      </c>
      <c r="B482" s="748" t="s">
        <v>563</v>
      </c>
      <c r="C482" s="749" t="s">
        <v>580</v>
      </c>
      <c r="D482" s="750" t="s">
        <v>581</v>
      </c>
      <c r="E482" s="751">
        <v>50113001</v>
      </c>
      <c r="F482" s="750" t="s">
        <v>589</v>
      </c>
      <c r="G482" s="749" t="s">
        <v>590</v>
      </c>
      <c r="H482" s="749">
        <v>100498</v>
      </c>
      <c r="I482" s="749">
        <v>498</v>
      </c>
      <c r="J482" s="749" t="s">
        <v>1368</v>
      </c>
      <c r="K482" s="749" t="s">
        <v>1369</v>
      </c>
      <c r="L482" s="752">
        <v>107.57818181818182</v>
      </c>
      <c r="M482" s="752">
        <v>66</v>
      </c>
      <c r="N482" s="753">
        <v>7100.16</v>
      </c>
    </row>
    <row r="483" spans="1:14" ht="14.4" customHeight="1" x14ac:dyDescent="0.3">
      <c r="A483" s="747" t="s">
        <v>562</v>
      </c>
      <c r="B483" s="748" t="s">
        <v>563</v>
      </c>
      <c r="C483" s="749" t="s">
        <v>580</v>
      </c>
      <c r="D483" s="750" t="s">
        <v>581</v>
      </c>
      <c r="E483" s="751">
        <v>50113001</v>
      </c>
      <c r="F483" s="750" t="s">
        <v>589</v>
      </c>
      <c r="G483" s="749" t="s">
        <v>590</v>
      </c>
      <c r="H483" s="749">
        <v>100499</v>
      </c>
      <c r="I483" s="749">
        <v>499</v>
      </c>
      <c r="J483" s="749" t="s">
        <v>1368</v>
      </c>
      <c r="K483" s="749" t="s">
        <v>1370</v>
      </c>
      <c r="L483" s="752">
        <v>111.97517241379309</v>
      </c>
      <c r="M483" s="752">
        <v>29</v>
      </c>
      <c r="N483" s="753">
        <v>3247.2799999999997</v>
      </c>
    </row>
    <row r="484" spans="1:14" ht="14.4" customHeight="1" x14ac:dyDescent="0.3">
      <c r="A484" s="747" t="s">
        <v>562</v>
      </c>
      <c r="B484" s="748" t="s">
        <v>563</v>
      </c>
      <c r="C484" s="749" t="s">
        <v>580</v>
      </c>
      <c r="D484" s="750" t="s">
        <v>581</v>
      </c>
      <c r="E484" s="751">
        <v>50113001</v>
      </c>
      <c r="F484" s="750" t="s">
        <v>589</v>
      </c>
      <c r="G484" s="749" t="s">
        <v>590</v>
      </c>
      <c r="H484" s="749">
        <v>215978</v>
      </c>
      <c r="I484" s="749">
        <v>215978</v>
      </c>
      <c r="J484" s="749" t="s">
        <v>1371</v>
      </c>
      <c r="K484" s="749" t="s">
        <v>1372</v>
      </c>
      <c r="L484" s="752">
        <v>119.38962962962961</v>
      </c>
      <c r="M484" s="752">
        <v>27</v>
      </c>
      <c r="N484" s="753">
        <v>3223.5199999999995</v>
      </c>
    </row>
    <row r="485" spans="1:14" ht="14.4" customHeight="1" x14ac:dyDescent="0.3">
      <c r="A485" s="747" t="s">
        <v>562</v>
      </c>
      <c r="B485" s="748" t="s">
        <v>563</v>
      </c>
      <c r="C485" s="749" t="s">
        <v>580</v>
      </c>
      <c r="D485" s="750" t="s">
        <v>581</v>
      </c>
      <c r="E485" s="751">
        <v>50113001</v>
      </c>
      <c r="F485" s="750" t="s">
        <v>589</v>
      </c>
      <c r="G485" s="749" t="s">
        <v>590</v>
      </c>
      <c r="H485" s="749">
        <v>116594</v>
      </c>
      <c r="I485" s="749">
        <v>16594</v>
      </c>
      <c r="J485" s="749" t="s">
        <v>1373</v>
      </c>
      <c r="K485" s="749" t="s">
        <v>1374</v>
      </c>
      <c r="L485" s="752">
        <v>111.46263157894737</v>
      </c>
      <c r="M485" s="752">
        <v>19</v>
      </c>
      <c r="N485" s="753">
        <v>2117.79</v>
      </c>
    </row>
    <row r="486" spans="1:14" ht="14.4" customHeight="1" x14ac:dyDescent="0.3">
      <c r="A486" s="747" t="s">
        <v>562</v>
      </c>
      <c r="B486" s="748" t="s">
        <v>563</v>
      </c>
      <c r="C486" s="749" t="s">
        <v>580</v>
      </c>
      <c r="D486" s="750" t="s">
        <v>581</v>
      </c>
      <c r="E486" s="751">
        <v>50113001</v>
      </c>
      <c r="F486" s="750" t="s">
        <v>589</v>
      </c>
      <c r="G486" s="749" t="s">
        <v>590</v>
      </c>
      <c r="H486" s="749">
        <v>159750</v>
      </c>
      <c r="I486" s="749">
        <v>0</v>
      </c>
      <c r="J486" s="749" t="s">
        <v>1375</v>
      </c>
      <c r="K486" s="749" t="s">
        <v>1376</v>
      </c>
      <c r="L486" s="752">
        <v>24.760000000000009</v>
      </c>
      <c r="M486" s="752">
        <v>1</v>
      </c>
      <c r="N486" s="753">
        <v>24.760000000000009</v>
      </c>
    </row>
    <row r="487" spans="1:14" ht="14.4" customHeight="1" x14ac:dyDescent="0.3">
      <c r="A487" s="747" t="s">
        <v>562</v>
      </c>
      <c r="B487" s="748" t="s">
        <v>563</v>
      </c>
      <c r="C487" s="749" t="s">
        <v>580</v>
      </c>
      <c r="D487" s="750" t="s">
        <v>581</v>
      </c>
      <c r="E487" s="751">
        <v>50113001</v>
      </c>
      <c r="F487" s="750" t="s">
        <v>589</v>
      </c>
      <c r="G487" s="749" t="s">
        <v>590</v>
      </c>
      <c r="H487" s="749">
        <v>102547</v>
      </c>
      <c r="I487" s="749">
        <v>2547</v>
      </c>
      <c r="J487" s="749" t="s">
        <v>1377</v>
      </c>
      <c r="K487" s="749" t="s">
        <v>1378</v>
      </c>
      <c r="L487" s="752">
        <v>45.340000000000011</v>
      </c>
      <c r="M487" s="752">
        <v>2</v>
      </c>
      <c r="N487" s="753">
        <v>90.680000000000021</v>
      </c>
    </row>
    <row r="488" spans="1:14" ht="14.4" customHeight="1" x14ac:dyDescent="0.3">
      <c r="A488" s="747" t="s">
        <v>562</v>
      </c>
      <c r="B488" s="748" t="s">
        <v>563</v>
      </c>
      <c r="C488" s="749" t="s">
        <v>580</v>
      </c>
      <c r="D488" s="750" t="s">
        <v>581</v>
      </c>
      <c r="E488" s="751">
        <v>50113001</v>
      </c>
      <c r="F488" s="750" t="s">
        <v>589</v>
      </c>
      <c r="G488" s="749" t="s">
        <v>590</v>
      </c>
      <c r="H488" s="749">
        <v>225168</v>
      </c>
      <c r="I488" s="749">
        <v>225168</v>
      </c>
      <c r="J488" s="749" t="s">
        <v>1377</v>
      </c>
      <c r="K488" s="749" t="s">
        <v>707</v>
      </c>
      <c r="L488" s="752">
        <v>64.208749999999995</v>
      </c>
      <c r="M488" s="752">
        <v>24</v>
      </c>
      <c r="N488" s="753">
        <v>1541.01</v>
      </c>
    </row>
    <row r="489" spans="1:14" ht="14.4" customHeight="1" x14ac:dyDescent="0.3">
      <c r="A489" s="747" t="s">
        <v>562</v>
      </c>
      <c r="B489" s="748" t="s">
        <v>563</v>
      </c>
      <c r="C489" s="749" t="s">
        <v>580</v>
      </c>
      <c r="D489" s="750" t="s">
        <v>581</v>
      </c>
      <c r="E489" s="751">
        <v>50113001</v>
      </c>
      <c r="F489" s="750" t="s">
        <v>589</v>
      </c>
      <c r="G489" s="749" t="s">
        <v>590</v>
      </c>
      <c r="H489" s="749">
        <v>225169</v>
      </c>
      <c r="I489" s="749">
        <v>225169</v>
      </c>
      <c r="J489" s="749" t="s">
        <v>1377</v>
      </c>
      <c r="K489" s="749" t="s">
        <v>1378</v>
      </c>
      <c r="L489" s="752">
        <v>44.74666666666667</v>
      </c>
      <c r="M489" s="752">
        <v>6</v>
      </c>
      <c r="N489" s="753">
        <v>268.48</v>
      </c>
    </row>
    <row r="490" spans="1:14" ht="14.4" customHeight="1" x14ac:dyDescent="0.3">
      <c r="A490" s="747" t="s">
        <v>562</v>
      </c>
      <c r="B490" s="748" t="s">
        <v>563</v>
      </c>
      <c r="C490" s="749" t="s">
        <v>580</v>
      </c>
      <c r="D490" s="750" t="s">
        <v>581</v>
      </c>
      <c r="E490" s="751">
        <v>50113001</v>
      </c>
      <c r="F490" s="750" t="s">
        <v>589</v>
      </c>
      <c r="G490" s="749" t="s">
        <v>597</v>
      </c>
      <c r="H490" s="749">
        <v>201290</v>
      </c>
      <c r="I490" s="749">
        <v>201290</v>
      </c>
      <c r="J490" s="749" t="s">
        <v>1379</v>
      </c>
      <c r="K490" s="749" t="s">
        <v>837</v>
      </c>
      <c r="L490" s="752">
        <v>43.420000000000009</v>
      </c>
      <c r="M490" s="752">
        <v>97</v>
      </c>
      <c r="N490" s="753">
        <v>4211.7400000000007</v>
      </c>
    </row>
    <row r="491" spans="1:14" ht="14.4" customHeight="1" x14ac:dyDescent="0.3">
      <c r="A491" s="747" t="s">
        <v>562</v>
      </c>
      <c r="B491" s="748" t="s">
        <v>563</v>
      </c>
      <c r="C491" s="749" t="s">
        <v>580</v>
      </c>
      <c r="D491" s="750" t="s">
        <v>581</v>
      </c>
      <c r="E491" s="751">
        <v>50113001</v>
      </c>
      <c r="F491" s="750" t="s">
        <v>589</v>
      </c>
      <c r="G491" s="749" t="s">
        <v>597</v>
      </c>
      <c r="H491" s="749">
        <v>140368</v>
      </c>
      <c r="I491" s="749">
        <v>40368</v>
      </c>
      <c r="J491" s="749" t="s">
        <v>1380</v>
      </c>
      <c r="K491" s="749" t="s">
        <v>1381</v>
      </c>
      <c r="L491" s="752">
        <v>61.691999999999986</v>
      </c>
      <c r="M491" s="752">
        <v>5</v>
      </c>
      <c r="N491" s="753">
        <v>308.45999999999992</v>
      </c>
    </row>
    <row r="492" spans="1:14" ht="14.4" customHeight="1" x14ac:dyDescent="0.3">
      <c r="A492" s="747" t="s">
        <v>562</v>
      </c>
      <c r="B492" s="748" t="s">
        <v>563</v>
      </c>
      <c r="C492" s="749" t="s">
        <v>580</v>
      </c>
      <c r="D492" s="750" t="s">
        <v>581</v>
      </c>
      <c r="E492" s="751">
        <v>50113001</v>
      </c>
      <c r="F492" s="750" t="s">
        <v>589</v>
      </c>
      <c r="G492" s="749" t="s">
        <v>590</v>
      </c>
      <c r="H492" s="749">
        <v>207527</v>
      </c>
      <c r="I492" s="749">
        <v>207527</v>
      </c>
      <c r="J492" s="749" t="s">
        <v>1382</v>
      </c>
      <c r="K492" s="749" t="s">
        <v>1383</v>
      </c>
      <c r="L492" s="752">
        <v>61.69666666666668</v>
      </c>
      <c r="M492" s="752">
        <v>3</v>
      </c>
      <c r="N492" s="753">
        <v>185.09000000000003</v>
      </c>
    </row>
    <row r="493" spans="1:14" ht="14.4" customHeight="1" x14ac:dyDescent="0.3">
      <c r="A493" s="747" t="s">
        <v>562</v>
      </c>
      <c r="B493" s="748" t="s">
        <v>563</v>
      </c>
      <c r="C493" s="749" t="s">
        <v>580</v>
      </c>
      <c r="D493" s="750" t="s">
        <v>581</v>
      </c>
      <c r="E493" s="751">
        <v>50113001</v>
      </c>
      <c r="F493" s="750" t="s">
        <v>589</v>
      </c>
      <c r="G493" s="749" t="s">
        <v>590</v>
      </c>
      <c r="H493" s="749">
        <v>199963</v>
      </c>
      <c r="I493" s="749">
        <v>199963</v>
      </c>
      <c r="J493" s="749" t="s">
        <v>1384</v>
      </c>
      <c r="K493" s="749" t="s">
        <v>1385</v>
      </c>
      <c r="L493" s="752">
        <v>568.36</v>
      </c>
      <c r="M493" s="752">
        <v>1</v>
      </c>
      <c r="N493" s="753">
        <v>568.36</v>
      </c>
    </row>
    <row r="494" spans="1:14" ht="14.4" customHeight="1" x14ac:dyDescent="0.3">
      <c r="A494" s="747" t="s">
        <v>562</v>
      </c>
      <c r="B494" s="748" t="s">
        <v>563</v>
      </c>
      <c r="C494" s="749" t="s">
        <v>580</v>
      </c>
      <c r="D494" s="750" t="s">
        <v>581</v>
      </c>
      <c r="E494" s="751">
        <v>50113001</v>
      </c>
      <c r="F494" s="750" t="s">
        <v>589</v>
      </c>
      <c r="G494" s="749" t="s">
        <v>590</v>
      </c>
      <c r="H494" s="749">
        <v>100502</v>
      </c>
      <c r="I494" s="749">
        <v>502</v>
      </c>
      <c r="J494" s="749" t="s">
        <v>1386</v>
      </c>
      <c r="K494" s="749" t="s">
        <v>1387</v>
      </c>
      <c r="L494" s="752">
        <v>238.67000000000002</v>
      </c>
      <c r="M494" s="752">
        <v>2</v>
      </c>
      <c r="N494" s="753">
        <v>477.34000000000003</v>
      </c>
    </row>
    <row r="495" spans="1:14" ht="14.4" customHeight="1" x14ac:dyDescent="0.3">
      <c r="A495" s="747" t="s">
        <v>562</v>
      </c>
      <c r="B495" s="748" t="s">
        <v>563</v>
      </c>
      <c r="C495" s="749" t="s">
        <v>580</v>
      </c>
      <c r="D495" s="750" t="s">
        <v>581</v>
      </c>
      <c r="E495" s="751">
        <v>50113001</v>
      </c>
      <c r="F495" s="750" t="s">
        <v>589</v>
      </c>
      <c r="G495" s="749" t="s">
        <v>590</v>
      </c>
      <c r="H495" s="749">
        <v>102684</v>
      </c>
      <c r="I495" s="749">
        <v>2684</v>
      </c>
      <c r="J495" s="749" t="s">
        <v>1386</v>
      </c>
      <c r="K495" s="749" t="s">
        <v>1388</v>
      </c>
      <c r="L495" s="752">
        <v>80.337826086956525</v>
      </c>
      <c r="M495" s="752">
        <v>46</v>
      </c>
      <c r="N495" s="753">
        <v>3695.54</v>
      </c>
    </row>
    <row r="496" spans="1:14" ht="14.4" customHeight="1" x14ac:dyDescent="0.3">
      <c r="A496" s="747" t="s">
        <v>562</v>
      </c>
      <c r="B496" s="748" t="s">
        <v>563</v>
      </c>
      <c r="C496" s="749" t="s">
        <v>580</v>
      </c>
      <c r="D496" s="750" t="s">
        <v>581</v>
      </c>
      <c r="E496" s="751">
        <v>50113001</v>
      </c>
      <c r="F496" s="750" t="s">
        <v>589</v>
      </c>
      <c r="G496" s="749" t="s">
        <v>590</v>
      </c>
      <c r="H496" s="749">
        <v>157119</v>
      </c>
      <c r="I496" s="749">
        <v>157119</v>
      </c>
      <c r="J496" s="749" t="s">
        <v>1389</v>
      </c>
      <c r="K496" s="749" t="s">
        <v>1390</v>
      </c>
      <c r="L496" s="752">
        <v>120.66499999999999</v>
      </c>
      <c r="M496" s="752">
        <v>2</v>
      </c>
      <c r="N496" s="753">
        <v>241.32999999999998</v>
      </c>
    </row>
    <row r="497" spans="1:14" ht="14.4" customHeight="1" x14ac:dyDescent="0.3">
      <c r="A497" s="747" t="s">
        <v>562</v>
      </c>
      <c r="B497" s="748" t="s">
        <v>563</v>
      </c>
      <c r="C497" s="749" t="s">
        <v>580</v>
      </c>
      <c r="D497" s="750" t="s">
        <v>581</v>
      </c>
      <c r="E497" s="751">
        <v>50113001</v>
      </c>
      <c r="F497" s="750" t="s">
        <v>589</v>
      </c>
      <c r="G497" s="749" t="s">
        <v>590</v>
      </c>
      <c r="H497" s="749">
        <v>178596</v>
      </c>
      <c r="I497" s="749">
        <v>178596</v>
      </c>
      <c r="J497" s="749" t="s">
        <v>1391</v>
      </c>
      <c r="K497" s="749" t="s">
        <v>1392</v>
      </c>
      <c r="L497" s="752">
        <v>473.47999999999996</v>
      </c>
      <c r="M497" s="752">
        <v>2</v>
      </c>
      <c r="N497" s="753">
        <v>946.95999999999992</v>
      </c>
    </row>
    <row r="498" spans="1:14" ht="14.4" customHeight="1" x14ac:dyDescent="0.3">
      <c r="A498" s="747" t="s">
        <v>562</v>
      </c>
      <c r="B498" s="748" t="s">
        <v>563</v>
      </c>
      <c r="C498" s="749" t="s">
        <v>580</v>
      </c>
      <c r="D498" s="750" t="s">
        <v>581</v>
      </c>
      <c r="E498" s="751">
        <v>50113001</v>
      </c>
      <c r="F498" s="750" t="s">
        <v>589</v>
      </c>
      <c r="G498" s="749" t="s">
        <v>590</v>
      </c>
      <c r="H498" s="749">
        <v>218110</v>
      </c>
      <c r="I498" s="749">
        <v>218110</v>
      </c>
      <c r="J498" s="749" t="s">
        <v>1393</v>
      </c>
      <c r="K498" s="749" t="s">
        <v>1394</v>
      </c>
      <c r="L498" s="752">
        <v>209.29</v>
      </c>
      <c r="M498" s="752">
        <v>3</v>
      </c>
      <c r="N498" s="753">
        <v>627.87</v>
      </c>
    </row>
    <row r="499" spans="1:14" ht="14.4" customHeight="1" x14ac:dyDescent="0.3">
      <c r="A499" s="747" t="s">
        <v>562</v>
      </c>
      <c r="B499" s="748" t="s">
        <v>563</v>
      </c>
      <c r="C499" s="749" t="s">
        <v>580</v>
      </c>
      <c r="D499" s="750" t="s">
        <v>581</v>
      </c>
      <c r="E499" s="751">
        <v>50113001</v>
      </c>
      <c r="F499" s="750" t="s">
        <v>589</v>
      </c>
      <c r="G499" s="749" t="s">
        <v>590</v>
      </c>
      <c r="H499" s="749">
        <v>218109</v>
      </c>
      <c r="I499" s="749">
        <v>218109</v>
      </c>
      <c r="J499" s="749" t="s">
        <v>1393</v>
      </c>
      <c r="K499" s="749" t="s">
        <v>1395</v>
      </c>
      <c r="L499" s="752">
        <v>143.43</v>
      </c>
      <c r="M499" s="752">
        <v>1</v>
      </c>
      <c r="N499" s="753">
        <v>143.43</v>
      </c>
    </row>
    <row r="500" spans="1:14" ht="14.4" customHeight="1" x14ac:dyDescent="0.3">
      <c r="A500" s="747" t="s">
        <v>562</v>
      </c>
      <c r="B500" s="748" t="s">
        <v>563</v>
      </c>
      <c r="C500" s="749" t="s">
        <v>580</v>
      </c>
      <c r="D500" s="750" t="s">
        <v>581</v>
      </c>
      <c r="E500" s="751">
        <v>50113001</v>
      </c>
      <c r="F500" s="750" t="s">
        <v>589</v>
      </c>
      <c r="G500" s="749" t="s">
        <v>590</v>
      </c>
      <c r="H500" s="749">
        <v>142475</v>
      </c>
      <c r="I500" s="749">
        <v>42475</v>
      </c>
      <c r="J500" s="749" t="s">
        <v>1396</v>
      </c>
      <c r="K500" s="749" t="s">
        <v>1397</v>
      </c>
      <c r="L500" s="752">
        <v>132.18333333333331</v>
      </c>
      <c r="M500" s="752">
        <v>3</v>
      </c>
      <c r="N500" s="753">
        <v>396.54999999999995</v>
      </c>
    </row>
    <row r="501" spans="1:14" ht="14.4" customHeight="1" x14ac:dyDescent="0.3">
      <c r="A501" s="747" t="s">
        <v>562</v>
      </c>
      <c r="B501" s="748" t="s">
        <v>563</v>
      </c>
      <c r="C501" s="749" t="s">
        <v>580</v>
      </c>
      <c r="D501" s="750" t="s">
        <v>581</v>
      </c>
      <c r="E501" s="751">
        <v>50113001</v>
      </c>
      <c r="F501" s="750" t="s">
        <v>589</v>
      </c>
      <c r="G501" s="749" t="s">
        <v>590</v>
      </c>
      <c r="H501" s="749">
        <v>844305</v>
      </c>
      <c r="I501" s="749">
        <v>103541</v>
      </c>
      <c r="J501" s="749" t="s">
        <v>1398</v>
      </c>
      <c r="K501" s="749" t="s">
        <v>628</v>
      </c>
      <c r="L501" s="752">
        <v>38.500000000000007</v>
      </c>
      <c r="M501" s="752">
        <v>1</v>
      </c>
      <c r="N501" s="753">
        <v>38.500000000000007</v>
      </c>
    </row>
    <row r="502" spans="1:14" ht="14.4" customHeight="1" x14ac:dyDescent="0.3">
      <c r="A502" s="747" t="s">
        <v>562</v>
      </c>
      <c r="B502" s="748" t="s">
        <v>563</v>
      </c>
      <c r="C502" s="749" t="s">
        <v>580</v>
      </c>
      <c r="D502" s="750" t="s">
        <v>581</v>
      </c>
      <c r="E502" s="751">
        <v>50113001</v>
      </c>
      <c r="F502" s="750" t="s">
        <v>589</v>
      </c>
      <c r="G502" s="749" t="s">
        <v>597</v>
      </c>
      <c r="H502" s="749">
        <v>146071</v>
      </c>
      <c r="I502" s="749">
        <v>146071</v>
      </c>
      <c r="J502" s="749" t="s">
        <v>1399</v>
      </c>
      <c r="K502" s="749" t="s">
        <v>1400</v>
      </c>
      <c r="L502" s="752">
        <v>138.51</v>
      </c>
      <c r="M502" s="752">
        <v>4</v>
      </c>
      <c r="N502" s="753">
        <v>554.04</v>
      </c>
    </row>
    <row r="503" spans="1:14" ht="14.4" customHeight="1" x14ac:dyDescent="0.3">
      <c r="A503" s="747" t="s">
        <v>562</v>
      </c>
      <c r="B503" s="748" t="s">
        <v>563</v>
      </c>
      <c r="C503" s="749" t="s">
        <v>580</v>
      </c>
      <c r="D503" s="750" t="s">
        <v>581</v>
      </c>
      <c r="E503" s="751">
        <v>50113001</v>
      </c>
      <c r="F503" s="750" t="s">
        <v>589</v>
      </c>
      <c r="G503" s="749" t="s">
        <v>590</v>
      </c>
      <c r="H503" s="749">
        <v>850459</v>
      </c>
      <c r="I503" s="749">
        <v>127760</v>
      </c>
      <c r="J503" s="749" t="s">
        <v>1401</v>
      </c>
      <c r="K503" s="749" t="s">
        <v>1402</v>
      </c>
      <c r="L503" s="752">
        <v>59.784285714285723</v>
      </c>
      <c r="M503" s="752">
        <v>7</v>
      </c>
      <c r="N503" s="753">
        <v>418.49000000000007</v>
      </c>
    </row>
    <row r="504" spans="1:14" ht="14.4" customHeight="1" x14ac:dyDescent="0.3">
      <c r="A504" s="747" t="s">
        <v>562</v>
      </c>
      <c r="B504" s="748" t="s">
        <v>563</v>
      </c>
      <c r="C504" s="749" t="s">
        <v>580</v>
      </c>
      <c r="D504" s="750" t="s">
        <v>581</v>
      </c>
      <c r="E504" s="751">
        <v>50113001</v>
      </c>
      <c r="F504" s="750" t="s">
        <v>589</v>
      </c>
      <c r="G504" s="749" t="s">
        <v>564</v>
      </c>
      <c r="H504" s="749">
        <v>127778</v>
      </c>
      <c r="I504" s="749">
        <v>127778</v>
      </c>
      <c r="J504" s="749" t="s">
        <v>1403</v>
      </c>
      <c r="K504" s="749" t="s">
        <v>1400</v>
      </c>
      <c r="L504" s="752">
        <v>144.54222222222222</v>
      </c>
      <c r="M504" s="752">
        <v>9</v>
      </c>
      <c r="N504" s="753">
        <v>1300.8799999999999</v>
      </c>
    </row>
    <row r="505" spans="1:14" ht="14.4" customHeight="1" x14ac:dyDescent="0.3">
      <c r="A505" s="747" t="s">
        <v>562</v>
      </c>
      <c r="B505" s="748" t="s">
        <v>563</v>
      </c>
      <c r="C505" s="749" t="s">
        <v>580</v>
      </c>
      <c r="D505" s="750" t="s">
        <v>581</v>
      </c>
      <c r="E505" s="751">
        <v>50113001</v>
      </c>
      <c r="F505" s="750" t="s">
        <v>589</v>
      </c>
      <c r="G505" s="749" t="s">
        <v>590</v>
      </c>
      <c r="H505" s="749">
        <v>194804</v>
      </c>
      <c r="I505" s="749">
        <v>94804</v>
      </c>
      <c r="J505" s="749" t="s">
        <v>1404</v>
      </c>
      <c r="K505" s="749" t="s">
        <v>837</v>
      </c>
      <c r="L505" s="752">
        <v>39.02000000000001</v>
      </c>
      <c r="M505" s="752">
        <v>3</v>
      </c>
      <c r="N505" s="753">
        <v>117.06000000000003</v>
      </c>
    </row>
    <row r="506" spans="1:14" ht="14.4" customHeight="1" x14ac:dyDescent="0.3">
      <c r="A506" s="747" t="s">
        <v>562</v>
      </c>
      <c r="B506" s="748" t="s">
        <v>563</v>
      </c>
      <c r="C506" s="749" t="s">
        <v>580</v>
      </c>
      <c r="D506" s="750" t="s">
        <v>581</v>
      </c>
      <c r="E506" s="751">
        <v>50113001</v>
      </c>
      <c r="F506" s="750" t="s">
        <v>589</v>
      </c>
      <c r="G506" s="749" t="s">
        <v>590</v>
      </c>
      <c r="H506" s="749">
        <v>185937</v>
      </c>
      <c r="I506" s="749">
        <v>185937</v>
      </c>
      <c r="J506" s="749" t="s">
        <v>1405</v>
      </c>
      <c r="K506" s="749" t="s">
        <v>1406</v>
      </c>
      <c r="L506" s="752">
        <v>213.77</v>
      </c>
      <c r="M506" s="752">
        <v>1</v>
      </c>
      <c r="N506" s="753">
        <v>213.77</v>
      </c>
    </row>
    <row r="507" spans="1:14" ht="14.4" customHeight="1" x14ac:dyDescent="0.3">
      <c r="A507" s="747" t="s">
        <v>562</v>
      </c>
      <c r="B507" s="748" t="s">
        <v>563</v>
      </c>
      <c r="C507" s="749" t="s">
        <v>580</v>
      </c>
      <c r="D507" s="750" t="s">
        <v>581</v>
      </c>
      <c r="E507" s="751">
        <v>50113001</v>
      </c>
      <c r="F507" s="750" t="s">
        <v>589</v>
      </c>
      <c r="G507" s="749" t="s">
        <v>597</v>
      </c>
      <c r="H507" s="749">
        <v>184530</v>
      </c>
      <c r="I507" s="749">
        <v>200207</v>
      </c>
      <c r="J507" s="749" t="s">
        <v>1407</v>
      </c>
      <c r="K507" s="749" t="s">
        <v>1408</v>
      </c>
      <c r="L507" s="752">
        <v>75.683333333333337</v>
      </c>
      <c r="M507" s="752">
        <v>3</v>
      </c>
      <c r="N507" s="753">
        <v>227.05</v>
      </c>
    </row>
    <row r="508" spans="1:14" ht="14.4" customHeight="1" x14ac:dyDescent="0.3">
      <c r="A508" s="747" t="s">
        <v>562</v>
      </c>
      <c r="B508" s="748" t="s">
        <v>563</v>
      </c>
      <c r="C508" s="749" t="s">
        <v>580</v>
      </c>
      <c r="D508" s="750" t="s">
        <v>581</v>
      </c>
      <c r="E508" s="751">
        <v>50113001</v>
      </c>
      <c r="F508" s="750" t="s">
        <v>589</v>
      </c>
      <c r="G508" s="749" t="s">
        <v>590</v>
      </c>
      <c r="H508" s="749">
        <v>196190</v>
      </c>
      <c r="I508" s="749">
        <v>96190</v>
      </c>
      <c r="J508" s="749" t="s">
        <v>1409</v>
      </c>
      <c r="K508" s="749" t="s">
        <v>1410</v>
      </c>
      <c r="L508" s="752">
        <v>52.675000000000018</v>
      </c>
      <c r="M508" s="752">
        <v>2</v>
      </c>
      <c r="N508" s="753">
        <v>105.35000000000004</v>
      </c>
    </row>
    <row r="509" spans="1:14" ht="14.4" customHeight="1" x14ac:dyDescent="0.3">
      <c r="A509" s="747" t="s">
        <v>562</v>
      </c>
      <c r="B509" s="748" t="s">
        <v>563</v>
      </c>
      <c r="C509" s="749" t="s">
        <v>580</v>
      </c>
      <c r="D509" s="750" t="s">
        <v>581</v>
      </c>
      <c r="E509" s="751">
        <v>50113001</v>
      </c>
      <c r="F509" s="750" t="s">
        <v>589</v>
      </c>
      <c r="G509" s="749" t="s">
        <v>590</v>
      </c>
      <c r="H509" s="749">
        <v>196187</v>
      </c>
      <c r="I509" s="749">
        <v>96187</v>
      </c>
      <c r="J509" s="749" t="s">
        <v>1409</v>
      </c>
      <c r="K509" s="749" t="s">
        <v>1411</v>
      </c>
      <c r="L509" s="752">
        <v>60.70000000000001</v>
      </c>
      <c r="M509" s="752">
        <v>5</v>
      </c>
      <c r="N509" s="753">
        <v>303.50000000000006</v>
      </c>
    </row>
    <row r="510" spans="1:14" ht="14.4" customHeight="1" x14ac:dyDescent="0.3">
      <c r="A510" s="747" t="s">
        <v>562</v>
      </c>
      <c r="B510" s="748" t="s">
        <v>563</v>
      </c>
      <c r="C510" s="749" t="s">
        <v>580</v>
      </c>
      <c r="D510" s="750" t="s">
        <v>581</v>
      </c>
      <c r="E510" s="751">
        <v>50113001</v>
      </c>
      <c r="F510" s="750" t="s">
        <v>589</v>
      </c>
      <c r="G510" s="749" t="s">
        <v>590</v>
      </c>
      <c r="H510" s="749">
        <v>120159</v>
      </c>
      <c r="I510" s="749">
        <v>20159</v>
      </c>
      <c r="J510" s="749" t="s">
        <v>1412</v>
      </c>
      <c r="K510" s="749" t="s">
        <v>1413</v>
      </c>
      <c r="L510" s="752">
        <v>40.67</v>
      </c>
      <c r="M510" s="752">
        <v>1</v>
      </c>
      <c r="N510" s="753">
        <v>40.67</v>
      </c>
    </row>
    <row r="511" spans="1:14" ht="14.4" customHeight="1" x14ac:dyDescent="0.3">
      <c r="A511" s="747" t="s">
        <v>562</v>
      </c>
      <c r="B511" s="748" t="s">
        <v>563</v>
      </c>
      <c r="C511" s="749" t="s">
        <v>580</v>
      </c>
      <c r="D511" s="750" t="s">
        <v>581</v>
      </c>
      <c r="E511" s="751">
        <v>50113001</v>
      </c>
      <c r="F511" s="750" t="s">
        <v>589</v>
      </c>
      <c r="G511" s="749" t="s">
        <v>590</v>
      </c>
      <c r="H511" s="749">
        <v>121794</v>
      </c>
      <c r="I511" s="749">
        <v>21794</v>
      </c>
      <c r="J511" s="749" t="s">
        <v>1414</v>
      </c>
      <c r="K511" s="749" t="s">
        <v>1415</v>
      </c>
      <c r="L511" s="752">
        <v>260.74666666666673</v>
      </c>
      <c r="M511" s="752">
        <v>3</v>
      </c>
      <c r="N511" s="753">
        <v>782.24000000000024</v>
      </c>
    </row>
    <row r="512" spans="1:14" ht="14.4" customHeight="1" x14ac:dyDescent="0.3">
      <c r="A512" s="747" t="s">
        <v>562</v>
      </c>
      <c r="B512" s="748" t="s">
        <v>563</v>
      </c>
      <c r="C512" s="749" t="s">
        <v>580</v>
      </c>
      <c r="D512" s="750" t="s">
        <v>581</v>
      </c>
      <c r="E512" s="751">
        <v>50113001</v>
      </c>
      <c r="F512" s="750" t="s">
        <v>589</v>
      </c>
      <c r="G512" s="749" t="s">
        <v>590</v>
      </c>
      <c r="H512" s="749">
        <v>121793</v>
      </c>
      <c r="I512" s="749">
        <v>21793</v>
      </c>
      <c r="J512" s="749" t="s">
        <v>1414</v>
      </c>
      <c r="K512" s="749" t="s">
        <v>1416</v>
      </c>
      <c r="L512" s="752">
        <v>107.07545454545456</v>
      </c>
      <c r="M512" s="752">
        <v>11</v>
      </c>
      <c r="N512" s="753">
        <v>1177.8300000000002</v>
      </c>
    </row>
    <row r="513" spans="1:14" ht="14.4" customHeight="1" x14ac:dyDescent="0.3">
      <c r="A513" s="747" t="s">
        <v>562</v>
      </c>
      <c r="B513" s="748" t="s">
        <v>563</v>
      </c>
      <c r="C513" s="749" t="s">
        <v>580</v>
      </c>
      <c r="D513" s="750" t="s">
        <v>581</v>
      </c>
      <c r="E513" s="751">
        <v>50113001</v>
      </c>
      <c r="F513" s="750" t="s">
        <v>589</v>
      </c>
      <c r="G513" s="749" t="s">
        <v>590</v>
      </c>
      <c r="H513" s="749">
        <v>147271</v>
      </c>
      <c r="I513" s="749">
        <v>47271</v>
      </c>
      <c r="J513" s="749" t="s">
        <v>1417</v>
      </c>
      <c r="K513" s="749" t="s">
        <v>596</v>
      </c>
      <c r="L513" s="752">
        <v>92.036153846153852</v>
      </c>
      <c r="M513" s="752">
        <v>13</v>
      </c>
      <c r="N513" s="753">
        <v>1196.47</v>
      </c>
    </row>
    <row r="514" spans="1:14" ht="14.4" customHeight="1" x14ac:dyDescent="0.3">
      <c r="A514" s="747" t="s">
        <v>562</v>
      </c>
      <c r="B514" s="748" t="s">
        <v>563</v>
      </c>
      <c r="C514" s="749" t="s">
        <v>580</v>
      </c>
      <c r="D514" s="750" t="s">
        <v>581</v>
      </c>
      <c r="E514" s="751">
        <v>50113001</v>
      </c>
      <c r="F514" s="750" t="s">
        <v>589</v>
      </c>
      <c r="G514" s="749" t="s">
        <v>597</v>
      </c>
      <c r="H514" s="749">
        <v>16913</v>
      </c>
      <c r="I514" s="749">
        <v>16913</v>
      </c>
      <c r="J514" s="749" t="s">
        <v>1418</v>
      </c>
      <c r="K514" s="749" t="s">
        <v>1419</v>
      </c>
      <c r="L514" s="752">
        <v>52.340000000000018</v>
      </c>
      <c r="M514" s="752">
        <v>2</v>
      </c>
      <c r="N514" s="753">
        <v>104.68000000000004</v>
      </c>
    </row>
    <row r="515" spans="1:14" ht="14.4" customHeight="1" x14ac:dyDescent="0.3">
      <c r="A515" s="747" t="s">
        <v>562</v>
      </c>
      <c r="B515" s="748" t="s">
        <v>563</v>
      </c>
      <c r="C515" s="749" t="s">
        <v>580</v>
      </c>
      <c r="D515" s="750" t="s">
        <v>581</v>
      </c>
      <c r="E515" s="751">
        <v>50113001</v>
      </c>
      <c r="F515" s="750" t="s">
        <v>589</v>
      </c>
      <c r="G515" s="749" t="s">
        <v>597</v>
      </c>
      <c r="H515" s="749">
        <v>116926</v>
      </c>
      <c r="I515" s="749">
        <v>16926</v>
      </c>
      <c r="J515" s="749" t="s">
        <v>1420</v>
      </c>
      <c r="K515" s="749" t="s">
        <v>1421</v>
      </c>
      <c r="L515" s="752">
        <v>264.50000000000006</v>
      </c>
      <c r="M515" s="752">
        <v>1</v>
      </c>
      <c r="N515" s="753">
        <v>264.50000000000006</v>
      </c>
    </row>
    <row r="516" spans="1:14" ht="14.4" customHeight="1" x14ac:dyDescent="0.3">
      <c r="A516" s="747" t="s">
        <v>562</v>
      </c>
      <c r="B516" s="748" t="s">
        <v>563</v>
      </c>
      <c r="C516" s="749" t="s">
        <v>580</v>
      </c>
      <c r="D516" s="750" t="s">
        <v>581</v>
      </c>
      <c r="E516" s="751">
        <v>50113001</v>
      </c>
      <c r="F516" s="750" t="s">
        <v>589</v>
      </c>
      <c r="G516" s="749" t="s">
        <v>597</v>
      </c>
      <c r="H516" s="749">
        <v>116923</v>
      </c>
      <c r="I516" s="749">
        <v>16923</v>
      </c>
      <c r="J516" s="749" t="s">
        <v>1422</v>
      </c>
      <c r="K516" s="749" t="s">
        <v>1423</v>
      </c>
      <c r="L516" s="752">
        <v>78.360000000000014</v>
      </c>
      <c r="M516" s="752">
        <v>5</v>
      </c>
      <c r="N516" s="753">
        <v>391.80000000000007</v>
      </c>
    </row>
    <row r="517" spans="1:14" ht="14.4" customHeight="1" x14ac:dyDescent="0.3">
      <c r="A517" s="747" t="s">
        <v>562</v>
      </c>
      <c r="B517" s="748" t="s">
        <v>563</v>
      </c>
      <c r="C517" s="749" t="s">
        <v>580</v>
      </c>
      <c r="D517" s="750" t="s">
        <v>581</v>
      </c>
      <c r="E517" s="751">
        <v>50113001</v>
      </c>
      <c r="F517" s="750" t="s">
        <v>589</v>
      </c>
      <c r="G517" s="749" t="s">
        <v>597</v>
      </c>
      <c r="H517" s="749">
        <v>116932</v>
      </c>
      <c r="I517" s="749">
        <v>16932</v>
      </c>
      <c r="J517" s="749" t="s">
        <v>1424</v>
      </c>
      <c r="K517" s="749" t="s">
        <v>1425</v>
      </c>
      <c r="L517" s="752">
        <v>104.68333333333335</v>
      </c>
      <c r="M517" s="752">
        <v>3</v>
      </c>
      <c r="N517" s="753">
        <v>314.05000000000007</v>
      </c>
    </row>
    <row r="518" spans="1:14" ht="14.4" customHeight="1" x14ac:dyDescent="0.3">
      <c r="A518" s="747" t="s">
        <v>562</v>
      </c>
      <c r="B518" s="748" t="s">
        <v>563</v>
      </c>
      <c r="C518" s="749" t="s">
        <v>580</v>
      </c>
      <c r="D518" s="750" t="s">
        <v>581</v>
      </c>
      <c r="E518" s="751">
        <v>50113001</v>
      </c>
      <c r="F518" s="750" t="s">
        <v>589</v>
      </c>
      <c r="G518" s="749" t="s">
        <v>590</v>
      </c>
      <c r="H518" s="749">
        <v>223159</v>
      </c>
      <c r="I518" s="749">
        <v>223159</v>
      </c>
      <c r="J518" s="749" t="s">
        <v>1426</v>
      </c>
      <c r="K518" s="749" t="s">
        <v>1427</v>
      </c>
      <c r="L518" s="752">
        <v>73.039166666666688</v>
      </c>
      <c r="M518" s="752">
        <v>72</v>
      </c>
      <c r="N518" s="753">
        <v>5258.8200000000015</v>
      </c>
    </row>
    <row r="519" spans="1:14" ht="14.4" customHeight="1" x14ac:dyDescent="0.3">
      <c r="A519" s="747" t="s">
        <v>562</v>
      </c>
      <c r="B519" s="748" t="s">
        <v>563</v>
      </c>
      <c r="C519" s="749" t="s">
        <v>580</v>
      </c>
      <c r="D519" s="750" t="s">
        <v>581</v>
      </c>
      <c r="E519" s="751">
        <v>50113001</v>
      </c>
      <c r="F519" s="750" t="s">
        <v>589</v>
      </c>
      <c r="G519" s="749" t="s">
        <v>590</v>
      </c>
      <c r="H519" s="749">
        <v>157525</v>
      </c>
      <c r="I519" s="749">
        <v>57525</v>
      </c>
      <c r="J519" s="749" t="s">
        <v>1428</v>
      </c>
      <c r="K519" s="749" t="s">
        <v>1429</v>
      </c>
      <c r="L519" s="752">
        <v>97.53</v>
      </c>
      <c r="M519" s="752">
        <v>2</v>
      </c>
      <c r="N519" s="753">
        <v>195.06</v>
      </c>
    </row>
    <row r="520" spans="1:14" ht="14.4" customHeight="1" x14ac:dyDescent="0.3">
      <c r="A520" s="747" t="s">
        <v>562</v>
      </c>
      <c r="B520" s="748" t="s">
        <v>563</v>
      </c>
      <c r="C520" s="749" t="s">
        <v>580</v>
      </c>
      <c r="D520" s="750" t="s">
        <v>581</v>
      </c>
      <c r="E520" s="751">
        <v>50113001</v>
      </c>
      <c r="F520" s="750" t="s">
        <v>589</v>
      </c>
      <c r="G520" s="749" t="s">
        <v>597</v>
      </c>
      <c r="H520" s="749">
        <v>103591</v>
      </c>
      <c r="I520" s="749">
        <v>3591</v>
      </c>
      <c r="J520" s="749" t="s">
        <v>1430</v>
      </c>
      <c r="K520" s="749" t="s">
        <v>1431</v>
      </c>
      <c r="L520" s="752">
        <v>432.18</v>
      </c>
      <c r="M520" s="752">
        <v>2</v>
      </c>
      <c r="N520" s="753">
        <v>864.36</v>
      </c>
    </row>
    <row r="521" spans="1:14" ht="14.4" customHeight="1" x14ac:dyDescent="0.3">
      <c r="A521" s="747" t="s">
        <v>562</v>
      </c>
      <c r="B521" s="748" t="s">
        <v>563</v>
      </c>
      <c r="C521" s="749" t="s">
        <v>580</v>
      </c>
      <c r="D521" s="750" t="s">
        <v>581</v>
      </c>
      <c r="E521" s="751">
        <v>50113001</v>
      </c>
      <c r="F521" s="750" t="s">
        <v>589</v>
      </c>
      <c r="G521" s="749" t="s">
        <v>597</v>
      </c>
      <c r="H521" s="749">
        <v>188498</v>
      </c>
      <c r="I521" s="749">
        <v>88498</v>
      </c>
      <c r="J521" s="749" t="s">
        <v>1432</v>
      </c>
      <c r="K521" s="749" t="s">
        <v>1433</v>
      </c>
      <c r="L521" s="752">
        <v>166.96250000000001</v>
      </c>
      <c r="M521" s="752">
        <v>8</v>
      </c>
      <c r="N521" s="753">
        <v>1335.7</v>
      </c>
    </row>
    <row r="522" spans="1:14" ht="14.4" customHeight="1" x14ac:dyDescent="0.3">
      <c r="A522" s="747" t="s">
        <v>562</v>
      </c>
      <c r="B522" s="748" t="s">
        <v>563</v>
      </c>
      <c r="C522" s="749" t="s">
        <v>580</v>
      </c>
      <c r="D522" s="750" t="s">
        <v>581</v>
      </c>
      <c r="E522" s="751">
        <v>50113001</v>
      </c>
      <c r="F522" s="750" t="s">
        <v>589</v>
      </c>
      <c r="G522" s="749" t="s">
        <v>590</v>
      </c>
      <c r="H522" s="749">
        <v>109414</v>
      </c>
      <c r="I522" s="749">
        <v>119687</v>
      </c>
      <c r="J522" s="749" t="s">
        <v>1434</v>
      </c>
      <c r="K522" s="749" t="s">
        <v>1435</v>
      </c>
      <c r="L522" s="752">
        <v>62.129090909090898</v>
      </c>
      <c r="M522" s="752">
        <v>11</v>
      </c>
      <c r="N522" s="753">
        <v>683.41999999999985</v>
      </c>
    </row>
    <row r="523" spans="1:14" ht="14.4" customHeight="1" x14ac:dyDescent="0.3">
      <c r="A523" s="747" t="s">
        <v>562</v>
      </c>
      <c r="B523" s="748" t="s">
        <v>563</v>
      </c>
      <c r="C523" s="749" t="s">
        <v>580</v>
      </c>
      <c r="D523" s="750" t="s">
        <v>581</v>
      </c>
      <c r="E523" s="751">
        <v>50113001</v>
      </c>
      <c r="F523" s="750" t="s">
        <v>589</v>
      </c>
      <c r="G523" s="749" t="s">
        <v>590</v>
      </c>
      <c r="H523" s="749">
        <v>100513</v>
      </c>
      <c r="I523" s="749">
        <v>513</v>
      </c>
      <c r="J523" s="749" t="s">
        <v>1436</v>
      </c>
      <c r="K523" s="749" t="s">
        <v>1369</v>
      </c>
      <c r="L523" s="752">
        <v>56.7836</v>
      </c>
      <c r="M523" s="752">
        <v>25</v>
      </c>
      <c r="N523" s="753">
        <v>1419.59</v>
      </c>
    </row>
    <row r="524" spans="1:14" ht="14.4" customHeight="1" x14ac:dyDescent="0.3">
      <c r="A524" s="747" t="s">
        <v>562</v>
      </c>
      <c r="B524" s="748" t="s">
        <v>563</v>
      </c>
      <c r="C524" s="749" t="s">
        <v>580</v>
      </c>
      <c r="D524" s="750" t="s">
        <v>581</v>
      </c>
      <c r="E524" s="751">
        <v>50113001</v>
      </c>
      <c r="F524" s="750" t="s">
        <v>589</v>
      </c>
      <c r="G524" s="749" t="s">
        <v>590</v>
      </c>
      <c r="H524" s="749">
        <v>100516</v>
      </c>
      <c r="I524" s="749">
        <v>516</v>
      </c>
      <c r="J524" s="749" t="s">
        <v>1437</v>
      </c>
      <c r="K524" s="749" t="s">
        <v>1438</v>
      </c>
      <c r="L524" s="752">
        <v>98.960000000000051</v>
      </c>
      <c r="M524" s="752">
        <v>10</v>
      </c>
      <c r="N524" s="753">
        <v>989.60000000000048</v>
      </c>
    </row>
    <row r="525" spans="1:14" ht="14.4" customHeight="1" x14ac:dyDescent="0.3">
      <c r="A525" s="747" t="s">
        <v>562</v>
      </c>
      <c r="B525" s="748" t="s">
        <v>563</v>
      </c>
      <c r="C525" s="749" t="s">
        <v>580</v>
      </c>
      <c r="D525" s="750" t="s">
        <v>581</v>
      </c>
      <c r="E525" s="751">
        <v>50113001</v>
      </c>
      <c r="F525" s="750" t="s">
        <v>589</v>
      </c>
      <c r="G525" s="749" t="s">
        <v>597</v>
      </c>
      <c r="H525" s="749">
        <v>112572</v>
      </c>
      <c r="I525" s="749">
        <v>112572</v>
      </c>
      <c r="J525" s="749" t="s">
        <v>1439</v>
      </c>
      <c r="K525" s="749" t="s">
        <v>1440</v>
      </c>
      <c r="L525" s="752">
        <v>64.75500000000001</v>
      </c>
      <c r="M525" s="752">
        <v>6</v>
      </c>
      <c r="N525" s="753">
        <v>388.53000000000009</v>
      </c>
    </row>
    <row r="526" spans="1:14" ht="14.4" customHeight="1" x14ac:dyDescent="0.3">
      <c r="A526" s="747" t="s">
        <v>562</v>
      </c>
      <c r="B526" s="748" t="s">
        <v>563</v>
      </c>
      <c r="C526" s="749" t="s">
        <v>580</v>
      </c>
      <c r="D526" s="750" t="s">
        <v>581</v>
      </c>
      <c r="E526" s="751">
        <v>50113001</v>
      </c>
      <c r="F526" s="750" t="s">
        <v>589</v>
      </c>
      <c r="G526" s="749" t="s">
        <v>590</v>
      </c>
      <c r="H526" s="749">
        <v>110086</v>
      </c>
      <c r="I526" s="749">
        <v>10086</v>
      </c>
      <c r="J526" s="749" t="s">
        <v>1441</v>
      </c>
      <c r="K526" s="749" t="s">
        <v>1442</v>
      </c>
      <c r="L526" s="752">
        <v>1592.8</v>
      </c>
      <c r="M526" s="752">
        <v>1</v>
      </c>
      <c r="N526" s="753">
        <v>1592.8</v>
      </c>
    </row>
    <row r="527" spans="1:14" ht="14.4" customHeight="1" x14ac:dyDescent="0.3">
      <c r="A527" s="747" t="s">
        <v>562</v>
      </c>
      <c r="B527" s="748" t="s">
        <v>563</v>
      </c>
      <c r="C527" s="749" t="s">
        <v>580</v>
      </c>
      <c r="D527" s="750" t="s">
        <v>581</v>
      </c>
      <c r="E527" s="751">
        <v>50113001</v>
      </c>
      <c r="F527" s="750" t="s">
        <v>589</v>
      </c>
      <c r="G527" s="749" t="s">
        <v>597</v>
      </c>
      <c r="H527" s="749">
        <v>191788</v>
      </c>
      <c r="I527" s="749">
        <v>91788</v>
      </c>
      <c r="J527" s="749" t="s">
        <v>1443</v>
      </c>
      <c r="K527" s="749" t="s">
        <v>901</v>
      </c>
      <c r="L527" s="752">
        <v>9.1215217391304346</v>
      </c>
      <c r="M527" s="752">
        <v>46</v>
      </c>
      <c r="N527" s="753">
        <v>419.59000000000003</v>
      </c>
    </row>
    <row r="528" spans="1:14" ht="14.4" customHeight="1" x14ac:dyDescent="0.3">
      <c r="A528" s="747" t="s">
        <v>562</v>
      </c>
      <c r="B528" s="748" t="s">
        <v>563</v>
      </c>
      <c r="C528" s="749" t="s">
        <v>580</v>
      </c>
      <c r="D528" s="750" t="s">
        <v>581</v>
      </c>
      <c r="E528" s="751">
        <v>50113001</v>
      </c>
      <c r="F528" s="750" t="s">
        <v>589</v>
      </c>
      <c r="G528" s="749" t="s">
        <v>597</v>
      </c>
      <c r="H528" s="749">
        <v>106618</v>
      </c>
      <c r="I528" s="749">
        <v>6618</v>
      </c>
      <c r="J528" s="749" t="s">
        <v>1444</v>
      </c>
      <c r="K528" s="749" t="s">
        <v>1445</v>
      </c>
      <c r="L528" s="752">
        <v>19.590000000000003</v>
      </c>
      <c r="M528" s="752">
        <v>2</v>
      </c>
      <c r="N528" s="753">
        <v>39.180000000000007</v>
      </c>
    </row>
    <row r="529" spans="1:14" ht="14.4" customHeight="1" x14ac:dyDescent="0.3">
      <c r="A529" s="747" t="s">
        <v>562</v>
      </c>
      <c r="B529" s="748" t="s">
        <v>563</v>
      </c>
      <c r="C529" s="749" t="s">
        <v>580</v>
      </c>
      <c r="D529" s="750" t="s">
        <v>581</v>
      </c>
      <c r="E529" s="751">
        <v>50113001</v>
      </c>
      <c r="F529" s="750" t="s">
        <v>589</v>
      </c>
      <c r="G529" s="749" t="s">
        <v>590</v>
      </c>
      <c r="H529" s="749">
        <v>184398</v>
      </c>
      <c r="I529" s="749">
        <v>84398</v>
      </c>
      <c r="J529" s="749" t="s">
        <v>1446</v>
      </c>
      <c r="K529" s="749" t="s">
        <v>1447</v>
      </c>
      <c r="L529" s="752">
        <v>312.67666666666668</v>
      </c>
      <c r="M529" s="752">
        <v>9</v>
      </c>
      <c r="N529" s="753">
        <v>2814.09</v>
      </c>
    </row>
    <row r="530" spans="1:14" ht="14.4" customHeight="1" x14ac:dyDescent="0.3">
      <c r="A530" s="747" t="s">
        <v>562</v>
      </c>
      <c r="B530" s="748" t="s">
        <v>563</v>
      </c>
      <c r="C530" s="749" t="s">
        <v>580</v>
      </c>
      <c r="D530" s="750" t="s">
        <v>581</v>
      </c>
      <c r="E530" s="751">
        <v>50113001</v>
      </c>
      <c r="F530" s="750" t="s">
        <v>589</v>
      </c>
      <c r="G530" s="749" t="s">
        <v>590</v>
      </c>
      <c r="H530" s="749">
        <v>184400</v>
      </c>
      <c r="I530" s="749">
        <v>84400</v>
      </c>
      <c r="J530" s="749" t="s">
        <v>1448</v>
      </c>
      <c r="K530" s="749" t="s">
        <v>1449</v>
      </c>
      <c r="L530" s="752">
        <v>463.41999999999996</v>
      </c>
      <c r="M530" s="752">
        <v>2</v>
      </c>
      <c r="N530" s="753">
        <v>926.83999999999992</v>
      </c>
    </row>
    <row r="531" spans="1:14" ht="14.4" customHeight="1" x14ac:dyDescent="0.3">
      <c r="A531" s="747" t="s">
        <v>562</v>
      </c>
      <c r="B531" s="748" t="s">
        <v>563</v>
      </c>
      <c r="C531" s="749" t="s">
        <v>580</v>
      </c>
      <c r="D531" s="750" t="s">
        <v>581</v>
      </c>
      <c r="E531" s="751">
        <v>50113001</v>
      </c>
      <c r="F531" s="750" t="s">
        <v>589</v>
      </c>
      <c r="G531" s="749" t="s">
        <v>590</v>
      </c>
      <c r="H531" s="749">
        <v>184399</v>
      </c>
      <c r="I531" s="749">
        <v>84399</v>
      </c>
      <c r="J531" s="749" t="s">
        <v>1450</v>
      </c>
      <c r="K531" s="749" t="s">
        <v>1451</v>
      </c>
      <c r="L531" s="752">
        <v>292.55571428571426</v>
      </c>
      <c r="M531" s="752">
        <v>14</v>
      </c>
      <c r="N531" s="753">
        <v>4095.7799999999997</v>
      </c>
    </row>
    <row r="532" spans="1:14" ht="14.4" customHeight="1" x14ac:dyDescent="0.3">
      <c r="A532" s="747" t="s">
        <v>562</v>
      </c>
      <c r="B532" s="748" t="s">
        <v>563</v>
      </c>
      <c r="C532" s="749" t="s">
        <v>580</v>
      </c>
      <c r="D532" s="750" t="s">
        <v>581</v>
      </c>
      <c r="E532" s="751">
        <v>50113001</v>
      </c>
      <c r="F532" s="750" t="s">
        <v>589</v>
      </c>
      <c r="G532" s="749" t="s">
        <v>597</v>
      </c>
      <c r="H532" s="749">
        <v>849187</v>
      </c>
      <c r="I532" s="749">
        <v>111902</v>
      </c>
      <c r="J532" s="749" t="s">
        <v>1452</v>
      </c>
      <c r="K532" s="749" t="s">
        <v>1453</v>
      </c>
      <c r="L532" s="752">
        <v>32.329999999999991</v>
      </c>
      <c r="M532" s="752">
        <v>5</v>
      </c>
      <c r="N532" s="753">
        <v>161.64999999999995</v>
      </c>
    </row>
    <row r="533" spans="1:14" ht="14.4" customHeight="1" x14ac:dyDescent="0.3">
      <c r="A533" s="747" t="s">
        <v>562</v>
      </c>
      <c r="B533" s="748" t="s">
        <v>563</v>
      </c>
      <c r="C533" s="749" t="s">
        <v>580</v>
      </c>
      <c r="D533" s="750" t="s">
        <v>581</v>
      </c>
      <c r="E533" s="751">
        <v>50113001</v>
      </c>
      <c r="F533" s="750" t="s">
        <v>589</v>
      </c>
      <c r="G533" s="749" t="s">
        <v>590</v>
      </c>
      <c r="H533" s="749">
        <v>100231</v>
      </c>
      <c r="I533" s="749">
        <v>231</v>
      </c>
      <c r="J533" s="749" t="s">
        <v>1454</v>
      </c>
      <c r="K533" s="749" t="s">
        <v>1455</v>
      </c>
      <c r="L533" s="752">
        <v>32.89</v>
      </c>
      <c r="M533" s="752">
        <v>1</v>
      </c>
      <c r="N533" s="753">
        <v>32.89</v>
      </c>
    </row>
    <row r="534" spans="1:14" ht="14.4" customHeight="1" x14ac:dyDescent="0.3">
      <c r="A534" s="747" t="s">
        <v>562</v>
      </c>
      <c r="B534" s="748" t="s">
        <v>563</v>
      </c>
      <c r="C534" s="749" t="s">
        <v>580</v>
      </c>
      <c r="D534" s="750" t="s">
        <v>581</v>
      </c>
      <c r="E534" s="751">
        <v>50113001</v>
      </c>
      <c r="F534" s="750" t="s">
        <v>589</v>
      </c>
      <c r="G534" s="749" t="s">
        <v>590</v>
      </c>
      <c r="H534" s="749">
        <v>216574</v>
      </c>
      <c r="I534" s="749">
        <v>216589</v>
      </c>
      <c r="J534" s="749" t="s">
        <v>1456</v>
      </c>
      <c r="K534" s="749" t="s">
        <v>1457</v>
      </c>
      <c r="L534" s="752">
        <v>75.603333333333325</v>
      </c>
      <c r="M534" s="752">
        <v>6</v>
      </c>
      <c r="N534" s="753">
        <v>453.61999999999995</v>
      </c>
    </row>
    <row r="535" spans="1:14" ht="14.4" customHeight="1" x14ac:dyDescent="0.3">
      <c r="A535" s="747" t="s">
        <v>562</v>
      </c>
      <c r="B535" s="748" t="s">
        <v>563</v>
      </c>
      <c r="C535" s="749" t="s">
        <v>580</v>
      </c>
      <c r="D535" s="750" t="s">
        <v>581</v>
      </c>
      <c r="E535" s="751">
        <v>50113001</v>
      </c>
      <c r="F535" s="750" t="s">
        <v>589</v>
      </c>
      <c r="G535" s="749" t="s">
        <v>590</v>
      </c>
      <c r="H535" s="749">
        <v>131089</v>
      </c>
      <c r="I535" s="749">
        <v>31089</v>
      </c>
      <c r="J535" s="749" t="s">
        <v>1458</v>
      </c>
      <c r="K535" s="749" t="s">
        <v>1459</v>
      </c>
      <c r="L535" s="752">
        <v>56.41500000000002</v>
      </c>
      <c r="M535" s="752">
        <v>2</v>
      </c>
      <c r="N535" s="753">
        <v>112.83000000000004</v>
      </c>
    </row>
    <row r="536" spans="1:14" ht="14.4" customHeight="1" x14ac:dyDescent="0.3">
      <c r="A536" s="747" t="s">
        <v>562</v>
      </c>
      <c r="B536" s="748" t="s">
        <v>563</v>
      </c>
      <c r="C536" s="749" t="s">
        <v>580</v>
      </c>
      <c r="D536" s="750" t="s">
        <v>581</v>
      </c>
      <c r="E536" s="751">
        <v>50113001</v>
      </c>
      <c r="F536" s="750" t="s">
        <v>589</v>
      </c>
      <c r="G536" s="749" t="s">
        <v>590</v>
      </c>
      <c r="H536" s="749">
        <v>100536</v>
      </c>
      <c r="I536" s="749">
        <v>536</v>
      </c>
      <c r="J536" s="749" t="s">
        <v>1460</v>
      </c>
      <c r="K536" s="749" t="s">
        <v>609</v>
      </c>
      <c r="L536" s="752">
        <v>140.24285714285719</v>
      </c>
      <c r="M536" s="752">
        <v>7</v>
      </c>
      <c r="N536" s="753">
        <v>981.70000000000027</v>
      </c>
    </row>
    <row r="537" spans="1:14" ht="14.4" customHeight="1" x14ac:dyDescent="0.3">
      <c r="A537" s="747" t="s">
        <v>562</v>
      </c>
      <c r="B537" s="748" t="s">
        <v>563</v>
      </c>
      <c r="C537" s="749" t="s">
        <v>580</v>
      </c>
      <c r="D537" s="750" t="s">
        <v>581</v>
      </c>
      <c r="E537" s="751">
        <v>50113001</v>
      </c>
      <c r="F537" s="750" t="s">
        <v>589</v>
      </c>
      <c r="G537" s="749" t="s">
        <v>597</v>
      </c>
      <c r="H537" s="749">
        <v>107981</v>
      </c>
      <c r="I537" s="749">
        <v>7981</v>
      </c>
      <c r="J537" s="749" t="s">
        <v>1461</v>
      </c>
      <c r="K537" s="749" t="s">
        <v>1462</v>
      </c>
      <c r="L537" s="752">
        <v>50.640000000000008</v>
      </c>
      <c r="M537" s="752">
        <v>29</v>
      </c>
      <c r="N537" s="753">
        <v>1468.5600000000002</v>
      </c>
    </row>
    <row r="538" spans="1:14" ht="14.4" customHeight="1" x14ac:dyDescent="0.3">
      <c r="A538" s="747" t="s">
        <v>562</v>
      </c>
      <c r="B538" s="748" t="s">
        <v>563</v>
      </c>
      <c r="C538" s="749" t="s">
        <v>580</v>
      </c>
      <c r="D538" s="750" t="s">
        <v>581</v>
      </c>
      <c r="E538" s="751">
        <v>50113001</v>
      </c>
      <c r="F538" s="750" t="s">
        <v>589</v>
      </c>
      <c r="G538" s="749" t="s">
        <v>597</v>
      </c>
      <c r="H538" s="749">
        <v>155824</v>
      </c>
      <c r="I538" s="749">
        <v>55824</v>
      </c>
      <c r="J538" s="749" t="s">
        <v>1461</v>
      </c>
      <c r="K538" s="749" t="s">
        <v>1463</v>
      </c>
      <c r="L538" s="752">
        <v>50.672830188679256</v>
      </c>
      <c r="M538" s="752">
        <v>53</v>
      </c>
      <c r="N538" s="753">
        <v>2685.6600000000008</v>
      </c>
    </row>
    <row r="539" spans="1:14" ht="14.4" customHeight="1" x14ac:dyDescent="0.3">
      <c r="A539" s="747" t="s">
        <v>562</v>
      </c>
      <c r="B539" s="748" t="s">
        <v>563</v>
      </c>
      <c r="C539" s="749" t="s">
        <v>580</v>
      </c>
      <c r="D539" s="750" t="s">
        <v>581</v>
      </c>
      <c r="E539" s="751">
        <v>50113001</v>
      </c>
      <c r="F539" s="750" t="s">
        <v>589</v>
      </c>
      <c r="G539" s="749" t="s">
        <v>597</v>
      </c>
      <c r="H539" s="749">
        <v>155823</v>
      </c>
      <c r="I539" s="749">
        <v>55823</v>
      </c>
      <c r="J539" s="749" t="s">
        <v>1464</v>
      </c>
      <c r="K539" s="749" t="s">
        <v>1465</v>
      </c>
      <c r="L539" s="752">
        <v>33.514391749768862</v>
      </c>
      <c r="M539" s="752">
        <v>485</v>
      </c>
      <c r="N539" s="753">
        <v>16254.479998637897</v>
      </c>
    </row>
    <row r="540" spans="1:14" ht="14.4" customHeight="1" x14ac:dyDescent="0.3">
      <c r="A540" s="747" t="s">
        <v>562</v>
      </c>
      <c r="B540" s="748" t="s">
        <v>563</v>
      </c>
      <c r="C540" s="749" t="s">
        <v>580</v>
      </c>
      <c r="D540" s="750" t="s">
        <v>581</v>
      </c>
      <c r="E540" s="751">
        <v>50113001</v>
      </c>
      <c r="F540" s="750" t="s">
        <v>589</v>
      </c>
      <c r="G540" s="749" t="s">
        <v>597</v>
      </c>
      <c r="H540" s="749">
        <v>185206</v>
      </c>
      <c r="I540" s="749">
        <v>185206</v>
      </c>
      <c r="J540" s="749" t="s">
        <v>1466</v>
      </c>
      <c r="K540" s="749" t="s">
        <v>1467</v>
      </c>
      <c r="L540" s="752">
        <v>342.91</v>
      </c>
      <c r="M540" s="752">
        <v>1</v>
      </c>
      <c r="N540" s="753">
        <v>342.91</v>
      </c>
    </row>
    <row r="541" spans="1:14" ht="14.4" customHeight="1" x14ac:dyDescent="0.3">
      <c r="A541" s="747" t="s">
        <v>562</v>
      </c>
      <c r="B541" s="748" t="s">
        <v>563</v>
      </c>
      <c r="C541" s="749" t="s">
        <v>580</v>
      </c>
      <c r="D541" s="750" t="s">
        <v>581</v>
      </c>
      <c r="E541" s="751">
        <v>50113001</v>
      </c>
      <c r="F541" s="750" t="s">
        <v>589</v>
      </c>
      <c r="G541" s="749" t="s">
        <v>590</v>
      </c>
      <c r="H541" s="749">
        <v>126777</v>
      </c>
      <c r="I541" s="749">
        <v>26777</v>
      </c>
      <c r="J541" s="749" t="s">
        <v>1468</v>
      </c>
      <c r="K541" s="749" t="s">
        <v>1469</v>
      </c>
      <c r="L541" s="752">
        <v>280.64</v>
      </c>
      <c r="M541" s="752">
        <v>2</v>
      </c>
      <c r="N541" s="753">
        <v>561.28</v>
      </c>
    </row>
    <row r="542" spans="1:14" ht="14.4" customHeight="1" x14ac:dyDescent="0.3">
      <c r="A542" s="747" t="s">
        <v>562</v>
      </c>
      <c r="B542" s="748" t="s">
        <v>563</v>
      </c>
      <c r="C542" s="749" t="s">
        <v>580</v>
      </c>
      <c r="D542" s="750" t="s">
        <v>581</v>
      </c>
      <c r="E542" s="751">
        <v>50113001</v>
      </c>
      <c r="F542" s="750" t="s">
        <v>589</v>
      </c>
      <c r="G542" s="749" t="s">
        <v>590</v>
      </c>
      <c r="H542" s="749">
        <v>126782</v>
      </c>
      <c r="I542" s="749">
        <v>26782</v>
      </c>
      <c r="J542" s="749" t="s">
        <v>1470</v>
      </c>
      <c r="K542" s="749" t="s">
        <v>1471</v>
      </c>
      <c r="L542" s="752">
        <v>250.59999999999997</v>
      </c>
      <c r="M542" s="752">
        <v>1</v>
      </c>
      <c r="N542" s="753">
        <v>250.59999999999997</v>
      </c>
    </row>
    <row r="543" spans="1:14" ht="14.4" customHeight="1" x14ac:dyDescent="0.3">
      <c r="A543" s="747" t="s">
        <v>562</v>
      </c>
      <c r="B543" s="748" t="s">
        <v>563</v>
      </c>
      <c r="C543" s="749" t="s">
        <v>580</v>
      </c>
      <c r="D543" s="750" t="s">
        <v>581</v>
      </c>
      <c r="E543" s="751">
        <v>50113001</v>
      </c>
      <c r="F543" s="750" t="s">
        <v>589</v>
      </c>
      <c r="G543" s="749" t="s">
        <v>597</v>
      </c>
      <c r="H543" s="749">
        <v>126786</v>
      </c>
      <c r="I543" s="749">
        <v>26786</v>
      </c>
      <c r="J543" s="749" t="s">
        <v>1472</v>
      </c>
      <c r="K543" s="749" t="s">
        <v>1473</v>
      </c>
      <c r="L543" s="752">
        <v>405.97</v>
      </c>
      <c r="M543" s="752">
        <v>1</v>
      </c>
      <c r="N543" s="753">
        <v>405.97</v>
      </c>
    </row>
    <row r="544" spans="1:14" ht="14.4" customHeight="1" x14ac:dyDescent="0.3">
      <c r="A544" s="747" t="s">
        <v>562</v>
      </c>
      <c r="B544" s="748" t="s">
        <v>563</v>
      </c>
      <c r="C544" s="749" t="s">
        <v>580</v>
      </c>
      <c r="D544" s="750" t="s">
        <v>581</v>
      </c>
      <c r="E544" s="751">
        <v>50113001</v>
      </c>
      <c r="F544" s="750" t="s">
        <v>589</v>
      </c>
      <c r="G544" s="749" t="s">
        <v>597</v>
      </c>
      <c r="H544" s="749">
        <v>26794</v>
      </c>
      <c r="I544" s="749">
        <v>26794</v>
      </c>
      <c r="J544" s="749" t="s">
        <v>1474</v>
      </c>
      <c r="K544" s="749" t="s">
        <v>607</v>
      </c>
      <c r="L544" s="752">
        <v>712.04</v>
      </c>
      <c r="M544" s="752">
        <v>3</v>
      </c>
      <c r="N544" s="753">
        <v>2136.12</v>
      </c>
    </row>
    <row r="545" spans="1:14" ht="14.4" customHeight="1" x14ac:dyDescent="0.3">
      <c r="A545" s="747" t="s">
        <v>562</v>
      </c>
      <c r="B545" s="748" t="s">
        <v>563</v>
      </c>
      <c r="C545" s="749" t="s">
        <v>580</v>
      </c>
      <c r="D545" s="750" t="s">
        <v>581</v>
      </c>
      <c r="E545" s="751">
        <v>50113001</v>
      </c>
      <c r="F545" s="750" t="s">
        <v>589</v>
      </c>
      <c r="G545" s="749" t="s">
        <v>597</v>
      </c>
      <c r="H545" s="749">
        <v>126789</v>
      </c>
      <c r="I545" s="749">
        <v>26789</v>
      </c>
      <c r="J545" s="749" t="s">
        <v>1475</v>
      </c>
      <c r="K545" s="749" t="s">
        <v>607</v>
      </c>
      <c r="L545" s="752">
        <v>671.48500000000013</v>
      </c>
      <c r="M545" s="752">
        <v>2</v>
      </c>
      <c r="N545" s="753">
        <v>1342.9700000000003</v>
      </c>
    </row>
    <row r="546" spans="1:14" ht="14.4" customHeight="1" x14ac:dyDescent="0.3">
      <c r="A546" s="747" t="s">
        <v>562</v>
      </c>
      <c r="B546" s="748" t="s">
        <v>563</v>
      </c>
      <c r="C546" s="749" t="s">
        <v>580</v>
      </c>
      <c r="D546" s="750" t="s">
        <v>581</v>
      </c>
      <c r="E546" s="751">
        <v>50113001</v>
      </c>
      <c r="F546" s="750" t="s">
        <v>589</v>
      </c>
      <c r="G546" s="749" t="s">
        <v>590</v>
      </c>
      <c r="H546" s="749">
        <v>843581</v>
      </c>
      <c r="I546" s="749">
        <v>0</v>
      </c>
      <c r="J546" s="749" t="s">
        <v>1476</v>
      </c>
      <c r="K546" s="749" t="s">
        <v>564</v>
      </c>
      <c r="L546" s="752">
        <v>86.27</v>
      </c>
      <c r="M546" s="752">
        <v>1</v>
      </c>
      <c r="N546" s="753">
        <v>86.27</v>
      </c>
    </row>
    <row r="547" spans="1:14" ht="14.4" customHeight="1" x14ac:dyDescent="0.3">
      <c r="A547" s="747" t="s">
        <v>562</v>
      </c>
      <c r="B547" s="748" t="s">
        <v>563</v>
      </c>
      <c r="C547" s="749" t="s">
        <v>580</v>
      </c>
      <c r="D547" s="750" t="s">
        <v>581</v>
      </c>
      <c r="E547" s="751">
        <v>50113001</v>
      </c>
      <c r="F547" s="750" t="s">
        <v>589</v>
      </c>
      <c r="G547" s="749" t="s">
        <v>590</v>
      </c>
      <c r="H547" s="749">
        <v>201698</v>
      </c>
      <c r="I547" s="749">
        <v>201698</v>
      </c>
      <c r="J547" s="749" t="s">
        <v>1477</v>
      </c>
      <c r="K547" s="749" t="s">
        <v>1478</v>
      </c>
      <c r="L547" s="752">
        <v>130.53999999999996</v>
      </c>
      <c r="M547" s="752">
        <v>1</v>
      </c>
      <c r="N547" s="753">
        <v>130.53999999999996</v>
      </c>
    </row>
    <row r="548" spans="1:14" ht="14.4" customHeight="1" x14ac:dyDescent="0.3">
      <c r="A548" s="747" t="s">
        <v>562</v>
      </c>
      <c r="B548" s="748" t="s">
        <v>563</v>
      </c>
      <c r="C548" s="749" t="s">
        <v>580</v>
      </c>
      <c r="D548" s="750" t="s">
        <v>581</v>
      </c>
      <c r="E548" s="751">
        <v>50113001</v>
      </c>
      <c r="F548" s="750" t="s">
        <v>589</v>
      </c>
      <c r="G548" s="749" t="s">
        <v>590</v>
      </c>
      <c r="H548" s="749">
        <v>162579</v>
      </c>
      <c r="I548" s="749">
        <v>162579</v>
      </c>
      <c r="J548" s="749" t="s">
        <v>1479</v>
      </c>
      <c r="K548" s="749" t="s">
        <v>1480</v>
      </c>
      <c r="L548" s="752">
        <v>44.88</v>
      </c>
      <c r="M548" s="752">
        <v>1</v>
      </c>
      <c r="N548" s="753">
        <v>44.88</v>
      </c>
    </row>
    <row r="549" spans="1:14" ht="14.4" customHeight="1" x14ac:dyDescent="0.3">
      <c r="A549" s="747" t="s">
        <v>562</v>
      </c>
      <c r="B549" s="748" t="s">
        <v>563</v>
      </c>
      <c r="C549" s="749" t="s">
        <v>580</v>
      </c>
      <c r="D549" s="750" t="s">
        <v>581</v>
      </c>
      <c r="E549" s="751">
        <v>50113001</v>
      </c>
      <c r="F549" s="750" t="s">
        <v>589</v>
      </c>
      <c r="G549" s="749" t="s">
        <v>597</v>
      </c>
      <c r="H549" s="749">
        <v>111635</v>
      </c>
      <c r="I549" s="749">
        <v>11635</v>
      </c>
      <c r="J549" s="749" t="s">
        <v>1481</v>
      </c>
      <c r="K549" s="749" t="s">
        <v>1482</v>
      </c>
      <c r="L549" s="752">
        <v>339.56</v>
      </c>
      <c r="M549" s="752">
        <v>1</v>
      </c>
      <c r="N549" s="753">
        <v>339.56</v>
      </c>
    </row>
    <row r="550" spans="1:14" ht="14.4" customHeight="1" x14ac:dyDescent="0.3">
      <c r="A550" s="747" t="s">
        <v>562</v>
      </c>
      <c r="B550" s="748" t="s">
        <v>563</v>
      </c>
      <c r="C550" s="749" t="s">
        <v>580</v>
      </c>
      <c r="D550" s="750" t="s">
        <v>581</v>
      </c>
      <c r="E550" s="751">
        <v>50113001</v>
      </c>
      <c r="F550" s="750" t="s">
        <v>589</v>
      </c>
      <c r="G550" s="749" t="s">
        <v>590</v>
      </c>
      <c r="H550" s="749">
        <v>100876</v>
      </c>
      <c r="I550" s="749">
        <v>876</v>
      </c>
      <c r="J550" s="749" t="s">
        <v>1483</v>
      </c>
      <c r="K550" s="749" t="s">
        <v>1484</v>
      </c>
      <c r="L550" s="752">
        <v>72.008571428571443</v>
      </c>
      <c r="M550" s="752">
        <v>7</v>
      </c>
      <c r="N550" s="753">
        <v>504.06000000000012</v>
      </c>
    </row>
    <row r="551" spans="1:14" ht="14.4" customHeight="1" x14ac:dyDescent="0.3">
      <c r="A551" s="747" t="s">
        <v>562</v>
      </c>
      <c r="B551" s="748" t="s">
        <v>563</v>
      </c>
      <c r="C551" s="749" t="s">
        <v>580</v>
      </c>
      <c r="D551" s="750" t="s">
        <v>581</v>
      </c>
      <c r="E551" s="751">
        <v>50113001</v>
      </c>
      <c r="F551" s="750" t="s">
        <v>589</v>
      </c>
      <c r="G551" s="749" t="s">
        <v>590</v>
      </c>
      <c r="H551" s="749">
        <v>200863</v>
      </c>
      <c r="I551" s="749">
        <v>200863</v>
      </c>
      <c r="J551" s="749" t="s">
        <v>1483</v>
      </c>
      <c r="K551" s="749" t="s">
        <v>1485</v>
      </c>
      <c r="L551" s="752">
        <v>85.462142857142837</v>
      </c>
      <c r="M551" s="752">
        <v>14</v>
      </c>
      <c r="N551" s="753">
        <v>1196.4699999999998</v>
      </c>
    </row>
    <row r="552" spans="1:14" ht="14.4" customHeight="1" x14ac:dyDescent="0.3">
      <c r="A552" s="747" t="s">
        <v>562</v>
      </c>
      <c r="B552" s="748" t="s">
        <v>563</v>
      </c>
      <c r="C552" s="749" t="s">
        <v>580</v>
      </c>
      <c r="D552" s="750" t="s">
        <v>581</v>
      </c>
      <c r="E552" s="751">
        <v>50113001</v>
      </c>
      <c r="F552" s="750" t="s">
        <v>589</v>
      </c>
      <c r="G552" s="749" t="s">
        <v>590</v>
      </c>
      <c r="H552" s="749">
        <v>850606</v>
      </c>
      <c r="I552" s="749">
        <v>500268</v>
      </c>
      <c r="J552" s="749" t="s">
        <v>1486</v>
      </c>
      <c r="K552" s="749" t="s">
        <v>1487</v>
      </c>
      <c r="L552" s="752">
        <v>91.12</v>
      </c>
      <c r="M552" s="752">
        <v>1</v>
      </c>
      <c r="N552" s="753">
        <v>91.12</v>
      </c>
    </row>
    <row r="553" spans="1:14" ht="14.4" customHeight="1" x14ac:dyDescent="0.3">
      <c r="A553" s="747" t="s">
        <v>562</v>
      </c>
      <c r="B553" s="748" t="s">
        <v>563</v>
      </c>
      <c r="C553" s="749" t="s">
        <v>580</v>
      </c>
      <c r="D553" s="750" t="s">
        <v>581</v>
      </c>
      <c r="E553" s="751">
        <v>50113001</v>
      </c>
      <c r="F553" s="750" t="s">
        <v>589</v>
      </c>
      <c r="G553" s="749" t="s">
        <v>590</v>
      </c>
      <c r="H553" s="749">
        <v>849997</v>
      </c>
      <c r="I553" s="749">
        <v>500278</v>
      </c>
      <c r="J553" s="749" t="s">
        <v>1488</v>
      </c>
      <c r="K553" s="749" t="s">
        <v>1489</v>
      </c>
      <c r="L553" s="752">
        <v>290.29999999999995</v>
      </c>
      <c r="M553" s="752">
        <v>1</v>
      </c>
      <c r="N553" s="753">
        <v>290.29999999999995</v>
      </c>
    </row>
    <row r="554" spans="1:14" ht="14.4" customHeight="1" x14ac:dyDescent="0.3">
      <c r="A554" s="747" t="s">
        <v>562</v>
      </c>
      <c r="B554" s="748" t="s">
        <v>563</v>
      </c>
      <c r="C554" s="749" t="s">
        <v>580</v>
      </c>
      <c r="D554" s="750" t="s">
        <v>581</v>
      </c>
      <c r="E554" s="751">
        <v>50113001</v>
      </c>
      <c r="F554" s="750" t="s">
        <v>589</v>
      </c>
      <c r="G554" s="749" t="s">
        <v>590</v>
      </c>
      <c r="H554" s="749">
        <v>992873</v>
      </c>
      <c r="I554" s="749">
        <v>0</v>
      </c>
      <c r="J554" s="749" t="s">
        <v>1490</v>
      </c>
      <c r="K554" s="749" t="s">
        <v>564</v>
      </c>
      <c r="L554" s="752">
        <v>224.6</v>
      </c>
      <c r="M554" s="752">
        <v>1</v>
      </c>
      <c r="N554" s="753">
        <v>224.6</v>
      </c>
    </row>
    <row r="555" spans="1:14" ht="14.4" customHeight="1" x14ac:dyDescent="0.3">
      <c r="A555" s="747" t="s">
        <v>562</v>
      </c>
      <c r="B555" s="748" t="s">
        <v>563</v>
      </c>
      <c r="C555" s="749" t="s">
        <v>580</v>
      </c>
      <c r="D555" s="750" t="s">
        <v>581</v>
      </c>
      <c r="E555" s="751">
        <v>50113001</v>
      </c>
      <c r="F555" s="750" t="s">
        <v>589</v>
      </c>
      <c r="G555" s="749" t="s">
        <v>590</v>
      </c>
      <c r="H555" s="749">
        <v>991025</v>
      </c>
      <c r="I555" s="749">
        <v>0</v>
      </c>
      <c r="J555" s="749" t="s">
        <v>1491</v>
      </c>
      <c r="K555" s="749" t="s">
        <v>564</v>
      </c>
      <c r="L555" s="752">
        <v>338.47</v>
      </c>
      <c r="M555" s="752">
        <v>2</v>
      </c>
      <c r="N555" s="753">
        <v>676.94</v>
      </c>
    </row>
    <row r="556" spans="1:14" ht="14.4" customHeight="1" x14ac:dyDescent="0.3">
      <c r="A556" s="747" t="s">
        <v>562</v>
      </c>
      <c r="B556" s="748" t="s">
        <v>563</v>
      </c>
      <c r="C556" s="749" t="s">
        <v>580</v>
      </c>
      <c r="D556" s="750" t="s">
        <v>581</v>
      </c>
      <c r="E556" s="751">
        <v>50113001</v>
      </c>
      <c r="F556" s="750" t="s">
        <v>589</v>
      </c>
      <c r="G556" s="749" t="s">
        <v>590</v>
      </c>
      <c r="H556" s="749">
        <v>844547</v>
      </c>
      <c r="I556" s="749">
        <v>107143</v>
      </c>
      <c r="J556" s="749" t="s">
        <v>1492</v>
      </c>
      <c r="K556" s="749" t="s">
        <v>1493</v>
      </c>
      <c r="L556" s="752">
        <v>57.179999999999986</v>
      </c>
      <c r="M556" s="752">
        <v>4</v>
      </c>
      <c r="N556" s="753">
        <v>228.71999999999994</v>
      </c>
    </row>
    <row r="557" spans="1:14" ht="14.4" customHeight="1" x14ac:dyDescent="0.3">
      <c r="A557" s="747" t="s">
        <v>562</v>
      </c>
      <c r="B557" s="748" t="s">
        <v>563</v>
      </c>
      <c r="C557" s="749" t="s">
        <v>580</v>
      </c>
      <c r="D557" s="750" t="s">
        <v>581</v>
      </c>
      <c r="E557" s="751">
        <v>50113001</v>
      </c>
      <c r="F557" s="750" t="s">
        <v>589</v>
      </c>
      <c r="G557" s="749" t="s">
        <v>590</v>
      </c>
      <c r="H557" s="749">
        <v>184700</v>
      </c>
      <c r="I557" s="749">
        <v>84700</v>
      </c>
      <c r="J557" s="749" t="s">
        <v>1494</v>
      </c>
      <c r="K557" s="749" t="s">
        <v>1495</v>
      </c>
      <c r="L557" s="752">
        <v>111.52000000000001</v>
      </c>
      <c r="M557" s="752">
        <v>1</v>
      </c>
      <c r="N557" s="753">
        <v>111.52000000000001</v>
      </c>
    </row>
    <row r="558" spans="1:14" ht="14.4" customHeight="1" x14ac:dyDescent="0.3">
      <c r="A558" s="747" t="s">
        <v>562</v>
      </c>
      <c r="B558" s="748" t="s">
        <v>563</v>
      </c>
      <c r="C558" s="749" t="s">
        <v>580</v>
      </c>
      <c r="D558" s="750" t="s">
        <v>581</v>
      </c>
      <c r="E558" s="751">
        <v>50113001</v>
      </c>
      <c r="F558" s="750" t="s">
        <v>589</v>
      </c>
      <c r="G558" s="749" t="s">
        <v>590</v>
      </c>
      <c r="H558" s="749">
        <v>157351</v>
      </c>
      <c r="I558" s="749">
        <v>57351</v>
      </c>
      <c r="J558" s="749" t="s">
        <v>1496</v>
      </c>
      <c r="K558" s="749" t="s">
        <v>1497</v>
      </c>
      <c r="L558" s="752">
        <v>47.44</v>
      </c>
      <c r="M558" s="752">
        <v>3</v>
      </c>
      <c r="N558" s="753">
        <v>142.32</v>
      </c>
    </row>
    <row r="559" spans="1:14" ht="14.4" customHeight="1" x14ac:dyDescent="0.3">
      <c r="A559" s="747" t="s">
        <v>562</v>
      </c>
      <c r="B559" s="748" t="s">
        <v>563</v>
      </c>
      <c r="C559" s="749" t="s">
        <v>580</v>
      </c>
      <c r="D559" s="750" t="s">
        <v>581</v>
      </c>
      <c r="E559" s="751">
        <v>50113001</v>
      </c>
      <c r="F559" s="750" t="s">
        <v>589</v>
      </c>
      <c r="G559" s="749" t="s">
        <v>590</v>
      </c>
      <c r="H559" s="749">
        <v>101940</v>
      </c>
      <c r="I559" s="749">
        <v>1940</v>
      </c>
      <c r="J559" s="749" t="s">
        <v>1498</v>
      </c>
      <c r="K559" s="749" t="s">
        <v>1499</v>
      </c>
      <c r="L559" s="752">
        <v>34.850000000000009</v>
      </c>
      <c r="M559" s="752">
        <v>14</v>
      </c>
      <c r="N559" s="753">
        <v>487.90000000000009</v>
      </c>
    </row>
    <row r="560" spans="1:14" ht="14.4" customHeight="1" x14ac:dyDescent="0.3">
      <c r="A560" s="747" t="s">
        <v>562</v>
      </c>
      <c r="B560" s="748" t="s">
        <v>563</v>
      </c>
      <c r="C560" s="749" t="s">
        <v>580</v>
      </c>
      <c r="D560" s="750" t="s">
        <v>581</v>
      </c>
      <c r="E560" s="751">
        <v>50113001</v>
      </c>
      <c r="F560" s="750" t="s">
        <v>589</v>
      </c>
      <c r="G560" s="749" t="s">
        <v>564</v>
      </c>
      <c r="H560" s="749">
        <v>111094</v>
      </c>
      <c r="I560" s="749">
        <v>11094</v>
      </c>
      <c r="J560" s="749" t="s">
        <v>1500</v>
      </c>
      <c r="K560" s="749" t="s">
        <v>1501</v>
      </c>
      <c r="L560" s="752">
        <v>309.73499999999996</v>
      </c>
      <c r="M560" s="752">
        <v>6</v>
      </c>
      <c r="N560" s="753">
        <v>1858.4099999999999</v>
      </c>
    </row>
    <row r="561" spans="1:14" ht="14.4" customHeight="1" x14ac:dyDescent="0.3">
      <c r="A561" s="747" t="s">
        <v>562</v>
      </c>
      <c r="B561" s="748" t="s">
        <v>563</v>
      </c>
      <c r="C561" s="749" t="s">
        <v>580</v>
      </c>
      <c r="D561" s="750" t="s">
        <v>581</v>
      </c>
      <c r="E561" s="751">
        <v>50113001</v>
      </c>
      <c r="F561" s="750" t="s">
        <v>589</v>
      </c>
      <c r="G561" s="749" t="s">
        <v>564</v>
      </c>
      <c r="H561" s="749">
        <v>111076</v>
      </c>
      <c r="I561" s="749">
        <v>11076</v>
      </c>
      <c r="J561" s="749" t="s">
        <v>1502</v>
      </c>
      <c r="K561" s="749" t="s">
        <v>1503</v>
      </c>
      <c r="L561" s="752">
        <v>467.84000000000009</v>
      </c>
      <c r="M561" s="752">
        <v>1</v>
      </c>
      <c r="N561" s="753">
        <v>467.84000000000009</v>
      </c>
    </row>
    <row r="562" spans="1:14" ht="14.4" customHeight="1" x14ac:dyDescent="0.3">
      <c r="A562" s="747" t="s">
        <v>562</v>
      </c>
      <c r="B562" s="748" t="s">
        <v>563</v>
      </c>
      <c r="C562" s="749" t="s">
        <v>580</v>
      </c>
      <c r="D562" s="750" t="s">
        <v>581</v>
      </c>
      <c r="E562" s="751">
        <v>50113001</v>
      </c>
      <c r="F562" s="750" t="s">
        <v>589</v>
      </c>
      <c r="G562" s="749" t="s">
        <v>590</v>
      </c>
      <c r="H562" s="749">
        <v>117983</v>
      </c>
      <c r="I562" s="749">
        <v>17983</v>
      </c>
      <c r="J562" s="749" t="s">
        <v>1504</v>
      </c>
      <c r="K562" s="749" t="s">
        <v>1505</v>
      </c>
      <c r="L562" s="752">
        <v>80.86</v>
      </c>
      <c r="M562" s="752">
        <v>3</v>
      </c>
      <c r="N562" s="753">
        <v>242.57999999999998</v>
      </c>
    </row>
    <row r="563" spans="1:14" ht="14.4" customHeight="1" x14ac:dyDescent="0.3">
      <c r="A563" s="747" t="s">
        <v>562</v>
      </c>
      <c r="B563" s="748" t="s">
        <v>563</v>
      </c>
      <c r="C563" s="749" t="s">
        <v>580</v>
      </c>
      <c r="D563" s="750" t="s">
        <v>581</v>
      </c>
      <c r="E563" s="751">
        <v>50113001</v>
      </c>
      <c r="F563" s="750" t="s">
        <v>589</v>
      </c>
      <c r="G563" s="749" t="s">
        <v>590</v>
      </c>
      <c r="H563" s="749">
        <v>102420</v>
      </c>
      <c r="I563" s="749">
        <v>2420</v>
      </c>
      <c r="J563" s="749" t="s">
        <v>1506</v>
      </c>
      <c r="K563" s="749" t="s">
        <v>1507</v>
      </c>
      <c r="L563" s="752">
        <v>108.56000000000003</v>
      </c>
      <c r="M563" s="752">
        <v>4</v>
      </c>
      <c r="N563" s="753">
        <v>434.24000000000012</v>
      </c>
    </row>
    <row r="564" spans="1:14" ht="14.4" customHeight="1" x14ac:dyDescent="0.3">
      <c r="A564" s="747" t="s">
        <v>562</v>
      </c>
      <c r="B564" s="748" t="s">
        <v>563</v>
      </c>
      <c r="C564" s="749" t="s">
        <v>580</v>
      </c>
      <c r="D564" s="750" t="s">
        <v>581</v>
      </c>
      <c r="E564" s="751">
        <v>50113001</v>
      </c>
      <c r="F564" s="750" t="s">
        <v>589</v>
      </c>
      <c r="G564" s="749" t="s">
        <v>597</v>
      </c>
      <c r="H564" s="749">
        <v>157871</v>
      </c>
      <c r="I564" s="749">
        <v>157871</v>
      </c>
      <c r="J564" s="749" t="s">
        <v>1508</v>
      </c>
      <c r="K564" s="749" t="s">
        <v>1509</v>
      </c>
      <c r="L564" s="752">
        <v>165</v>
      </c>
      <c r="M564" s="752">
        <v>18</v>
      </c>
      <c r="N564" s="753">
        <v>2970</v>
      </c>
    </row>
    <row r="565" spans="1:14" ht="14.4" customHeight="1" x14ac:dyDescent="0.3">
      <c r="A565" s="747" t="s">
        <v>562</v>
      </c>
      <c r="B565" s="748" t="s">
        <v>563</v>
      </c>
      <c r="C565" s="749" t="s">
        <v>580</v>
      </c>
      <c r="D565" s="750" t="s">
        <v>581</v>
      </c>
      <c r="E565" s="751">
        <v>50113001</v>
      </c>
      <c r="F565" s="750" t="s">
        <v>589</v>
      </c>
      <c r="G565" s="749" t="s">
        <v>597</v>
      </c>
      <c r="H565" s="749">
        <v>850729</v>
      </c>
      <c r="I565" s="749">
        <v>157875</v>
      </c>
      <c r="J565" s="749" t="s">
        <v>1510</v>
      </c>
      <c r="K565" s="749" t="s">
        <v>1511</v>
      </c>
      <c r="L565" s="752">
        <v>225.49999999999997</v>
      </c>
      <c r="M565" s="752">
        <v>8</v>
      </c>
      <c r="N565" s="753">
        <v>1803.9999999999998</v>
      </c>
    </row>
    <row r="566" spans="1:14" ht="14.4" customHeight="1" x14ac:dyDescent="0.3">
      <c r="A566" s="747" t="s">
        <v>562</v>
      </c>
      <c r="B566" s="748" t="s">
        <v>563</v>
      </c>
      <c r="C566" s="749" t="s">
        <v>580</v>
      </c>
      <c r="D566" s="750" t="s">
        <v>581</v>
      </c>
      <c r="E566" s="751">
        <v>50113001</v>
      </c>
      <c r="F566" s="750" t="s">
        <v>589</v>
      </c>
      <c r="G566" s="749" t="s">
        <v>590</v>
      </c>
      <c r="H566" s="749">
        <v>207820</v>
      </c>
      <c r="I566" s="749">
        <v>207820</v>
      </c>
      <c r="J566" s="749" t="s">
        <v>1512</v>
      </c>
      <c r="K566" s="749" t="s">
        <v>1513</v>
      </c>
      <c r="L566" s="752">
        <v>29.71</v>
      </c>
      <c r="M566" s="752">
        <v>10</v>
      </c>
      <c r="N566" s="753">
        <v>297.10000000000002</v>
      </c>
    </row>
    <row r="567" spans="1:14" ht="14.4" customHeight="1" x14ac:dyDescent="0.3">
      <c r="A567" s="747" t="s">
        <v>562</v>
      </c>
      <c r="B567" s="748" t="s">
        <v>563</v>
      </c>
      <c r="C567" s="749" t="s">
        <v>580</v>
      </c>
      <c r="D567" s="750" t="s">
        <v>581</v>
      </c>
      <c r="E567" s="751">
        <v>50113001</v>
      </c>
      <c r="F567" s="750" t="s">
        <v>589</v>
      </c>
      <c r="G567" s="749" t="s">
        <v>590</v>
      </c>
      <c r="H567" s="749">
        <v>849941</v>
      </c>
      <c r="I567" s="749">
        <v>162142</v>
      </c>
      <c r="J567" s="749" t="s">
        <v>1512</v>
      </c>
      <c r="K567" s="749" t="s">
        <v>1513</v>
      </c>
      <c r="L567" s="752">
        <v>29.772054545454544</v>
      </c>
      <c r="M567" s="752">
        <v>55</v>
      </c>
      <c r="N567" s="753">
        <v>1637.463</v>
      </c>
    </row>
    <row r="568" spans="1:14" ht="14.4" customHeight="1" x14ac:dyDescent="0.3">
      <c r="A568" s="747" t="s">
        <v>562</v>
      </c>
      <c r="B568" s="748" t="s">
        <v>563</v>
      </c>
      <c r="C568" s="749" t="s">
        <v>580</v>
      </c>
      <c r="D568" s="750" t="s">
        <v>581</v>
      </c>
      <c r="E568" s="751">
        <v>50113001</v>
      </c>
      <c r="F568" s="750" t="s">
        <v>589</v>
      </c>
      <c r="G568" s="749" t="s">
        <v>590</v>
      </c>
      <c r="H568" s="749">
        <v>104343</v>
      </c>
      <c r="I568" s="749">
        <v>4343</v>
      </c>
      <c r="J568" s="749" t="s">
        <v>1514</v>
      </c>
      <c r="K568" s="749" t="s">
        <v>1515</v>
      </c>
      <c r="L568" s="752">
        <v>29.699999999999996</v>
      </c>
      <c r="M568" s="752">
        <v>7</v>
      </c>
      <c r="N568" s="753">
        <v>207.89999999999998</v>
      </c>
    </row>
    <row r="569" spans="1:14" ht="14.4" customHeight="1" x14ac:dyDescent="0.3">
      <c r="A569" s="747" t="s">
        <v>562</v>
      </c>
      <c r="B569" s="748" t="s">
        <v>563</v>
      </c>
      <c r="C569" s="749" t="s">
        <v>580</v>
      </c>
      <c r="D569" s="750" t="s">
        <v>581</v>
      </c>
      <c r="E569" s="751">
        <v>50113001</v>
      </c>
      <c r="F569" s="750" t="s">
        <v>589</v>
      </c>
      <c r="G569" s="749" t="s">
        <v>590</v>
      </c>
      <c r="H569" s="749">
        <v>848950</v>
      </c>
      <c r="I569" s="749">
        <v>155148</v>
      </c>
      <c r="J569" s="749" t="s">
        <v>1516</v>
      </c>
      <c r="K569" s="749" t="s">
        <v>1517</v>
      </c>
      <c r="L569" s="752">
        <v>20.033333369428409</v>
      </c>
      <c r="M569" s="752">
        <v>15</v>
      </c>
      <c r="N569" s="753">
        <v>300.50000054142612</v>
      </c>
    </row>
    <row r="570" spans="1:14" ht="14.4" customHeight="1" x14ac:dyDescent="0.3">
      <c r="A570" s="747" t="s">
        <v>562</v>
      </c>
      <c r="B570" s="748" t="s">
        <v>563</v>
      </c>
      <c r="C570" s="749" t="s">
        <v>580</v>
      </c>
      <c r="D570" s="750" t="s">
        <v>581</v>
      </c>
      <c r="E570" s="751">
        <v>50113001</v>
      </c>
      <c r="F570" s="750" t="s">
        <v>589</v>
      </c>
      <c r="G570" s="749" t="s">
        <v>590</v>
      </c>
      <c r="H570" s="749">
        <v>130229</v>
      </c>
      <c r="I570" s="749">
        <v>30229</v>
      </c>
      <c r="J570" s="749" t="s">
        <v>1518</v>
      </c>
      <c r="K570" s="749" t="s">
        <v>1519</v>
      </c>
      <c r="L570" s="752">
        <v>148.82000000000002</v>
      </c>
      <c r="M570" s="752">
        <v>1</v>
      </c>
      <c r="N570" s="753">
        <v>148.82000000000002</v>
      </c>
    </row>
    <row r="571" spans="1:14" ht="14.4" customHeight="1" x14ac:dyDescent="0.3">
      <c r="A571" s="747" t="s">
        <v>562</v>
      </c>
      <c r="B571" s="748" t="s">
        <v>563</v>
      </c>
      <c r="C571" s="749" t="s">
        <v>580</v>
      </c>
      <c r="D571" s="750" t="s">
        <v>581</v>
      </c>
      <c r="E571" s="751">
        <v>50113001</v>
      </c>
      <c r="F571" s="750" t="s">
        <v>589</v>
      </c>
      <c r="G571" s="749" t="s">
        <v>590</v>
      </c>
      <c r="H571" s="749">
        <v>147085</v>
      </c>
      <c r="I571" s="749">
        <v>47085</v>
      </c>
      <c r="J571" s="749" t="s">
        <v>1520</v>
      </c>
      <c r="K571" s="749" t="s">
        <v>1181</v>
      </c>
      <c r="L571" s="752">
        <v>141.56400000000002</v>
      </c>
      <c r="M571" s="752">
        <v>5</v>
      </c>
      <c r="N571" s="753">
        <v>707.82000000000016</v>
      </c>
    </row>
    <row r="572" spans="1:14" ht="14.4" customHeight="1" x14ac:dyDescent="0.3">
      <c r="A572" s="747" t="s">
        <v>562</v>
      </c>
      <c r="B572" s="748" t="s">
        <v>563</v>
      </c>
      <c r="C572" s="749" t="s">
        <v>580</v>
      </c>
      <c r="D572" s="750" t="s">
        <v>581</v>
      </c>
      <c r="E572" s="751">
        <v>50113001</v>
      </c>
      <c r="F572" s="750" t="s">
        <v>589</v>
      </c>
      <c r="G572" s="749" t="s">
        <v>590</v>
      </c>
      <c r="H572" s="749">
        <v>173196</v>
      </c>
      <c r="I572" s="749">
        <v>173196</v>
      </c>
      <c r="J572" s="749" t="s">
        <v>1521</v>
      </c>
      <c r="K572" s="749" t="s">
        <v>1522</v>
      </c>
      <c r="L572" s="752">
        <v>102.94999999999999</v>
      </c>
      <c r="M572" s="752">
        <v>3</v>
      </c>
      <c r="N572" s="753">
        <v>308.84999999999997</v>
      </c>
    </row>
    <row r="573" spans="1:14" ht="14.4" customHeight="1" x14ac:dyDescent="0.3">
      <c r="A573" s="747" t="s">
        <v>562</v>
      </c>
      <c r="B573" s="748" t="s">
        <v>563</v>
      </c>
      <c r="C573" s="749" t="s">
        <v>580</v>
      </c>
      <c r="D573" s="750" t="s">
        <v>581</v>
      </c>
      <c r="E573" s="751">
        <v>50113001</v>
      </c>
      <c r="F573" s="750" t="s">
        <v>589</v>
      </c>
      <c r="G573" s="749" t="s">
        <v>590</v>
      </c>
      <c r="H573" s="749">
        <v>173197</v>
      </c>
      <c r="I573" s="749">
        <v>173197</v>
      </c>
      <c r="J573" s="749" t="s">
        <v>1521</v>
      </c>
      <c r="K573" s="749" t="s">
        <v>1523</v>
      </c>
      <c r="L573" s="752">
        <v>102.95000185521106</v>
      </c>
      <c r="M573" s="752">
        <v>3</v>
      </c>
      <c r="N573" s="753">
        <v>308.85000556563318</v>
      </c>
    </row>
    <row r="574" spans="1:14" ht="14.4" customHeight="1" x14ac:dyDescent="0.3">
      <c r="A574" s="747" t="s">
        <v>562</v>
      </c>
      <c r="B574" s="748" t="s">
        <v>563</v>
      </c>
      <c r="C574" s="749" t="s">
        <v>580</v>
      </c>
      <c r="D574" s="750" t="s">
        <v>581</v>
      </c>
      <c r="E574" s="751">
        <v>50113001</v>
      </c>
      <c r="F574" s="750" t="s">
        <v>589</v>
      </c>
      <c r="G574" s="749" t="s">
        <v>597</v>
      </c>
      <c r="H574" s="749">
        <v>130073</v>
      </c>
      <c r="I574" s="749">
        <v>30073</v>
      </c>
      <c r="J574" s="749" t="s">
        <v>1524</v>
      </c>
      <c r="K574" s="749" t="s">
        <v>1525</v>
      </c>
      <c r="L574" s="752">
        <v>140.02000000000004</v>
      </c>
      <c r="M574" s="752">
        <v>1</v>
      </c>
      <c r="N574" s="753">
        <v>140.02000000000004</v>
      </c>
    </row>
    <row r="575" spans="1:14" ht="14.4" customHeight="1" x14ac:dyDescent="0.3">
      <c r="A575" s="747" t="s">
        <v>562</v>
      </c>
      <c r="B575" s="748" t="s">
        <v>563</v>
      </c>
      <c r="C575" s="749" t="s">
        <v>580</v>
      </c>
      <c r="D575" s="750" t="s">
        <v>581</v>
      </c>
      <c r="E575" s="751">
        <v>50113001</v>
      </c>
      <c r="F575" s="750" t="s">
        <v>589</v>
      </c>
      <c r="G575" s="749" t="s">
        <v>590</v>
      </c>
      <c r="H575" s="749">
        <v>154424</v>
      </c>
      <c r="I575" s="749">
        <v>54424</v>
      </c>
      <c r="J575" s="749" t="s">
        <v>1526</v>
      </c>
      <c r="K575" s="749" t="s">
        <v>1527</v>
      </c>
      <c r="L575" s="752">
        <v>177.09666666666669</v>
      </c>
      <c r="M575" s="752">
        <v>3</v>
      </c>
      <c r="N575" s="753">
        <v>531.29000000000008</v>
      </c>
    </row>
    <row r="576" spans="1:14" ht="14.4" customHeight="1" x14ac:dyDescent="0.3">
      <c r="A576" s="747" t="s">
        <v>562</v>
      </c>
      <c r="B576" s="748" t="s">
        <v>563</v>
      </c>
      <c r="C576" s="749" t="s">
        <v>580</v>
      </c>
      <c r="D576" s="750" t="s">
        <v>581</v>
      </c>
      <c r="E576" s="751">
        <v>50113001</v>
      </c>
      <c r="F576" s="750" t="s">
        <v>589</v>
      </c>
      <c r="G576" s="749" t="s">
        <v>590</v>
      </c>
      <c r="H576" s="749">
        <v>111671</v>
      </c>
      <c r="I576" s="749">
        <v>11671</v>
      </c>
      <c r="J576" s="749" t="s">
        <v>1528</v>
      </c>
      <c r="K576" s="749" t="s">
        <v>1099</v>
      </c>
      <c r="L576" s="752">
        <v>209</v>
      </c>
      <c r="M576" s="752">
        <v>10</v>
      </c>
      <c r="N576" s="753">
        <v>2090</v>
      </c>
    </row>
    <row r="577" spans="1:14" ht="14.4" customHeight="1" x14ac:dyDescent="0.3">
      <c r="A577" s="747" t="s">
        <v>562</v>
      </c>
      <c r="B577" s="748" t="s">
        <v>563</v>
      </c>
      <c r="C577" s="749" t="s">
        <v>580</v>
      </c>
      <c r="D577" s="750" t="s">
        <v>581</v>
      </c>
      <c r="E577" s="751">
        <v>50113001</v>
      </c>
      <c r="F577" s="750" t="s">
        <v>589</v>
      </c>
      <c r="G577" s="749" t="s">
        <v>590</v>
      </c>
      <c r="H577" s="749">
        <v>11670</v>
      </c>
      <c r="I577" s="749">
        <v>11670</v>
      </c>
      <c r="J577" s="749" t="s">
        <v>1528</v>
      </c>
      <c r="K577" s="749" t="s">
        <v>1529</v>
      </c>
      <c r="L577" s="752">
        <v>351.99999840349358</v>
      </c>
      <c r="M577" s="752">
        <v>18</v>
      </c>
      <c r="N577" s="753">
        <v>6335.9999712628842</v>
      </c>
    </row>
    <row r="578" spans="1:14" ht="14.4" customHeight="1" x14ac:dyDescent="0.3">
      <c r="A578" s="747" t="s">
        <v>562</v>
      </c>
      <c r="B578" s="748" t="s">
        <v>563</v>
      </c>
      <c r="C578" s="749" t="s">
        <v>580</v>
      </c>
      <c r="D578" s="750" t="s">
        <v>581</v>
      </c>
      <c r="E578" s="751">
        <v>50113001</v>
      </c>
      <c r="F578" s="750" t="s">
        <v>589</v>
      </c>
      <c r="G578" s="749" t="s">
        <v>590</v>
      </c>
      <c r="H578" s="749">
        <v>111696</v>
      </c>
      <c r="I578" s="749">
        <v>11696</v>
      </c>
      <c r="J578" s="749" t="s">
        <v>1530</v>
      </c>
      <c r="K578" s="749" t="s">
        <v>1099</v>
      </c>
      <c r="L578" s="752">
        <v>324.83</v>
      </c>
      <c r="M578" s="752">
        <v>18</v>
      </c>
      <c r="N578" s="753">
        <v>5846.94</v>
      </c>
    </row>
    <row r="579" spans="1:14" ht="14.4" customHeight="1" x14ac:dyDescent="0.3">
      <c r="A579" s="747" t="s">
        <v>562</v>
      </c>
      <c r="B579" s="748" t="s">
        <v>563</v>
      </c>
      <c r="C579" s="749" t="s">
        <v>580</v>
      </c>
      <c r="D579" s="750" t="s">
        <v>581</v>
      </c>
      <c r="E579" s="751">
        <v>50113001</v>
      </c>
      <c r="F579" s="750" t="s">
        <v>589</v>
      </c>
      <c r="G579" s="749" t="s">
        <v>590</v>
      </c>
      <c r="H579" s="749">
        <v>501383</v>
      </c>
      <c r="I579" s="749">
        <v>11693</v>
      </c>
      <c r="J579" s="749" t="s">
        <v>1530</v>
      </c>
      <c r="K579" s="749" t="s">
        <v>1531</v>
      </c>
      <c r="L579" s="752">
        <v>447.7000000000001</v>
      </c>
      <c r="M579" s="752">
        <v>27</v>
      </c>
      <c r="N579" s="753">
        <v>12087.900000000003</v>
      </c>
    </row>
    <row r="580" spans="1:14" ht="14.4" customHeight="1" x14ac:dyDescent="0.3">
      <c r="A580" s="747" t="s">
        <v>562</v>
      </c>
      <c r="B580" s="748" t="s">
        <v>563</v>
      </c>
      <c r="C580" s="749" t="s">
        <v>580</v>
      </c>
      <c r="D580" s="750" t="s">
        <v>581</v>
      </c>
      <c r="E580" s="751">
        <v>50113001</v>
      </c>
      <c r="F580" s="750" t="s">
        <v>589</v>
      </c>
      <c r="G580" s="749" t="s">
        <v>590</v>
      </c>
      <c r="H580" s="749">
        <v>194169</v>
      </c>
      <c r="I580" s="749">
        <v>94169</v>
      </c>
      <c r="J580" s="749" t="s">
        <v>1532</v>
      </c>
      <c r="K580" s="749" t="s">
        <v>1533</v>
      </c>
      <c r="L580" s="752">
        <v>100.61</v>
      </c>
      <c r="M580" s="752">
        <v>1</v>
      </c>
      <c r="N580" s="753">
        <v>100.61</v>
      </c>
    </row>
    <row r="581" spans="1:14" ht="14.4" customHeight="1" x14ac:dyDescent="0.3">
      <c r="A581" s="747" t="s">
        <v>562</v>
      </c>
      <c r="B581" s="748" t="s">
        <v>563</v>
      </c>
      <c r="C581" s="749" t="s">
        <v>580</v>
      </c>
      <c r="D581" s="750" t="s">
        <v>581</v>
      </c>
      <c r="E581" s="751">
        <v>50113001</v>
      </c>
      <c r="F581" s="750" t="s">
        <v>589</v>
      </c>
      <c r="G581" s="749" t="s">
        <v>590</v>
      </c>
      <c r="H581" s="749">
        <v>29328</v>
      </c>
      <c r="I581" s="749">
        <v>29328</v>
      </c>
      <c r="J581" s="749" t="s">
        <v>1534</v>
      </c>
      <c r="K581" s="749" t="s">
        <v>1535</v>
      </c>
      <c r="L581" s="752">
        <v>1147.92</v>
      </c>
      <c r="M581" s="752">
        <v>7</v>
      </c>
      <c r="N581" s="753">
        <v>8035.4400000000005</v>
      </c>
    </row>
    <row r="582" spans="1:14" ht="14.4" customHeight="1" x14ac:dyDescent="0.3">
      <c r="A582" s="747" t="s">
        <v>562</v>
      </c>
      <c r="B582" s="748" t="s">
        <v>563</v>
      </c>
      <c r="C582" s="749" t="s">
        <v>580</v>
      </c>
      <c r="D582" s="750" t="s">
        <v>581</v>
      </c>
      <c r="E582" s="751">
        <v>50113001</v>
      </c>
      <c r="F582" s="750" t="s">
        <v>589</v>
      </c>
      <c r="G582" s="749" t="s">
        <v>590</v>
      </c>
      <c r="H582" s="749">
        <v>846347</v>
      </c>
      <c r="I582" s="749">
        <v>29327</v>
      </c>
      <c r="J582" s="749" t="s">
        <v>1536</v>
      </c>
      <c r="K582" s="749" t="s">
        <v>564</v>
      </c>
      <c r="L582" s="752">
        <v>562.96</v>
      </c>
      <c r="M582" s="752">
        <v>4</v>
      </c>
      <c r="N582" s="753">
        <v>2251.84</v>
      </c>
    </row>
    <row r="583" spans="1:14" ht="14.4" customHeight="1" x14ac:dyDescent="0.3">
      <c r="A583" s="747" t="s">
        <v>562</v>
      </c>
      <c r="B583" s="748" t="s">
        <v>563</v>
      </c>
      <c r="C583" s="749" t="s">
        <v>580</v>
      </c>
      <c r="D583" s="750" t="s">
        <v>581</v>
      </c>
      <c r="E583" s="751">
        <v>50113001</v>
      </c>
      <c r="F583" s="750" t="s">
        <v>589</v>
      </c>
      <c r="G583" s="749" t="s">
        <v>590</v>
      </c>
      <c r="H583" s="749">
        <v>129323</v>
      </c>
      <c r="I583" s="749">
        <v>29323</v>
      </c>
      <c r="J583" s="749" t="s">
        <v>1537</v>
      </c>
      <c r="K583" s="749" t="s">
        <v>1538</v>
      </c>
      <c r="L583" s="752">
        <v>554.05999999999995</v>
      </c>
      <c r="M583" s="752">
        <v>1</v>
      </c>
      <c r="N583" s="753">
        <v>554.05999999999995</v>
      </c>
    </row>
    <row r="584" spans="1:14" ht="14.4" customHeight="1" x14ac:dyDescent="0.3">
      <c r="A584" s="747" t="s">
        <v>562</v>
      </c>
      <c r="B584" s="748" t="s">
        <v>563</v>
      </c>
      <c r="C584" s="749" t="s">
        <v>580</v>
      </c>
      <c r="D584" s="750" t="s">
        <v>581</v>
      </c>
      <c r="E584" s="751">
        <v>50113001</v>
      </c>
      <c r="F584" s="750" t="s">
        <v>589</v>
      </c>
      <c r="G584" s="749" t="s">
        <v>597</v>
      </c>
      <c r="H584" s="749">
        <v>153056</v>
      </c>
      <c r="I584" s="749">
        <v>153056</v>
      </c>
      <c r="J584" s="749" t="s">
        <v>1539</v>
      </c>
      <c r="K584" s="749" t="s">
        <v>1540</v>
      </c>
      <c r="L584" s="752">
        <v>956.75</v>
      </c>
      <c r="M584" s="752">
        <v>1</v>
      </c>
      <c r="N584" s="753">
        <v>956.75</v>
      </c>
    </row>
    <row r="585" spans="1:14" ht="14.4" customHeight="1" x14ac:dyDescent="0.3">
      <c r="A585" s="747" t="s">
        <v>562</v>
      </c>
      <c r="B585" s="748" t="s">
        <v>563</v>
      </c>
      <c r="C585" s="749" t="s">
        <v>580</v>
      </c>
      <c r="D585" s="750" t="s">
        <v>581</v>
      </c>
      <c r="E585" s="751">
        <v>50113001</v>
      </c>
      <c r="F585" s="750" t="s">
        <v>589</v>
      </c>
      <c r="G585" s="749" t="s">
        <v>590</v>
      </c>
      <c r="H585" s="749">
        <v>102963</v>
      </c>
      <c r="I585" s="749">
        <v>2963</v>
      </c>
      <c r="J585" s="749" t="s">
        <v>1541</v>
      </c>
      <c r="K585" s="749" t="s">
        <v>1542</v>
      </c>
      <c r="L585" s="752">
        <v>97.110000000000014</v>
      </c>
      <c r="M585" s="752">
        <v>6</v>
      </c>
      <c r="N585" s="753">
        <v>582.66000000000008</v>
      </c>
    </row>
    <row r="586" spans="1:14" ht="14.4" customHeight="1" x14ac:dyDescent="0.3">
      <c r="A586" s="747" t="s">
        <v>562</v>
      </c>
      <c r="B586" s="748" t="s">
        <v>563</v>
      </c>
      <c r="C586" s="749" t="s">
        <v>580</v>
      </c>
      <c r="D586" s="750" t="s">
        <v>581</v>
      </c>
      <c r="E586" s="751">
        <v>50113001</v>
      </c>
      <c r="F586" s="750" t="s">
        <v>589</v>
      </c>
      <c r="G586" s="749" t="s">
        <v>590</v>
      </c>
      <c r="H586" s="749">
        <v>100269</v>
      </c>
      <c r="I586" s="749">
        <v>269</v>
      </c>
      <c r="J586" s="749" t="s">
        <v>1543</v>
      </c>
      <c r="K586" s="749" t="s">
        <v>891</v>
      </c>
      <c r="L586" s="752">
        <v>40.57</v>
      </c>
      <c r="M586" s="752">
        <v>6</v>
      </c>
      <c r="N586" s="753">
        <v>243.42000000000002</v>
      </c>
    </row>
    <row r="587" spans="1:14" ht="14.4" customHeight="1" x14ac:dyDescent="0.3">
      <c r="A587" s="747" t="s">
        <v>562</v>
      </c>
      <c r="B587" s="748" t="s">
        <v>563</v>
      </c>
      <c r="C587" s="749" t="s">
        <v>580</v>
      </c>
      <c r="D587" s="750" t="s">
        <v>581</v>
      </c>
      <c r="E587" s="751">
        <v>50113001</v>
      </c>
      <c r="F587" s="750" t="s">
        <v>589</v>
      </c>
      <c r="G587" s="749" t="s">
        <v>597</v>
      </c>
      <c r="H587" s="749">
        <v>398010</v>
      </c>
      <c r="I587" s="749">
        <v>210546</v>
      </c>
      <c r="J587" s="749" t="s">
        <v>1544</v>
      </c>
      <c r="K587" s="749" t="s">
        <v>1545</v>
      </c>
      <c r="L587" s="752">
        <v>1033.8500000000001</v>
      </c>
      <c r="M587" s="752">
        <v>1</v>
      </c>
      <c r="N587" s="753">
        <v>1033.8500000000001</v>
      </c>
    </row>
    <row r="588" spans="1:14" ht="14.4" customHeight="1" x14ac:dyDescent="0.3">
      <c r="A588" s="747" t="s">
        <v>562</v>
      </c>
      <c r="B588" s="748" t="s">
        <v>563</v>
      </c>
      <c r="C588" s="749" t="s">
        <v>580</v>
      </c>
      <c r="D588" s="750" t="s">
        <v>581</v>
      </c>
      <c r="E588" s="751">
        <v>50113001</v>
      </c>
      <c r="F588" s="750" t="s">
        <v>589</v>
      </c>
      <c r="G588" s="749" t="s">
        <v>597</v>
      </c>
      <c r="H588" s="749">
        <v>210570</v>
      </c>
      <c r="I588" s="749">
        <v>210570</v>
      </c>
      <c r="J588" s="749" t="s">
        <v>1544</v>
      </c>
      <c r="K588" s="749" t="s">
        <v>1546</v>
      </c>
      <c r="L588" s="752">
        <v>2011.79</v>
      </c>
      <c r="M588" s="752">
        <v>2</v>
      </c>
      <c r="N588" s="753">
        <v>4023.58</v>
      </c>
    </row>
    <row r="589" spans="1:14" ht="14.4" customHeight="1" x14ac:dyDescent="0.3">
      <c r="A589" s="747" t="s">
        <v>562</v>
      </c>
      <c r="B589" s="748" t="s">
        <v>563</v>
      </c>
      <c r="C589" s="749" t="s">
        <v>580</v>
      </c>
      <c r="D589" s="750" t="s">
        <v>581</v>
      </c>
      <c r="E589" s="751">
        <v>50113001</v>
      </c>
      <c r="F589" s="750" t="s">
        <v>589</v>
      </c>
      <c r="G589" s="749" t="s">
        <v>564</v>
      </c>
      <c r="H589" s="749">
        <v>211472</v>
      </c>
      <c r="I589" s="749">
        <v>211472</v>
      </c>
      <c r="J589" s="749" t="s">
        <v>1547</v>
      </c>
      <c r="K589" s="749" t="s">
        <v>1548</v>
      </c>
      <c r="L589" s="752">
        <v>224.2</v>
      </c>
      <c r="M589" s="752">
        <v>2</v>
      </c>
      <c r="N589" s="753">
        <v>448.4</v>
      </c>
    </row>
    <row r="590" spans="1:14" ht="14.4" customHeight="1" x14ac:dyDescent="0.3">
      <c r="A590" s="747" t="s">
        <v>562</v>
      </c>
      <c r="B590" s="748" t="s">
        <v>563</v>
      </c>
      <c r="C590" s="749" t="s">
        <v>580</v>
      </c>
      <c r="D590" s="750" t="s">
        <v>581</v>
      </c>
      <c r="E590" s="751">
        <v>50113001</v>
      </c>
      <c r="F590" s="750" t="s">
        <v>589</v>
      </c>
      <c r="G590" s="749" t="s">
        <v>564</v>
      </c>
      <c r="H590" s="749">
        <v>992654</v>
      </c>
      <c r="I590" s="749">
        <v>211462</v>
      </c>
      <c r="J590" s="749" t="s">
        <v>1549</v>
      </c>
      <c r="K590" s="749" t="s">
        <v>1548</v>
      </c>
      <c r="L590" s="752">
        <v>111.28</v>
      </c>
      <c r="M590" s="752">
        <v>1</v>
      </c>
      <c r="N590" s="753">
        <v>111.28</v>
      </c>
    </row>
    <row r="591" spans="1:14" ht="14.4" customHeight="1" x14ac:dyDescent="0.3">
      <c r="A591" s="747" t="s">
        <v>562</v>
      </c>
      <c r="B591" s="748" t="s">
        <v>563</v>
      </c>
      <c r="C591" s="749" t="s">
        <v>580</v>
      </c>
      <c r="D591" s="750" t="s">
        <v>581</v>
      </c>
      <c r="E591" s="751">
        <v>50113001</v>
      </c>
      <c r="F591" s="750" t="s">
        <v>589</v>
      </c>
      <c r="G591" s="749" t="s">
        <v>590</v>
      </c>
      <c r="H591" s="749">
        <v>102961</v>
      </c>
      <c r="I591" s="749">
        <v>2961</v>
      </c>
      <c r="J591" s="749" t="s">
        <v>1550</v>
      </c>
      <c r="K591" s="749" t="s">
        <v>1551</v>
      </c>
      <c r="L591" s="752">
        <v>38.61999999999999</v>
      </c>
      <c r="M591" s="752">
        <v>2</v>
      </c>
      <c r="N591" s="753">
        <v>77.239999999999981</v>
      </c>
    </row>
    <row r="592" spans="1:14" ht="14.4" customHeight="1" x14ac:dyDescent="0.3">
      <c r="A592" s="747" t="s">
        <v>562</v>
      </c>
      <c r="B592" s="748" t="s">
        <v>563</v>
      </c>
      <c r="C592" s="749" t="s">
        <v>580</v>
      </c>
      <c r="D592" s="750" t="s">
        <v>581</v>
      </c>
      <c r="E592" s="751">
        <v>50113001</v>
      </c>
      <c r="F592" s="750" t="s">
        <v>589</v>
      </c>
      <c r="G592" s="749" t="s">
        <v>597</v>
      </c>
      <c r="H592" s="749">
        <v>846824</v>
      </c>
      <c r="I592" s="749">
        <v>124087</v>
      </c>
      <c r="J592" s="749" t="s">
        <v>1552</v>
      </c>
      <c r="K592" s="749" t="s">
        <v>837</v>
      </c>
      <c r="L592" s="752">
        <v>158.97999999999999</v>
      </c>
      <c r="M592" s="752">
        <v>4</v>
      </c>
      <c r="N592" s="753">
        <v>635.91999999999996</v>
      </c>
    </row>
    <row r="593" spans="1:14" ht="14.4" customHeight="1" x14ac:dyDescent="0.3">
      <c r="A593" s="747" t="s">
        <v>562</v>
      </c>
      <c r="B593" s="748" t="s">
        <v>563</v>
      </c>
      <c r="C593" s="749" t="s">
        <v>580</v>
      </c>
      <c r="D593" s="750" t="s">
        <v>581</v>
      </c>
      <c r="E593" s="751">
        <v>50113001</v>
      </c>
      <c r="F593" s="750" t="s">
        <v>589</v>
      </c>
      <c r="G593" s="749" t="s">
        <v>597</v>
      </c>
      <c r="H593" s="749">
        <v>845220</v>
      </c>
      <c r="I593" s="749">
        <v>101211</v>
      </c>
      <c r="J593" s="749" t="s">
        <v>1553</v>
      </c>
      <c r="K593" s="749" t="s">
        <v>1554</v>
      </c>
      <c r="L593" s="752">
        <v>219.57666666666668</v>
      </c>
      <c r="M593" s="752">
        <v>3</v>
      </c>
      <c r="N593" s="753">
        <v>658.73</v>
      </c>
    </row>
    <row r="594" spans="1:14" ht="14.4" customHeight="1" x14ac:dyDescent="0.3">
      <c r="A594" s="747" t="s">
        <v>562</v>
      </c>
      <c r="B594" s="748" t="s">
        <v>563</v>
      </c>
      <c r="C594" s="749" t="s">
        <v>580</v>
      </c>
      <c r="D594" s="750" t="s">
        <v>581</v>
      </c>
      <c r="E594" s="751">
        <v>50113001</v>
      </c>
      <c r="F594" s="750" t="s">
        <v>589</v>
      </c>
      <c r="G594" s="749" t="s">
        <v>597</v>
      </c>
      <c r="H594" s="749">
        <v>844651</v>
      </c>
      <c r="I594" s="749">
        <v>101205</v>
      </c>
      <c r="J594" s="749" t="s">
        <v>1553</v>
      </c>
      <c r="K594" s="749" t="s">
        <v>768</v>
      </c>
      <c r="L594" s="752">
        <v>86.08212121212118</v>
      </c>
      <c r="M594" s="752">
        <v>33</v>
      </c>
      <c r="N594" s="753">
        <v>2840.7099999999991</v>
      </c>
    </row>
    <row r="595" spans="1:14" ht="14.4" customHeight="1" x14ac:dyDescent="0.3">
      <c r="A595" s="747" t="s">
        <v>562</v>
      </c>
      <c r="B595" s="748" t="s">
        <v>563</v>
      </c>
      <c r="C595" s="749" t="s">
        <v>580</v>
      </c>
      <c r="D595" s="750" t="s">
        <v>581</v>
      </c>
      <c r="E595" s="751">
        <v>50113001</v>
      </c>
      <c r="F595" s="750" t="s">
        <v>589</v>
      </c>
      <c r="G595" s="749" t="s">
        <v>590</v>
      </c>
      <c r="H595" s="749">
        <v>849767</v>
      </c>
      <c r="I595" s="749">
        <v>162012</v>
      </c>
      <c r="J595" s="749" t="s">
        <v>1555</v>
      </c>
      <c r="K595" s="749" t="s">
        <v>656</v>
      </c>
      <c r="L595" s="752">
        <v>453.6400000000001</v>
      </c>
      <c r="M595" s="752">
        <v>1</v>
      </c>
      <c r="N595" s="753">
        <v>453.6400000000001</v>
      </c>
    </row>
    <row r="596" spans="1:14" ht="14.4" customHeight="1" x14ac:dyDescent="0.3">
      <c r="A596" s="747" t="s">
        <v>562</v>
      </c>
      <c r="B596" s="748" t="s">
        <v>563</v>
      </c>
      <c r="C596" s="749" t="s">
        <v>580</v>
      </c>
      <c r="D596" s="750" t="s">
        <v>581</v>
      </c>
      <c r="E596" s="751">
        <v>50113001</v>
      </c>
      <c r="F596" s="750" t="s">
        <v>589</v>
      </c>
      <c r="G596" s="749" t="s">
        <v>590</v>
      </c>
      <c r="H596" s="749">
        <v>849831</v>
      </c>
      <c r="I596" s="749">
        <v>162008</v>
      </c>
      <c r="J596" s="749" t="s">
        <v>1555</v>
      </c>
      <c r="K596" s="749" t="s">
        <v>793</v>
      </c>
      <c r="L596" s="752">
        <v>171.60500000000002</v>
      </c>
      <c r="M596" s="752">
        <v>4</v>
      </c>
      <c r="N596" s="753">
        <v>686.42000000000007</v>
      </c>
    </row>
    <row r="597" spans="1:14" ht="14.4" customHeight="1" x14ac:dyDescent="0.3">
      <c r="A597" s="747" t="s">
        <v>562</v>
      </c>
      <c r="B597" s="748" t="s">
        <v>563</v>
      </c>
      <c r="C597" s="749" t="s">
        <v>580</v>
      </c>
      <c r="D597" s="750" t="s">
        <v>581</v>
      </c>
      <c r="E597" s="751">
        <v>50113001</v>
      </c>
      <c r="F597" s="750" t="s">
        <v>589</v>
      </c>
      <c r="G597" s="749" t="s">
        <v>590</v>
      </c>
      <c r="H597" s="749">
        <v>846338</v>
      </c>
      <c r="I597" s="749">
        <v>122685</v>
      </c>
      <c r="J597" s="749" t="s">
        <v>1556</v>
      </c>
      <c r="K597" s="749" t="s">
        <v>793</v>
      </c>
      <c r="L597" s="752">
        <v>116.04312499999999</v>
      </c>
      <c r="M597" s="752">
        <v>16</v>
      </c>
      <c r="N597" s="753">
        <v>1856.6899999999998</v>
      </c>
    </row>
    <row r="598" spans="1:14" ht="14.4" customHeight="1" x14ac:dyDescent="0.3">
      <c r="A598" s="747" t="s">
        <v>562</v>
      </c>
      <c r="B598" s="748" t="s">
        <v>563</v>
      </c>
      <c r="C598" s="749" t="s">
        <v>580</v>
      </c>
      <c r="D598" s="750" t="s">
        <v>581</v>
      </c>
      <c r="E598" s="751">
        <v>50113001</v>
      </c>
      <c r="F598" s="750" t="s">
        <v>589</v>
      </c>
      <c r="G598" s="749" t="s">
        <v>590</v>
      </c>
      <c r="H598" s="749">
        <v>846340</v>
      </c>
      <c r="I598" s="749">
        <v>122690</v>
      </c>
      <c r="J598" s="749" t="s">
        <v>1556</v>
      </c>
      <c r="K598" s="749" t="s">
        <v>656</v>
      </c>
      <c r="L598" s="752">
        <v>277.68</v>
      </c>
      <c r="M598" s="752">
        <v>2</v>
      </c>
      <c r="N598" s="753">
        <v>555.36</v>
      </c>
    </row>
    <row r="599" spans="1:14" ht="14.4" customHeight="1" x14ac:dyDescent="0.3">
      <c r="A599" s="747" t="s">
        <v>562</v>
      </c>
      <c r="B599" s="748" t="s">
        <v>563</v>
      </c>
      <c r="C599" s="749" t="s">
        <v>580</v>
      </c>
      <c r="D599" s="750" t="s">
        <v>581</v>
      </c>
      <c r="E599" s="751">
        <v>50113001</v>
      </c>
      <c r="F599" s="750" t="s">
        <v>589</v>
      </c>
      <c r="G599" s="749" t="s">
        <v>590</v>
      </c>
      <c r="H599" s="749">
        <v>125978</v>
      </c>
      <c r="I599" s="749">
        <v>25978</v>
      </c>
      <c r="J599" s="749" t="s">
        <v>1557</v>
      </c>
      <c r="K599" s="749" t="s">
        <v>1558</v>
      </c>
      <c r="L599" s="752">
        <v>793.56000000000006</v>
      </c>
      <c r="M599" s="752">
        <v>3</v>
      </c>
      <c r="N599" s="753">
        <v>2380.6800000000003</v>
      </c>
    </row>
    <row r="600" spans="1:14" ht="14.4" customHeight="1" x14ac:dyDescent="0.3">
      <c r="A600" s="747" t="s">
        <v>562</v>
      </c>
      <c r="B600" s="748" t="s">
        <v>563</v>
      </c>
      <c r="C600" s="749" t="s">
        <v>580</v>
      </c>
      <c r="D600" s="750" t="s">
        <v>581</v>
      </c>
      <c r="E600" s="751">
        <v>50113001</v>
      </c>
      <c r="F600" s="750" t="s">
        <v>589</v>
      </c>
      <c r="G600" s="749" t="s">
        <v>590</v>
      </c>
      <c r="H600" s="749">
        <v>159711</v>
      </c>
      <c r="I600" s="749">
        <v>59711</v>
      </c>
      <c r="J600" s="749" t="s">
        <v>1559</v>
      </c>
      <c r="K600" s="749" t="s">
        <v>1560</v>
      </c>
      <c r="L600" s="752">
        <v>356.21</v>
      </c>
      <c r="M600" s="752">
        <v>1</v>
      </c>
      <c r="N600" s="753">
        <v>356.21</v>
      </c>
    </row>
    <row r="601" spans="1:14" ht="14.4" customHeight="1" x14ac:dyDescent="0.3">
      <c r="A601" s="747" t="s">
        <v>562</v>
      </c>
      <c r="B601" s="748" t="s">
        <v>563</v>
      </c>
      <c r="C601" s="749" t="s">
        <v>580</v>
      </c>
      <c r="D601" s="750" t="s">
        <v>581</v>
      </c>
      <c r="E601" s="751">
        <v>50113001</v>
      </c>
      <c r="F601" s="750" t="s">
        <v>589</v>
      </c>
      <c r="G601" s="749" t="s">
        <v>590</v>
      </c>
      <c r="H601" s="749">
        <v>159710</v>
      </c>
      <c r="I601" s="749">
        <v>59710</v>
      </c>
      <c r="J601" s="749" t="s">
        <v>1559</v>
      </c>
      <c r="K601" s="749" t="s">
        <v>1561</v>
      </c>
      <c r="L601" s="752">
        <v>205.05</v>
      </c>
      <c r="M601" s="752">
        <v>2</v>
      </c>
      <c r="N601" s="753">
        <v>410.1</v>
      </c>
    </row>
    <row r="602" spans="1:14" ht="14.4" customHeight="1" x14ac:dyDescent="0.3">
      <c r="A602" s="747" t="s">
        <v>562</v>
      </c>
      <c r="B602" s="748" t="s">
        <v>563</v>
      </c>
      <c r="C602" s="749" t="s">
        <v>580</v>
      </c>
      <c r="D602" s="750" t="s">
        <v>581</v>
      </c>
      <c r="E602" s="751">
        <v>50113001</v>
      </c>
      <c r="F602" s="750" t="s">
        <v>589</v>
      </c>
      <c r="G602" s="749" t="s">
        <v>597</v>
      </c>
      <c r="H602" s="749">
        <v>154432</v>
      </c>
      <c r="I602" s="749">
        <v>54432</v>
      </c>
      <c r="J602" s="749" t="s">
        <v>1562</v>
      </c>
      <c r="K602" s="749" t="s">
        <v>1563</v>
      </c>
      <c r="L602" s="752">
        <v>62.030000000000015</v>
      </c>
      <c r="M602" s="752">
        <v>1</v>
      </c>
      <c r="N602" s="753">
        <v>62.030000000000015</v>
      </c>
    </row>
    <row r="603" spans="1:14" ht="14.4" customHeight="1" x14ac:dyDescent="0.3">
      <c r="A603" s="747" t="s">
        <v>562</v>
      </c>
      <c r="B603" s="748" t="s">
        <v>563</v>
      </c>
      <c r="C603" s="749" t="s">
        <v>580</v>
      </c>
      <c r="D603" s="750" t="s">
        <v>581</v>
      </c>
      <c r="E603" s="751">
        <v>50113001</v>
      </c>
      <c r="F603" s="750" t="s">
        <v>589</v>
      </c>
      <c r="G603" s="749" t="s">
        <v>597</v>
      </c>
      <c r="H603" s="749">
        <v>178689</v>
      </c>
      <c r="I603" s="749">
        <v>178689</v>
      </c>
      <c r="J603" s="749" t="s">
        <v>1564</v>
      </c>
      <c r="K603" s="749" t="s">
        <v>1565</v>
      </c>
      <c r="L603" s="752">
        <v>97.762500000000003</v>
      </c>
      <c r="M603" s="752">
        <v>12</v>
      </c>
      <c r="N603" s="753">
        <v>1173.1500000000001</v>
      </c>
    </row>
    <row r="604" spans="1:14" ht="14.4" customHeight="1" x14ac:dyDescent="0.3">
      <c r="A604" s="747" t="s">
        <v>562</v>
      </c>
      <c r="B604" s="748" t="s">
        <v>563</v>
      </c>
      <c r="C604" s="749" t="s">
        <v>580</v>
      </c>
      <c r="D604" s="750" t="s">
        <v>581</v>
      </c>
      <c r="E604" s="751">
        <v>50113001</v>
      </c>
      <c r="F604" s="750" t="s">
        <v>589</v>
      </c>
      <c r="G604" s="749" t="s">
        <v>590</v>
      </c>
      <c r="H604" s="749">
        <v>172476</v>
      </c>
      <c r="I604" s="749">
        <v>172476</v>
      </c>
      <c r="J604" s="749" t="s">
        <v>1566</v>
      </c>
      <c r="K604" s="749" t="s">
        <v>1567</v>
      </c>
      <c r="L604" s="752">
        <v>40.240000000000009</v>
      </c>
      <c r="M604" s="752">
        <v>1</v>
      </c>
      <c r="N604" s="753">
        <v>40.240000000000009</v>
      </c>
    </row>
    <row r="605" spans="1:14" ht="14.4" customHeight="1" x14ac:dyDescent="0.3">
      <c r="A605" s="747" t="s">
        <v>562</v>
      </c>
      <c r="B605" s="748" t="s">
        <v>563</v>
      </c>
      <c r="C605" s="749" t="s">
        <v>580</v>
      </c>
      <c r="D605" s="750" t="s">
        <v>581</v>
      </c>
      <c r="E605" s="751">
        <v>50113001</v>
      </c>
      <c r="F605" s="750" t="s">
        <v>589</v>
      </c>
      <c r="G605" s="749" t="s">
        <v>590</v>
      </c>
      <c r="H605" s="749">
        <v>104207</v>
      </c>
      <c r="I605" s="749">
        <v>4207</v>
      </c>
      <c r="J605" s="749" t="s">
        <v>1568</v>
      </c>
      <c r="K605" s="749" t="s">
        <v>1569</v>
      </c>
      <c r="L605" s="752">
        <v>39.935000000000002</v>
      </c>
      <c r="M605" s="752">
        <v>4</v>
      </c>
      <c r="N605" s="753">
        <v>159.74</v>
      </c>
    </row>
    <row r="606" spans="1:14" ht="14.4" customHeight="1" x14ac:dyDescent="0.3">
      <c r="A606" s="747" t="s">
        <v>562</v>
      </c>
      <c r="B606" s="748" t="s">
        <v>563</v>
      </c>
      <c r="C606" s="749" t="s">
        <v>580</v>
      </c>
      <c r="D606" s="750" t="s">
        <v>581</v>
      </c>
      <c r="E606" s="751">
        <v>50113001</v>
      </c>
      <c r="F606" s="750" t="s">
        <v>589</v>
      </c>
      <c r="G606" s="749" t="s">
        <v>590</v>
      </c>
      <c r="H606" s="749">
        <v>100584</v>
      </c>
      <c r="I606" s="749">
        <v>584</v>
      </c>
      <c r="J606" s="749" t="s">
        <v>1570</v>
      </c>
      <c r="K606" s="749" t="s">
        <v>1571</v>
      </c>
      <c r="L606" s="752">
        <v>73.709999999999994</v>
      </c>
      <c r="M606" s="752">
        <v>5</v>
      </c>
      <c r="N606" s="753">
        <v>368.54999999999995</v>
      </c>
    </row>
    <row r="607" spans="1:14" ht="14.4" customHeight="1" x14ac:dyDescent="0.3">
      <c r="A607" s="747" t="s">
        <v>562</v>
      </c>
      <c r="B607" s="748" t="s">
        <v>563</v>
      </c>
      <c r="C607" s="749" t="s">
        <v>580</v>
      </c>
      <c r="D607" s="750" t="s">
        <v>581</v>
      </c>
      <c r="E607" s="751">
        <v>50113001</v>
      </c>
      <c r="F607" s="750" t="s">
        <v>589</v>
      </c>
      <c r="G607" s="749" t="s">
        <v>590</v>
      </c>
      <c r="H607" s="749">
        <v>845758</v>
      </c>
      <c r="I607" s="749">
        <v>280</v>
      </c>
      <c r="J607" s="749" t="s">
        <v>1572</v>
      </c>
      <c r="K607" s="749" t="s">
        <v>1573</v>
      </c>
      <c r="L607" s="752">
        <v>35.305000000000007</v>
      </c>
      <c r="M607" s="752">
        <v>4</v>
      </c>
      <c r="N607" s="753">
        <v>141.22000000000003</v>
      </c>
    </row>
    <row r="608" spans="1:14" ht="14.4" customHeight="1" x14ac:dyDescent="0.3">
      <c r="A608" s="747" t="s">
        <v>562</v>
      </c>
      <c r="B608" s="748" t="s">
        <v>563</v>
      </c>
      <c r="C608" s="749" t="s">
        <v>580</v>
      </c>
      <c r="D608" s="750" t="s">
        <v>581</v>
      </c>
      <c r="E608" s="751">
        <v>50113001</v>
      </c>
      <c r="F608" s="750" t="s">
        <v>589</v>
      </c>
      <c r="G608" s="749" t="s">
        <v>590</v>
      </c>
      <c r="H608" s="749">
        <v>204373</v>
      </c>
      <c r="I608" s="749">
        <v>204373</v>
      </c>
      <c r="J608" s="749" t="s">
        <v>1574</v>
      </c>
      <c r="K608" s="749" t="s">
        <v>1575</v>
      </c>
      <c r="L608" s="752">
        <v>1389.4100000000003</v>
      </c>
      <c r="M608" s="752">
        <v>1</v>
      </c>
      <c r="N608" s="753">
        <v>1389.4100000000003</v>
      </c>
    </row>
    <row r="609" spans="1:14" ht="14.4" customHeight="1" x14ac:dyDescent="0.3">
      <c r="A609" s="747" t="s">
        <v>562</v>
      </c>
      <c r="B609" s="748" t="s">
        <v>563</v>
      </c>
      <c r="C609" s="749" t="s">
        <v>580</v>
      </c>
      <c r="D609" s="750" t="s">
        <v>581</v>
      </c>
      <c r="E609" s="751">
        <v>50113001</v>
      </c>
      <c r="F609" s="750" t="s">
        <v>589</v>
      </c>
      <c r="G609" s="749" t="s">
        <v>597</v>
      </c>
      <c r="H609" s="749">
        <v>988793</v>
      </c>
      <c r="I609" s="749">
        <v>142866</v>
      </c>
      <c r="J609" s="749" t="s">
        <v>1576</v>
      </c>
      <c r="K609" s="749" t="s">
        <v>1577</v>
      </c>
      <c r="L609" s="752">
        <v>354.49</v>
      </c>
      <c r="M609" s="752">
        <v>2</v>
      </c>
      <c r="N609" s="753">
        <v>708.98</v>
      </c>
    </row>
    <row r="610" spans="1:14" ht="14.4" customHeight="1" x14ac:dyDescent="0.3">
      <c r="A610" s="747" t="s">
        <v>562</v>
      </c>
      <c r="B610" s="748" t="s">
        <v>563</v>
      </c>
      <c r="C610" s="749" t="s">
        <v>580</v>
      </c>
      <c r="D610" s="750" t="s">
        <v>581</v>
      </c>
      <c r="E610" s="751">
        <v>50113001</v>
      </c>
      <c r="F610" s="750" t="s">
        <v>589</v>
      </c>
      <c r="G610" s="749" t="s">
        <v>597</v>
      </c>
      <c r="H610" s="749">
        <v>142870</v>
      </c>
      <c r="I610" s="749">
        <v>142870</v>
      </c>
      <c r="J610" s="749" t="s">
        <v>1578</v>
      </c>
      <c r="K610" s="749" t="s">
        <v>1579</v>
      </c>
      <c r="L610" s="752">
        <v>727.32000000000016</v>
      </c>
      <c r="M610" s="752">
        <v>1</v>
      </c>
      <c r="N610" s="753">
        <v>727.32000000000016</v>
      </c>
    </row>
    <row r="611" spans="1:14" ht="14.4" customHeight="1" x14ac:dyDescent="0.3">
      <c r="A611" s="747" t="s">
        <v>562</v>
      </c>
      <c r="B611" s="748" t="s">
        <v>563</v>
      </c>
      <c r="C611" s="749" t="s">
        <v>580</v>
      </c>
      <c r="D611" s="750" t="s">
        <v>581</v>
      </c>
      <c r="E611" s="751">
        <v>50113001</v>
      </c>
      <c r="F611" s="750" t="s">
        <v>589</v>
      </c>
      <c r="G611" s="749" t="s">
        <v>597</v>
      </c>
      <c r="H611" s="749">
        <v>142865</v>
      </c>
      <c r="I611" s="749">
        <v>142865</v>
      </c>
      <c r="J611" s="749" t="s">
        <v>1580</v>
      </c>
      <c r="K611" s="749" t="s">
        <v>1581</v>
      </c>
      <c r="L611" s="752">
        <v>47.19</v>
      </c>
      <c r="M611" s="752">
        <v>17</v>
      </c>
      <c r="N611" s="753">
        <v>802.23</v>
      </c>
    </row>
    <row r="612" spans="1:14" ht="14.4" customHeight="1" x14ac:dyDescent="0.3">
      <c r="A612" s="747" t="s">
        <v>562</v>
      </c>
      <c r="B612" s="748" t="s">
        <v>563</v>
      </c>
      <c r="C612" s="749" t="s">
        <v>580</v>
      </c>
      <c r="D612" s="750" t="s">
        <v>581</v>
      </c>
      <c r="E612" s="751">
        <v>50113001</v>
      </c>
      <c r="F612" s="750" t="s">
        <v>589</v>
      </c>
      <c r="G612" s="749" t="s">
        <v>597</v>
      </c>
      <c r="H612" s="749">
        <v>113281</v>
      </c>
      <c r="I612" s="749">
        <v>13281</v>
      </c>
      <c r="J612" s="749" t="s">
        <v>1582</v>
      </c>
      <c r="K612" s="749" t="s">
        <v>1583</v>
      </c>
      <c r="L612" s="752">
        <v>48.060000000000016</v>
      </c>
      <c r="M612" s="752">
        <v>2</v>
      </c>
      <c r="N612" s="753">
        <v>96.120000000000033</v>
      </c>
    </row>
    <row r="613" spans="1:14" ht="14.4" customHeight="1" x14ac:dyDescent="0.3">
      <c r="A613" s="747" t="s">
        <v>562</v>
      </c>
      <c r="B613" s="748" t="s">
        <v>563</v>
      </c>
      <c r="C613" s="749" t="s">
        <v>580</v>
      </c>
      <c r="D613" s="750" t="s">
        <v>581</v>
      </c>
      <c r="E613" s="751">
        <v>50113001</v>
      </c>
      <c r="F613" s="750" t="s">
        <v>589</v>
      </c>
      <c r="G613" s="749" t="s">
        <v>590</v>
      </c>
      <c r="H613" s="749">
        <v>845827</v>
      </c>
      <c r="I613" s="749">
        <v>0</v>
      </c>
      <c r="J613" s="749" t="s">
        <v>1584</v>
      </c>
      <c r="K613" s="749" t="s">
        <v>564</v>
      </c>
      <c r="L613" s="752">
        <v>101.74000000000002</v>
      </c>
      <c r="M613" s="752">
        <v>1</v>
      </c>
      <c r="N613" s="753">
        <v>101.74000000000002</v>
      </c>
    </row>
    <row r="614" spans="1:14" ht="14.4" customHeight="1" x14ac:dyDescent="0.3">
      <c r="A614" s="747" t="s">
        <v>562</v>
      </c>
      <c r="B614" s="748" t="s">
        <v>563</v>
      </c>
      <c r="C614" s="749" t="s">
        <v>580</v>
      </c>
      <c r="D614" s="750" t="s">
        <v>581</v>
      </c>
      <c r="E614" s="751">
        <v>50113001</v>
      </c>
      <c r="F614" s="750" t="s">
        <v>589</v>
      </c>
      <c r="G614" s="749" t="s">
        <v>590</v>
      </c>
      <c r="H614" s="749">
        <v>194564</v>
      </c>
      <c r="I614" s="749">
        <v>194564</v>
      </c>
      <c r="J614" s="749" t="s">
        <v>1585</v>
      </c>
      <c r="K614" s="749" t="s">
        <v>1586</v>
      </c>
      <c r="L614" s="752">
        <v>781.84999999999991</v>
      </c>
      <c r="M614" s="752">
        <v>1</v>
      </c>
      <c r="N614" s="753">
        <v>781.84999999999991</v>
      </c>
    </row>
    <row r="615" spans="1:14" ht="14.4" customHeight="1" x14ac:dyDescent="0.3">
      <c r="A615" s="747" t="s">
        <v>562</v>
      </c>
      <c r="B615" s="748" t="s">
        <v>563</v>
      </c>
      <c r="C615" s="749" t="s">
        <v>580</v>
      </c>
      <c r="D615" s="750" t="s">
        <v>581</v>
      </c>
      <c r="E615" s="751">
        <v>50113001</v>
      </c>
      <c r="F615" s="750" t="s">
        <v>589</v>
      </c>
      <c r="G615" s="749" t="s">
        <v>590</v>
      </c>
      <c r="H615" s="749">
        <v>158118</v>
      </c>
      <c r="I615" s="749">
        <v>58118</v>
      </c>
      <c r="J615" s="749" t="s">
        <v>1587</v>
      </c>
      <c r="K615" s="749" t="s">
        <v>1588</v>
      </c>
      <c r="L615" s="752">
        <v>106.19000000000003</v>
      </c>
      <c r="M615" s="752">
        <v>1</v>
      </c>
      <c r="N615" s="753">
        <v>106.19000000000003</v>
      </c>
    </row>
    <row r="616" spans="1:14" ht="14.4" customHeight="1" x14ac:dyDescent="0.3">
      <c r="A616" s="747" t="s">
        <v>562</v>
      </c>
      <c r="B616" s="748" t="s">
        <v>563</v>
      </c>
      <c r="C616" s="749" t="s">
        <v>580</v>
      </c>
      <c r="D616" s="750" t="s">
        <v>581</v>
      </c>
      <c r="E616" s="751">
        <v>50113001</v>
      </c>
      <c r="F616" s="750" t="s">
        <v>589</v>
      </c>
      <c r="G616" s="749" t="s">
        <v>597</v>
      </c>
      <c r="H616" s="749">
        <v>846883</v>
      </c>
      <c r="I616" s="749">
        <v>103060</v>
      </c>
      <c r="J616" s="749" t="s">
        <v>1589</v>
      </c>
      <c r="K616" s="749" t="s">
        <v>1590</v>
      </c>
      <c r="L616" s="752">
        <v>426.6</v>
      </c>
      <c r="M616" s="752">
        <v>2</v>
      </c>
      <c r="N616" s="753">
        <v>853.2</v>
      </c>
    </row>
    <row r="617" spans="1:14" ht="14.4" customHeight="1" x14ac:dyDescent="0.3">
      <c r="A617" s="747" t="s">
        <v>562</v>
      </c>
      <c r="B617" s="748" t="s">
        <v>563</v>
      </c>
      <c r="C617" s="749" t="s">
        <v>580</v>
      </c>
      <c r="D617" s="750" t="s">
        <v>581</v>
      </c>
      <c r="E617" s="751">
        <v>50113001</v>
      </c>
      <c r="F617" s="750" t="s">
        <v>589</v>
      </c>
      <c r="G617" s="749" t="s">
        <v>590</v>
      </c>
      <c r="H617" s="749">
        <v>987648</v>
      </c>
      <c r="I617" s="749">
        <v>185390</v>
      </c>
      <c r="J617" s="749" t="s">
        <v>1591</v>
      </c>
      <c r="K617" s="749" t="s">
        <v>1592</v>
      </c>
      <c r="L617" s="752">
        <v>109.89</v>
      </c>
      <c r="M617" s="752">
        <v>1</v>
      </c>
      <c r="N617" s="753">
        <v>109.89</v>
      </c>
    </row>
    <row r="618" spans="1:14" ht="14.4" customHeight="1" x14ac:dyDescent="0.3">
      <c r="A618" s="747" t="s">
        <v>562</v>
      </c>
      <c r="B618" s="748" t="s">
        <v>563</v>
      </c>
      <c r="C618" s="749" t="s">
        <v>580</v>
      </c>
      <c r="D618" s="750" t="s">
        <v>581</v>
      </c>
      <c r="E618" s="751">
        <v>50113001</v>
      </c>
      <c r="F618" s="750" t="s">
        <v>589</v>
      </c>
      <c r="G618" s="749" t="s">
        <v>590</v>
      </c>
      <c r="H618" s="749">
        <v>118304</v>
      </c>
      <c r="I618" s="749">
        <v>18304</v>
      </c>
      <c r="J618" s="749" t="s">
        <v>1593</v>
      </c>
      <c r="K618" s="749" t="s">
        <v>1594</v>
      </c>
      <c r="L618" s="752">
        <v>185.60999999999999</v>
      </c>
      <c r="M618" s="752">
        <v>104</v>
      </c>
      <c r="N618" s="753">
        <v>19303.439999999999</v>
      </c>
    </row>
    <row r="619" spans="1:14" ht="14.4" customHeight="1" x14ac:dyDescent="0.3">
      <c r="A619" s="747" t="s">
        <v>562</v>
      </c>
      <c r="B619" s="748" t="s">
        <v>563</v>
      </c>
      <c r="C619" s="749" t="s">
        <v>580</v>
      </c>
      <c r="D619" s="750" t="s">
        <v>581</v>
      </c>
      <c r="E619" s="751">
        <v>50113001</v>
      </c>
      <c r="F619" s="750" t="s">
        <v>589</v>
      </c>
      <c r="G619" s="749" t="s">
        <v>590</v>
      </c>
      <c r="H619" s="749">
        <v>118305</v>
      </c>
      <c r="I619" s="749">
        <v>18305</v>
      </c>
      <c r="J619" s="749" t="s">
        <v>1593</v>
      </c>
      <c r="K619" s="749" t="s">
        <v>1595</v>
      </c>
      <c r="L619" s="752">
        <v>242</v>
      </c>
      <c r="M619" s="752">
        <v>30</v>
      </c>
      <c r="N619" s="753">
        <v>7260</v>
      </c>
    </row>
    <row r="620" spans="1:14" ht="14.4" customHeight="1" x14ac:dyDescent="0.3">
      <c r="A620" s="747" t="s">
        <v>562</v>
      </c>
      <c r="B620" s="748" t="s">
        <v>563</v>
      </c>
      <c r="C620" s="749" t="s">
        <v>580</v>
      </c>
      <c r="D620" s="750" t="s">
        <v>581</v>
      </c>
      <c r="E620" s="751">
        <v>50113001</v>
      </c>
      <c r="F620" s="750" t="s">
        <v>589</v>
      </c>
      <c r="G620" s="749" t="s">
        <v>590</v>
      </c>
      <c r="H620" s="749">
        <v>159357</v>
      </c>
      <c r="I620" s="749">
        <v>59357</v>
      </c>
      <c r="J620" s="749" t="s">
        <v>1596</v>
      </c>
      <c r="K620" s="749" t="s">
        <v>1597</v>
      </c>
      <c r="L620" s="752">
        <v>188.88</v>
      </c>
      <c r="M620" s="752">
        <v>2</v>
      </c>
      <c r="N620" s="753">
        <v>377.76</v>
      </c>
    </row>
    <row r="621" spans="1:14" ht="14.4" customHeight="1" x14ac:dyDescent="0.3">
      <c r="A621" s="747" t="s">
        <v>562</v>
      </c>
      <c r="B621" s="748" t="s">
        <v>563</v>
      </c>
      <c r="C621" s="749" t="s">
        <v>580</v>
      </c>
      <c r="D621" s="750" t="s">
        <v>581</v>
      </c>
      <c r="E621" s="751">
        <v>50113001</v>
      </c>
      <c r="F621" s="750" t="s">
        <v>589</v>
      </c>
      <c r="G621" s="749" t="s">
        <v>597</v>
      </c>
      <c r="H621" s="749">
        <v>845194</v>
      </c>
      <c r="I621" s="749">
        <v>105178</v>
      </c>
      <c r="J621" s="749" t="s">
        <v>1598</v>
      </c>
      <c r="K621" s="749" t="s">
        <v>1599</v>
      </c>
      <c r="L621" s="752">
        <v>334.53</v>
      </c>
      <c r="M621" s="752">
        <v>2</v>
      </c>
      <c r="N621" s="753">
        <v>669.06</v>
      </c>
    </row>
    <row r="622" spans="1:14" ht="14.4" customHeight="1" x14ac:dyDescent="0.3">
      <c r="A622" s="747" t="s">
        <v>562</v>
      </c>
      <c r="B622" s="748" t="s">
        <v>563</v>
      </c>
      <c r="C622" s="749" t="s">
        <v>580</v>
      </c>
      <c r="D622" s="750" t="s">
        <v>581</v>
      </c>
      <c r="E622" s="751">
        <v>50113001</v>
      </c>
      <c r="F622" s="750" t="s">
        <v>589</v>
      </c>
      <c r="G622" s="749" t="s">
        <v>590</v>
      </c>
      <c r="H622" s="749">
        <v>114957</v>
      </c>
      <c r="I622" s="749">
        <v>14957</v>
      </c>
      <c r="J622" s="749" t="s">
        <v>1600</v>
      </c>
      <c r="K622" s="749" t="s">
        <v>1601</v>
      </c>
      <c r="L622" s="752">
        <v>40.070000000000007</v>
      </c>
      <c r="M622" s="752">
        <v>8</v>
      </c>
      <c r="N622" s="753">
        <v>320.56000000000006</v>
      </c>
    </row>
    <row r="623" spans="1:14" ht="14.4" customHeight="1" x14ac:dyDescent="0.3">
      <c r="A623" s="747" t="s">
        <v>562</v>
      </c>
      <c r="B623" s="748" t="s">
        <v>563</v>
      </c>
      <c r="C623" s="749" t="s">
        <v>580</v>
      </c>
      <c r="D623" s="750" t="s">
        <v>581</v>
      </c>
      <c r="E623" s="751">
        <v>50113001</v>
      </c>
      <c r="F623" s="750" t="s">
        <v>589</v>
      </c>
      <c r="G623" s="749" t="s">
        <v>590</v>
      </c>
      <c r="H623" s="749">
        <v>114937</v>
      </c>
      <c r="I623" s="749">
        <v>14937</v>
      </c>
      <c r="J623" s="749" t="s">
        <v>1602</v>
      </c>
      <c r="K623" s="749" t="s">
        <v>1603</v>
      </c>
      <c r="L623" s="752">
        <v>79.671111111111117</v>
      </c>
      <c r="M623" s="752">
        <v>9</v>
      </c>
      <c r="N623" s="753">
        <v>717.04000000000008</v>
      </c>
    </row>
    <row r="624" spans="1:14" ht="14.4" customHeight="1" x14ac:dyDescent="0.3">
      <c r="A624" s="747" t="s">
        <v>562</v>
      </c>
      <c r="B624" s="748" t="s">
        <v>563</v>
      </c>
      <c r="C624" s="749" t="s">
        <v>580</v>
      </c>
      <c r="D624" s="750" t="s">
        <v>581</v>
      </c>
      <c r="E624" s="751">
        <v>50113001</v>
      </c>
      <c r="F624" s="750" t="s">
        <v>589</v>
      </c>
      <c r="G624" s="749" t="s">
        <v>597</v>
      </c>
      <c r="H624" s="749">
        <v>145551</v>
      </c>
      <c r="I624" s="749">
        <v>145551</v>
      </c>
      <c r="J624" s="749" t="s">
        <v>1604</v>
      </c>
      <c r="K624" s="749" t="s">
        <v>1004</v>
      </c>
      <c r="L624" s="752">
        <v>69.376666666666679</v>
      </c>
      <c r="M624" s="752">
        <v>3</v>
      </c>
      <c r="N624" s="753">
        <v>208.13000000000005</v>
      </c>
    </row>
    <row r="625" spans="1:14" ht="14.4" customHeight="1" x14ac:dyDescent="0.3">
      <c r="A625" s="747" t="s">
        <v>562</v>
      </c>
      <c r="B625" s="748" t="s">
        <v>563</v>
      </c>
      <c r="C625" s="749" t="s">
        <v>580</v>
      </c>
      <c r="D625" s="750" t="s">
        <v>581</v>
      </c>
      <c r="E625" s="751">
        <v>50113001</v>
      </c>
      <c r="F625" s="750" t="s">
        <v>589</v>
      </c>
      <c r="G625" s="749" t="s">
        <v>597</v>
      </c>
      <c r="H625" s="749">
        <v>990595</v>
      </c>
      <c r="I625" s="749">
        <v>145558</v>
      </c>
      <c r="J625" s="749" t="s">
        <v>1604</v>
      </c>
      <c r="K625" s="749" t="s">
        <v>764</v>
      </c>
      <c r="L625" s="752">
        <v>233.08999999999997</v>
      </c>
      <c r="M625" s="752">
        <v>1</v>
      </c>
      <c r="N625" s="753">
        <v>233.08999999999997</v>
      </c>
    </row>
    <row r="626" spans="1:14" ht="14.4" customHeight="1" x14ac:dyDescent="0.3">
      <c r="A626" s="747" t="s">
        <v>562</v>
      </c>
      <c r="B626" s="748" t="s">
        <v>563</v>
      </c>
      <c r="C626" s="749" t="s">
        <v>580</v>
      </c>
      <c r="D626" s="750" t="s">
        <v>581</v>
      </c>
      <c r="E626" s="751">
        <v>50113001</v>
      </c>
      <c r="F626" s="750" t="s">
        <v>589</v>
      </c>
      <c r="G626" s="749" t="s">
        <v>597</v>
      </c>
      <c r="H626" s="749">
        <v>145583</v>
      </c>
      <c r="I626" s="749">
        <v>145583</v>
      </c>
      <c r="J626" s="749" t="s">
        <v>1605</v>
      </c>
      <c r="K626" s="749" t="s">
        <v>1606</v>
      </c>
      <c r="L626" s="752">
        <v>162.57999999999996</v>
      </c>
      <c r="M626" s="752">
        <v>1</v>
      </c>
      <c r="N626" s="753">
        <v>162.57999999999996</v>
      </c>
    </row>
    <row r="627" spans="1:14" ht="14.4" customHeight="1" x14ac:dyDescent="0.3">
      <c r="A627" s="747" t="s">
        <v>562</v>
      </c>
      <c r="B627" s="748" t="s">
        <v>563</v>
      </c>
      <c r="C627" s="749" t="s">
        <v>580</v>
      </c>
      <c r="D627" s="750" t="s">
        <v>581</v>
      </c>
      <c r="E627" s="751">
        <v>50113001</v>
      </c>
      <c r="F627" s="750" t="s">
        <v>589</v>
      </c>
      <c r="G627" s="749" t="s">
        <v>590</v>
      </c>
      <c r="H627" s="749">
        <v>192086</v>
      </c>
      <c r="I627" s="749">
        <v>92086</v>
      </c>
      <c r="J627" s="749" t="s">
        <v>1607</v>
      </c>
      <c r="K627" s="749" t="s">
        <v>1608</v>
      </c>
      <c r="L627" s="752">
        <v>135.00749999999999</v>
      </c>
      <c r="M627" s="752">
        <v>4</v>
      </c>
      <c r="N627" s="753">
        <v>540.03</v>
      </c>
    </row>
    <row r="628" spans="1:14" ht="14.4" customHeight="1" x14ac:dyDescent="0.3">
      <c r="A628" s="747" t="s">
        <v>562</v>
      </c>
      <c r="B628" s="748" t="s">
        <v>563</v>
      </c>
      <c r="C628" s="749" t="s">
        <v>580</v>
      </c>
      <c r="D628" s="750" t="s">
        <v>581</v>
      </c>
      <c r="E628" s="751">
        <v>50113001</v>
      </c>
      <c r="F628" s="750" t="s">
        <v>589</v>
      </c>
      <c r="G628" s="749" t="s">
        <v>597</v>
      </c>
      <c r="H628" s="749">
        <v>215904</v>
      </c>
      <c r="I628" s="749">
        <v>215904</v>
      </c>
      <c r="J628" s="749" t="s">
        <v>1609</v>
      </c>
      <c r="K628" s="749" t="s">
        <v>1610</v>
      </c>
      <c r="L628" s="752">
        <v>119.19000000000001</v>
      </c>
      <c r="M628" s="752">
        <v>3</v>
      </c>
      <c r="N628" s="753">
        <v>357.57000000000005</v>
      </c>
    </row>
    <row r="629" spans="1:14" ht="14.4" customHeight="1" x14ac:dyDescent="0.3">
      <c r="A629" s="747" t="s">
        <v>562</v>
      </c>
      <c r="B629" s="748" t="s">
        <v>563</v>
      </c>
      <c r="C629" s="749" t="s">
        <v>580</v>
      </c>
      <c r="D629" s="750" t="s">
        <v>581</v>
      </c>
      <c r="E629" s="751">
        <v>50113001</v>
      </c>
      <c r="F629" s="750" t="s">
        <v>589</v>
      </c>
      <c r="G629" s="749" t="s">
        <v>597</v>
      </c>
      <c r="H629" s="749">
        <v>215907</v>
      </c>
      <c r="I629" s="749">
        <v>215907</v>
      </c>
      <c r="J629" s="749" t="s">
        <v>1611</v>
      </c>
      <c r="K629" s="749" t="s">
        <v>1610</v>
      </c>
      <c r="L629" s="752">
        <v>240.52</v>
      </c>
      <c r="M629" s="752">
        <v>1</v>
      </c>
      <c r="N629" s="753">
        <v>240.52</v>
      </c>
    </row>
    <row r="630" spans="1:14" ht="14.4" customHeight="1" x14ac:dyDescent="0.3">
      <c r="A630" s="747" t="s">
        <v>562</v>
      </c>
      <c r="B630" s="748" t="s">
        <v>563</v>
      </c>
      <c r="C630" s="749" t="s">
        <v>580</v>
      </c>
      <c r="D630" s="750" t="s">
        <v>581</v>
      </c>
      <c r="E630" s="751">
        <v>50113001</v>
      </c>
      <c r="F630" s="750" t="s">
        <v>589</v>
      </c>
      <c r="G630" s="749" t="s">
        <v>590</v>
      </c>
      <c r="H630" s="749">
        <v>175567</v>
      </c>
      <c r="I630" s="749">
        <v>75567</v>
      </c>
      <c r="J630" s="749" t="s">
        <v>1612</v>
      </c>
      <c r="K630" s="749" t="s">
        <v>1613</v>
      </c>
      <c r="L630" s="752">
        <v>572.3900000000001</v>
      </c>
      <c r="M630" s="752">
        <v>1</v>
      </c>
      <c r="N630" s="753">
        <v>572.3900000000001</v>
      </c>
    </row>
    <row r="631" spans="1:14" ht="14.4" customHeight="1" x14ac:dyDescent="0.3">
      <c r="A631" s="747" t="s">
        <v>562</v>
      </c>
      <c r="B631" s="748" t="s">
        <v>563</v>
      </c>
      <c r="C631" s="749" t="s">
        <v>580</v>
      </c>
      <c r="D631" s="750" t="s">
        <v>581</v>
      </c>
      <c r="E631" s="751">
        <v>50113001</v>
      </c>
      <c r="F631" s="750" t="s">
        <v>589</v>
      </c>
      <c r="G631" s="749" t="s">
        <v>590</v>
      </c>
      <c r="H631" s="749">
        <v>208649</v>
      </c>
      <c r="I631" s="749">
        <v>208649</v>
      </c>
      <c r="J631" s="749" t="s">
        <v>1614</v>
      </c>
      <c r="K631" s="749" t="s">
        <v>1615</v>
      </c>
      <c r="L631" s="752">
        <v>70.680000000000007</v>
      </c>
      <c r="M631" s="752">
        <v>1</v>
      </c>
      <c r="N631" s="753">
        <v>70.680000000000007</v>
      </c>
    </row>
    <row r="632" spans="1:14" ht="14.4" customHeight="1" x14ac:dyDescent="0.3">
      <c r="A632" s="747" t="s">
        <v>562</v>
      </c>
      <c r="B632" s="748" t="s">
        <v>563</v>
      </c>
      <c r="C632" s="749" t="s">
        <v>580</v>
      </c>
      <c r="D632" s="750" t="s">
        <v>581</v>
      </c>
      <c r="E632" s="751">
        <v>50113001</v>
      </c>
      <c r="F632" s="750" t="s">
        <v>589</v>
      </c>
      <c r="G632" s="749" t="s">
        <v>590</v>
      </c>
      <c r="H632" s="749">
        <v>100810</v>
      </c>
      <c r="I632" s="749">
        <v>810</v>
      </c>
      <c r="J632" s="749" t="s">
        <v>1616</v>
      </c>
      <c r="K632" s="749" t="s">
        <v>1617</v>
      </c>
      <c r="L632" s="752">
        <v>69.549999999999955</v>
      </c>
      <c r="M632" s="752">
        <v>1</v>
      </c>
      <c r="N632" s="753">
        <v>69.549999999999955</v>
      </c>
    </row>
    <row r="633" spans="1:14" ht="14.4" customHeight="1" x14ac:dyDescent="0.3">
      <c r="A633" s="747" t="s">
        <v>562</v>
      </c>
      <c r="B633" s="748" t="s">
        <v>563</v>
      </c>
      <c r="C633" s="749" t="s">
        <v>580</v>
      </c>
      <c r="D633" s="750" t="s">
        <v>581</v>
      </c>
      <c r="E633" s="751">
        <v>50113001</v>
      </c>
      <c r="F633" s="750" t="s">
        <v>589</v>
      </c>
      <c r="G633" s="749" t="s">
        <v>590</v>
      </c>
      <c r="H633" s="749">
        <v>180058</v>
      </c>
      <c r="I633" s="749">
        <v>80058</v>
      </c>
      <c r="J633" s="749" t="s">
        <v>1618</v>
      </c>
      <c r="K633" s="749" t="s">
        <v>601</v>
      </c>
      <c r="L633" s="752">
        <v>123.41000000000003</v>
      </c>
      <c r="M633" s="752">
        <v>2</v>
      </c>
      <c r="N633" s="753">
        <v>246.82000000000005</v>
      </c>
    </row>
    <row r="634" spans="1:14" ht="14.4" customHeight="1" x14ac:dyDescent="0.3">
      <c r="A634" s="747" t="s">
        <v>562</v>
      </c>
      <c r="B634" s="748" t="s">
        <v>563</v>
      </c>
      <c r="C634" s="749" t="s">
        <v>580</v>
      </c>
      <c r="D634" s="750" t="s">
        <v>581</v>
      </c>
      <c r="E634" s="751">
        <v>50113001</v>
      </c>
      <c r="F634" s="750" t="s">
        <v>589</v>
      </c>
      <c r="G634" s="749" t="s">
        <v>597</v>
      </c>
      <c r="H634" s="749">
        <v>193552</v>
      </c>
      <c r="I634" s="749">
        <v>193552</v>
      </c>
      <c r="J634" s="749" t="s">
        <v>1619</v>
      </c>
      <c r="K634" s="749" t="s">
        <v>1620</v>
      </c>
      <c r="L634" s="752">
        <v>653.04</v>
      </c>
      <c r="M634" s="752">
        <v>1</v>
      </c>
      <c r="N634" s="753">
        <v>653.04</v>
      </c>
    </row>
    <row r="635" spans="1:14" ht="14.4" customHeight="1" x14ac:dyDescent="0.3">
      <c r="A635" s="747" t="s">
        <v>562</v>
      </c>
      <c r="B635" s="748" t="s">
        <v>563</v>
      </c>
      <c r="C635" s="749" t="s">
        <v>580</v>
      </c>
      <c r="D635" s="750" t="s">
        <v>581</v>
      </c>
      <c r="E635" s="751">
        <v>50113001</v>
      </c>
      <c r="F635" s="750" t="s">
        <v>589</v>
      </c>
      <c r="G635" s="749" t="s">
        <v>590</v>
      </c>
      <c r="H635" s="749">
        <v>199011</v>
      </c>
      <c r="I635" s="749">
        <v>199011</v>
      </c>
      <c r="J635" s="749" t="s">
        <v>1621</v>
      </c>
      <c r="K635" s="749" t="s">
        <v>1622</v>
      </c>
      <c r="L635" s="752">
        <v>31.747500000000006</v>
      </c>
      <c r="M635" s="752">
        <v>4</v>
      </c>
      <c r="N635" s="753">
        <v>126.99000000000002</v>
      </c>
    </row>
    <row r="636" spans="1:14" ht="14.4" customHeight="1" x14ac:dyDescent="0.3">
      <c r="A636" s="747" t="s">
        <v>562</v>
      </c>
      <c r="B636" s="748" t="s">
        <v>563</v>
      </c>
      <c r="C636" s="749" t="s">
        <v>580</v>
      </c>
      <c r="D636" s="750" t="s">
        <v>581</v>
      </c>
      <c r="E636" s="751">
        <v>50113001</v>
      </c>
      <c r="F636" s="750" t="s">
        <v>589</v>
      </c>
      <c r="G636" s="749" t="s">
        <v>590</v>
      </c>
      <c r="H636" s="749">
        <v>847855</v>
      </c>
      <c r="I636" s="749">
        <v>107826</v>
      </c>
      <c r="J636" s="749" t="s">
        <v>1623</v>
      </c>
      <c r="K636" s="749" t="s">
        <v>1624</v>
      </c>
      <c r="L636" s="752">
        <v>506.8300000000001</v>
      </c>
      <c r="M636" s="752">
        <v>1</v>
      </c>
      <c r="N636" s="753">
        <v>506.8300000000001</v>
      </c>
    </row>
    <row r="637" spans="1:14" ht="14.4" customHeight="1" x14ac:dyDescent="0.3">
      <c r="A637" s="747" t="s">
        <v>562</v>
      </c>
      <c r="B637" s="748" t="s">
        <v>563</v>
      </c>
      <c r="C637" s="749" t="s">
        <v>580</v>
      </c>
      <c r="D637" s="750" t="s">
        <v>581</v>
      </c>
      <c r="E637" s="751">
        <v>50113001</v>
      </c>
      <c r="F637" s="750" t="s">
        <v>589</v>
      </c>
      <c r="G637" s="749" t="s">
        <v>564</v>
      </c>
      <c r="H637" s="749">
        <v>145560</v>
      </c>
      <c r="I637" s="749">
        <v>45560</v>
      </c>
      <c r="J637" s="749" t="s">
        <v>1625</v>
      </c>
      <c r="K637" s="749" t="s">
        <v>1626</v>
      </c>
      <c r="L637" s="752">
        <v>132.19999999999999</v>
      </c>
      <c r="M637" s="752">
        <v>1</v>
      </c>
      <c r="N637" s="753">
        <v>132.19999999999999</v>
      </c>
    </row>
    <row r="638" spans="1:14" ht="14.4" customHeight="1" x14ac:dyDescent="0.3">
      <c r="A638" s="747" t="s">
        <v>562</v>
      </c>
      <c r="B638" s="748" t="s">
        <v>563</v>
      </c>
      <c r="C638" s="749" t="s">
        <v>580</v>
      </c>
      <c r="D638" s="750" t="s">
        <v>581</v>
      </c>
      <c r="E638" s="751">
        <v>50113001</v>
      </c>
      <c r="F638" s="750" t="s">
        <v>589</v>
      </c>
      <c r="G638" s="749" t="s">
        <v>597</v>
      </c>
      <c r="H638" s="749">
        <v>195942</v>
      </c>
      <c r="I638" s="749">
        <v>195942</v>
      </c>
      <c r="J638" s="749" t="s">
        <v>1627</v>
      </c>
      <c r="K638" s="749" t="s">
        <v>1350</v>
      </c>
      <c r="L638" s="752">
        <v>253.03333333333339</v>
      </c>
      <c r="M638" s="752">
        <v>3</v>
      </c>
      <c r="N638" s="753">
        <v>759.10000000000014</v>
      </c>
    </row>
    <row r="639" spans="1:14" ht="14.4" customHeight="1" x14ac:dyDescent="0.3">
      <c r="A639" s="747" t="s">
        <v>562</v>
      </c>
      <c r="B639" s="748" t="s">
        <v>563</v>
      </c>
      <c r="C639" s="749" t="s">
        <v>580</v>
      </c>
      <c r="D639" s="750" t="s">
        <v>581</v>
      </c>
      <c r="E639" s="751">
        <v>50113001</v>
      </c>
      <c r="F639" s="750" t="s">
        <v>589</v>
      </c>
      <c r="G639" s="749" t="s">
        <v>597</v>
      </c>
      <c r="H639" s="749">
        <v>127280</v>
      </c>
      <c r="I639" s="749">
        <v>127280</v>
      </c>
      <c r="J639" s="749" t="s">
        <v>1628</v>
      </c>
      <c r="K639" s="749" t="s">
        <v>1629</v>
      </c>
      <c r="L639" s="752">
        <v>2207.3799999999997</v>
      </c>
      <c r="M639" s="752">
        <v>1</v>
      </c>
      <c r="N639" s="753">
        <v>2207.3799999999997</v>
      </c>
    </row>
    <row r="640" spans="1:14" ht="14.4" customHeight="1" x14ac:dyDescent="0.3">
      <c r="A640" s="747" t="s">
        <v>562</v>
      </c>
      <c r="B640" s="748" t="s">
        <v>563</v>
      </c>
      <c r="C640" s="749" t="s">
        <v>580</v>
      </c>
      <c r="D640" s="750" t="s">
        <v>581</v>
      </c>
      <c r="E640" s="751">
        <v>50113001</v>
      </c>
      <c r="F640" s="750" t="s">
        <v>589</v>
      </c>
      <c r="G640" s="749" t="s">
        <v>590</v>
      </c>
      <c r="H640" s="749">
        <v>210078</v>
      </c>
      <c r="I640" s="749">
        <v>210078</v>
      </c>
      <c r="J640" s="749" t="s">
        <v>1630</v>
      </c>
      <c r="K640" s="749" t="s">
        <v>707</v>
      </c>
      <c r="L640" s="752">
        <v>305.33999999999997</v>
      </c>
      <c r="M640" s="752">
        <v>3</v>
      </c>
      <c r="N640" s="753">
        <v>916.02</v>
      </c>
    </row>
    <row r="641" spans="1:14" ht="14.4" customHeight="1" x14ac:dyDescent="0.3">
      <c r="A641" s="747" t="s">
        <v>562</v>
      </c>
      <c r="B641" s="748" t="s">
        <v>563</v>
      </c>
      <c r="C641" s="749" t="s">
        <v>580</v>
      </c>
      <c r="D641" s="750" t="s">
        <v>581</v>
      </c>
      <c r="E641" s="751">
        <v>50113001</v>
      </c>
      <c r="F641" s="750" t="s">
        <v>589</v>
      </c>
      <c r="G641" s="749" t="s">
        <v>597</v>
      </c>
      <c r="H641" s="749">
        <v>191922</v>
      </c>
      <c r="I641" s="749">
        <v>191922</v>
      </c>
      <c r="J641" s="749" t="s">
        <v>1631</v>
      </c>
      <c r="K641" s="749" t="s">
        <v>1632</v>
      </c>
      <c r="L641" s="752">
        <v>92.43</v>
      </c>
      <c r="M641" s="752">
        <v>5</v>
      </c>
      <c r="N641" s="753">
        <v>462.15000000000003</v>
      </c>
    </row>
    <row r="642" spans="1:14" ht="14.4" customHeight="1" x14ac:dyDescent="0.3">
      <c r="A642" s="747" t="s">
        <v>562</v>
      </c>
      <c r="B642" s="748" t="s">
        <v>563</v>
      </c>
      <c r="C642" s="749" t="s">
        <v>580</v>
      </c>
      <c r="D642" s="750" t="s">
        <v>581</v>
      </c>
      <c r="E642" s="751">
        <v>50113001</v>
      </c>
      <c r="F642" s="750" t="s">
        <v>589</v>
      </c>
      <c r="G642" s="749" t="s">
        <v>590</v>
      </c>
      <c r="H642" s="749">
        <v>208204</v>
      </c>
      <c r="I642" s="749">
        <v>208204</v>
      </c>
      <c r="J642" s="749" t="s">
        <v>1633</v>
      </c>
      <c r="K642" s="749" t="s">
        <v>1634</v>
      </c>
      <c r="L642" s="752">
        <v>48.980000000000011</v>
      </c>
      <c r="M642" s="752">
        <v>9</v>
      </c>
      <c r="N642" s="753">
        <v>440.82000000000011</v>
      </c>
    </row>
    <row r="643" spans="1:14" ht="14.4" customHeight="1" x14ac:dyDescent="0.3">
      <c r="A643" s="747" t="s">
        <v>562</v>
      </c>
      <c r="B643" s="748" t="s">
        <v>563</v>
      </c>
      <c r="C643" s="749" t="s">
        <v>580</v>
      </c>
      <c r="D643" s="750" t="s">
        <v>581</v>
      </c>
      <c r="E643" s="751">
        <v>50113001</v>
      </c>
      <c r="F643" s="750" t="s">
        <v>589</v>
      </c>
      <c r="G643" s="749" t="s">
        <v>590</v>
      </c>
      <c r="H643" s="749">
        <v>208203</v>
      </c>
      <c r="I643" s="749">
        <v>208203</v>
      </c>
      <c r="J643" s="749" t="s">
        <v>1633</v>
      </c>
      <c r="K643" s="749" t="s">
        <v>1635</v>
      </c>
      <c r="L643" s="752">
        <v>97.96999999999997</v>
      </c>
      <c r="M643" s="752">
        <v>2</v>
      </c>
      <c r="N643" s="753">
        <v>195.93999999999994</v>
      </c>
    </row>
    <row r="644" spans="1:14" ht="14.4" customHeight="1" x14ac:dyDescent="0.3">
      <c r="A644" s="747" t="s">
        <v>562</v>
      </c>
      <c r="B644" s="748" t="s">
        <v>563</v>
      </c>
      <c r="C644" s="749" t="s">
        <v>580</v>
      </c>
      <c r="D644" s="750" t="s">
        <v>581</v>
      </c>
      <c r="E644" s="751">
        <v>50113001</v>
      </c>
      <c r="F644" s="750" t="s">
        <v>589</v>
      </c>
      <c r="G644" s="749" t="s">
        <v>597</v>
      </c>
      <c r="H644" s="749">
        <v>208206</v>
      </c>
      <c r="I644" s="749">
        <v>208206</v>
      </c>
      <c r="J644" s="749" t="s">
        <v>1636</v>
      </c>
      <c r="K644" s="749" t="s">
        <v>1637</v>
      </c>
      <c r="L644" s="752">
        <v>162.14999999999998</v>
      </c>
      <c r="M644" s="752">
        <v>2</v>
      </c>
      <c r="N644" s="753">
        <v>324.29999999999995</v>
      </c>
    </row>
    <row r="645" spans="1:14" ht="14.4" customHeight="1" x14ac:dyDescent="0.3">
      <c r="A645" s="747" t="s">
        <v>562</v>
      </c>
      <c r="B645" s="748" t="s">
        <v>563</v>
      </c>
      <c r="C645" s="749" t="s">
        <v>580</v>
      </c>
      <c r="D645" s="750" t="s">
        <v>581</v>
      </c>
      <c r="E645" s="751">
        <v>50113001</v>
      </c>
      <c r="F645" s="750" t="s">
        <v>589</v>
      </c>
      <c r="G645" s="749" t="s">
        <v>590</v>
      </c>
      <c r="H645" s="749">
        <v>208207</v>
      </c>
      <c r="I645" s="749">
        <v>208207</v>
      </c>
      <c r="J645" s="749" t="s">
        <v>1638</v>
      </c>
      <c r="K645" s="749" t="s">
        <v>1639</v>
      </c>
      <c r="L645" s="752">
        <v>81.090000000000018</v>
      </c>
      <c r="M645" s="752">
        <v>6</v>
      </c>
      <c r="N645" s="753">
        <v>486.54000000000008</v>
      </c>
    </row>
    <row r="646" spans="1:14" ht="14.4" customHeight="1" x14ac:dyDescent="0.3">
      <c r="A646" s="747" t="s">
        <v>562</v>
      </c>
      <c r="B646" s="748" t="s">
        <v>563</v>
      </c>
      <c r="C646" s="749" t="s">
        <v>580</v>
      </c>
      <c r="D646" s="750" t="s">
        <v>581</v>
      </c>
      <c r="E646" s="751">
        <v>50113001</v>
      </c>
      <c r="F646" s="750" t="s">
        <v>589</v>
      </c>
      <c r="G646" s="749" t="s">
        <v>590</v>
      </c>
      <c r="H646" s="749">
        <v>116051</v>
      </c>
      <c r="I646" s="749">
        <v>16051</v>
      </c>
      <c r="J646" s="749" t="s">
        <v>1640</v>
      </c>
      <c r="K646" s="749" t="s">
        <v>648</v>
      </c>
      <c r="L646" s="752">
        <v>56.780000000000015</v>
      </c>
      <c r="M646" s="752">
        <v>1</v>
      </c>
      <c r="N646" s="753">
        <v>56.780000000000015</v>
      </c>
    </row>
    <row r="647" spans="1:14" ht="14.4" customHeight="1" x14ac:dyDescent="0.3">
      <c r="A647" s="747" t="s">
        <v>562</v>
      </c>
      <c r="B647" s="748" t="s">
        <v>563</v>
      </c>
      <c r="C647" s="749" t="s">
        <v>580</v>
      </c>
      <c r="D647" s="750" t="s">
        <v>581</v>
      </c>
      <c r="E647" s="751">
        <v>50113001</v>
      </c>
      <c r="F647" s="750" t="s">
        <v>589</v>
      </c>
      <c r="G647" s="749" t="s">
        <v>590</v>
      </c>
      <c r="H647" s="749">
        <v>116052</v>
      </c>
      <c r="I647" s="749">
        <v>16052</v>
      </c>
      <c r="J647" s="749" t="s">
        <v>1641</v>
      </c>
      <c r="K647" s="749" t="s">
        <v>1642</v>
      </c>
      <c r="L647" s="752">
        <v>85.659999999999982</v>
      </c>
      <c r="M647" s="752">
        <v>1</v>
      </c>
      <c r="N647" s="753">
        <v>85.659999999999982</v>
      </c>
    </row>
    <row r="648" spans="1:14" ht="14.4" customHeight="1" x14ac:dyDescent="0.3">
      <c r="A648" s="747" t="s">
        <v>562</v>
      </c>
      <c r="B648" s="748" t="s">
        <v>563</v>
      </c>
      <c r="C648" s="749" t="s">
        <v>580</v>
      </c>
      <c r="D648" s="750" t="s">
        <v>581</v>
      </c>
      <c r="E648" s="751">
        <v>50113001</v>
      </c>
      <c r="F648" s="750" t="s">
        <v>589</v>
      </c>
      <c r="G648" s="749" t="s">
        <v>590</v>
      </c>
      <c r="H648" s="749">
        <v>159941</v>
      </c>
      <c r="I648" s="749">
        <v>59941</v>
      </c>
      <c r="J648" s="749" t="s">
        <v>1643</v>
      </c>
      <c r="K648" s="749" t="s">
        <v>1644</v>
      </c>
      <c r="L648" s="752">
        <v>231.80000000000007</v>
      </c>
      <c r="M648" s="752">
        <v>3</v>
      </c>
      <c r="N648" s="753">
        <v>695.4000000000002</v>
      </c>
    </row>
    <row r="649" spans="1:14" ht="14.4" customHeight="1" x14ac:dyDescent="0.3">
      <c r="A649" s="747" t="s">
        <v>562</v>
      </c>
      <c r="B649" s="748" t="s">
        <v>563</v>
      </c>
      <c r="C649" s="749" t="s">
        <v>580</v>
      </c>
      <c r="D649" s="750" t="s">
        <v>581</v>
      </c>
      <c r="E649" s="751">
        <v>50113001</v>
      </c>
      <c r="F649" s="750" t="s">
        <v>589</v>
      </c>
      <c r="G649" s="749" t="s">
        <v>590</v>
      </c>
      <c r="H649" s="749">
        <v>159940</v>
      </c>
      <c r="I649" s="749">
        <v>59940</v>
      </c>
      <c r="J649" s="749" t="s">
        <v>1643</v>
      </c>
      <c r="K649" s="749" t="s">
        <v>1645</v>
      </c>
      <c r="L649" s="752">
        <v>106.13</v>
      </c>
      <c r="M649" s="752">
        <v>1</v>
      </c>
      <c r="N649" s="753">
        <v>106.13</v>
      </c>
    </row>
    <row r="650" spans="1:14" ht="14.4" customHeight="1" x14ac:dyDescent="0.3">
      <c r="A650" s="747" t="s">
        <v>562</v>
      </c>
      <c r="B650" s="748" t="s">
        <v>563</v>
      </c>
      <c r="C650" s="749" t="s">
        <v>580</v>
      </c>
      <c r="D650" s="750" t="s">
        <v>581</v>
      </c>
      <c r="E650" s="751">
        <v>50113001</v>
      </c>
      <c r="F650" s="750" t="s">
        <v>589</v>
      </c>
      <c r="G650" s="749" t="s">
        <v>590</v>
      </c>
      <c r="H650" s="749">
        <v>185793</v>
      </c>
      <c r="I650" s="749">
        <v>136395</v>
      </c>
      <c r="J650" s="749" t="s">
        <v>1646</v>
      </c>
      <c r="K650" s="749" t="s">
        <v>1647</v>
      </c>
      <c r="L650" s="752">
        <v>189.33250000000001</v>
      </c>
      <c r="M650" s="752">
        <v>4</v>
      </c>
      <c r="N650" s="753">
        <v>757.33</v>
      </c>
    </row>
    <row r="651" spans="1:14" ht="14.4" customHeight="1" x14ac:dyDescent="0.3">
      <c r="A651" s="747" t="s">
        <v>562</v>
      </c>
      <c r="B651" s="748" t="s">
        <v>563</v>
      </c>
      <c r="C651" s="749" t="s">
        <v>580</v>
      </c>
      <c r="D651" s="750" t="s">
        <v>581</v>
      </c>
      <c r="E651" s="751">
        <v>50113001</v>
      </c>
      <c r="F651" s="750" t="s">
        <v>589</v>
      </c>
      <c r="G651" s="749" t="s">
        <v>597</v>
      </c>
      <c r="H651" s="749">
        <v>158172</v>
      </c>
      <c r="I651" s="749">
        <v>58172</v>
      </c>
      <c r="J651" s="749" t="s">
        <v>1648</v>
      </c>
      <c r="K651" s="749" t="s">
        <v>935</v>
      </c>
      <c r="L651" s="752">
        <v>251.76000000000005</v>
      </c>
      <c r="M651" s="752">
        <v>1</v>
      </c>
      <c r="N651" s="753">
        <v>251.76000000000005</v>
      </c>
    </row>
    <row r="652" spans="1:14" ht="14.4" customHeight="1" x14ac:dyDescent="0.3">
      <c r="A652" s="747" t="s">
        <v>562</v>
      </c>
      <c r="B652" s="748" t="s">
        <v>563</v>
      </c>
      <c r="C652" s="749" t="s">
        <v>580</v>
      </c>
      <c r="D652" s="750" t="s">
        <v>581</v>
      </c>
      <c r="E652" s="751">
        <v>50113001</v>
      </c>
      <c r="F652" s="750" t="s">
        <v>589</v>
      </c>
      <c r="G652" s="749" t="s">
        <v>597</v>
      </c>
      <c r="H652" s="749">
        <v>109709</v>
      </c>
      <c r="I652" s="749">
        <v>9709</v>
      </c>
      <c r="J652" s="749" t="s">
        <v>1649</v>
      </c>
      <c r="K652" s="749" t="s">
        <v>1650</v>
      </c>
      <c r="L652" s="752">
        <v>85.889999999999972</v>
      </c>
      <c r="M652" s="752">
        <v>3</v>
      </c>
      <c r="N652" s="753">
        <v>257.6699999999999</v>
      </c>
    </row>
    <row r="653" spans="1:14" ht="14.4" customHeight="1" x14ac:dyDescent="0.3">
      <c r="A653" s="747" t="s">
        <v>562</v>
      </c>
      <c r="B653" s="748" t="s">
        <v>563</v>
      </c>
      <c r="C653" s="749" t="s">
        <v>580</v>
      </c>
      <c r="D653" s="750" t="s">
        <v>581</v>
      </c>
      <c r="E653" s="751">
        <v>50113001</v>
      </c>
      <c r="F653" s="750" t="s">
        <v>589</v>
      </c>
      <c r="G653" s="749" t="s">
        <v>597</v>
      </c>
      <c r="H653" s="749">
        <v>194882</v>
      </c>
      <c r="I653" s="749">
        <v>94882</v>
      </c>
      <c r="J653" s="749" t="s">
        <v>1649</v>
      </c>
      <c r="K653" s="749" t="s">
        <v>1651</v>
      </c>
      <c r="L653" s="752">
        <v>165.60999999999996</v>
      </c>
      <c r="M653" s="752">
        <v>3</v>
      </c>
      <c r="N653" s="753">
        <v>496.82999999999987</v>
      </c>
    </row>
    <row r="654" spans="1:14" ht="14.4" customHeight="1" x14ac:dyDescent="0.3">
      <c r="A654" s="747" t="s">
        <v>562</v>
      </c>
      <c r="B654" s="748" t="s">
        <v>563</v>
      </c>
      <c r="C654" s="749" t="s">
        <v>580</v>
      </c>
      <c r="D654" s="750" t="s">
        <v>581</v>
      </c>
      <c r="E654" s="751">
        <v>50113001</v>
      </c>
      <c r="F654" s="750" t="s">
        <v>589</v>
      </c>
      <c r="G654" s="749" t="s">
        <v>590</v>
      </c>
      <c r="H654" s="749">
        <v>119653</v>
      </c>
      <c r="I654" s="749">
        <v>119653</v>
      </c>
      <c r="J654" s="749" t="s">
        <v>1652</v>
      </c>
      <c r="K654" s="749" t="s">
        <v>1653</v>
      </c>
      <c r="L654" s="752">
        <v>156.768</v>
      </c>
      <c r="M654" s="752">
        <v>5</v>
      </c>
      <c r="N654" s="753">
        <v>783.84</v>
      </c>
    </row>
    <row r="655" spans="1:14" ht="14.4" customHeight="1" x14ac:dyDescent="0.3">
      <c r="A655" s="747" t="s">
        <v>562</v>
      </c>
      <c r="B655" s="748" t="s">
        <v>563</v>
      </c>
      <c r="C655" s="749" t="s">
        <v>580</v>
      </c>
      <c r="D655" s="750" t="s">
        <v>581</v>
      </c>
      <c r="E655" s="751">
        <v>50113001</v>
      </c>
      <c r="F655" s="750" t="s">
        <v>589</v>
      </c>
      <c r="G655" s="749" t="s">
        <v>590</v>
      </c>
      <c r="H655" s="749">
        <v>848866</v>
      </c>
      <c r="I655" s="749">
        <v>119654</v>
      </c>
      <c r="J655" s="749" t="s">
        <v>1652</v>
      </c>
      <c r="K655" s="749" t="s">
        <v>1654</v>
      </c>
      <c r="L655" s="752">
        <v>255.39999999999992</v>
      </c>
      <c r="M655" s="752">
        <v>2</v>
      </c>
      <c r="N655" s="753">
        <v>510.79999999999984</v>
      </c>
    </row>
    <row r="656" spans="1:14" ht="14.4" customHeight="1" x14ac:dyDescent="0.3">
      <c r="A656" s="747" t="s">
        <v>562</v>
      </c>
      <c r="B656" s="748" t="s">
        <v>563</v>
      </c>
      <c r="C656" s="749" t="s">
        <v>580</v>
      </c>
      <c r="D656" s="750" t="s">
        <v>581</v>
      </c>
      <c r="E656" s="751">
        <v>50113001</v>
      </c>
      <c r="F656" s="750" t="s">
        <v>589</v>
      </c>
      <c r="G656" s="749" t="s">
        <v>590</v>
      </c>
      <c r="H656" s="749">
        <v>176400</v>
      </c>
      <c r="I656" s="749">
        <v>76400</v>
      </c>
      <c r="J656" s="749" t="s">
        <v>1655</v>
      </c>
      <c r="K656" s="749" t="s">
        <v>1656</v>
      </c>
      <c r="L656" s="752">
        <v>19.39</v>
      </c>
      <c r="M656" s="752">
        <v>1</v>
      </c>
      <c r="N656" s="753">
        <v>19.39</v>
      </c>
    </row>
    <row r="657" spans="1:14" ht="14.4" customHeight="1" x14ac:dyDescent="0.3">
      <c r="A657" s="747" t="s">
        <v>562</v>
      </c>
      <c r="B657" s="748" t="s">
        <v>563</v>
      </c>
      <c r="C657" s="749" t="s">
        <v>580</v>
      </c>
      <c r="D657" s="750" t="s">
        <v>581</v>
      </c>
      <c r="E657" s="751">
        <v>50113001</v>
      </c>
      <c r="F657" s="750" t="s">
        <v>589</v>
      </c>
      <c r="G657" s="749" t="s">
        <v>597</v>
      </c>
      <c r="H657" s="749">
        <v>848251</v>
      </c>
      <c r="I657" s="749">
        <v>122632</v>
      </c>
      <c r="J657" s="749" t="s">
        <v>1657</v>
      </c>
      <c r="K657" s="749" t="s">
        <v>1658</v>
      </c>
      <c r="L657" s="752">
        <v>208.63</v>
      </c>
      <c r="M657" s="752">
        <v>1</v>
      </c>
      <c r="N657" s="753">
        <v>208.63</v>
      </c>
    </row>
    <row r="658" spans="1:14" ht="14.4" customHeight="1" x14ac:dyDescent="0.3">
      <c r="A658" s="747" t="s">
        <v>562</v>
      </c>
      <c r="B658" s="748" t="s">
        <v>563</v>
      </c>
      <c r="C658" s="749" t="s">
        <v>580</v>
      </c>
      <c r="D658" s="750" t="s">
        <v>581</v>
      </c>
      <c r="E658" s="751">
        <v>50113001</v>
      </c>
      <c r="F658" s="750" t="s">
        <v>589</v>
      </c>
      <c r="G658" s="749" t="s">
        <v>590</v>
      </c>
      <c r="H658" s="749">
        <v>149014</v>
      </c>
      <c r="I658" s="749">
        <v>49014</v>
      </c>
      <c r="J658" s="749" t="s">
        <v>1659</v>
      </c>
      <c r="K658" s="749" t="s">
        <v>1660</v>
      </c>
      <c r="L658" s="752">
        <v>101.49</v>
      </c>
      <c r="M658" s="752">
        <v>1</v>
      </c>
      <c r="N658" s="753">
        <v>101.49</v>
      </c>
    </row>
    <row r="659" spans="1:14" ht="14.4" customHeight="1" x14ac:dyDescent="0.3">
      <c r="A659" s="747" t="s">
        <v>562</v>
      </c>
      <c r="B659" s="748" t="s">
        <v>563</v>
      </c>
      <c r="C659" s="749" t="s">
        <v>580</v>
      </c>
      <c r="D659" s="750" t="s">
        <v>581</v>
      </c>
      <c r="E659" s="751">
        <v>50113001</v>
      </c>
      <c r="F659" s="750" t="s">
        <v>589</v>
      </c>
      <c r="G659" s="749" t="s">
        <v>590</v>
      </c>
      <c r="H659" s="749">
        <v>117162</v>
      </c>
      <c r="I659" s="749">
        <v>17162</v>
      </c>
      <c r="J659" s="749" t="s">
        <v>1661</v>
      </c>
      <c r="K659" s="749" t="s">
        <v>1662</v>
      </c>
      <c r="L659" s="752">
        <v>126.405</v>
      </c>
      <c r="M659" s="752">
        <v>4</v>
      </c>
      <c r="N659" s="753">
        <v>505.62</v>
      </c>
    </row>
    <row r="660" spans="1:14" ht="14.4" customHeight="1" x14ac:dyDescent="0.3">
      <c r="A660" s="747" t="s">
        <v>562</v>
      </c>
      <c r="B660" s="748" t="s">
        <v>563</v>
      </c>
      <c r="C660" s="749" t="s">
        <v>580</v>
      </c>
      <c r="D660" s="750" t="s">
        <v>581</v>
      </c>
      <c r="E660" s="751">
        <v>50113001</v>
      </c>
      <c r="F660" s="750" t="s">
        <v>589</v>
      </c>
      <c r="G660" s="749" t="s">
        <v>590</v>
      </c>
      <c r="H660" s="749">
        <v>844145</v>
      </c>
      <c r="I660" s="749">
        <v>56350</v>
      </c>
      <c r="J660" s="749" t="s">
        <v>1663</v>
      </c>
      <c r="K660" s="749" t="s">
        <v>1664</v>
      </c>
      <c r="L660" s="752">
        <v>35.194249999999997</v>
      </c>
      <c r="M660" s="752">
        <v>40</v>
      </c>
      <c r="N660" s="753">
        <v>1407.77</v>
      </c>
    </row>
    <row r="661" spans="1:14" ht="14.4" customHeight="1" x14ac:dyDescent="0.3">
      <c r="A661" s="747" t="s">
        <v>562</v>
      </c>
      <c r="B661" s="748" t="s">
        <v>563</v>
      </c>
      <c r="C661" s="749" t="s">
        <v>580</v>
      </c>
      <c r="D661" s="750" t="s">
        <v>581</v>
      </c>
      <c r="E661" s="751">
        <v>50113001</v>
      </c>
      <c r="F661" s="750" t="s">
        <v>589</v>
      </c>
      <c r="G661" s="749" t="s">
        <v>590</v>
      </c>
      <c r="H661" s="749">
        <v>206848</v>
      </c>
      <c r="I661" s="749">
        <v>206848</v>
      </c>
      <c r="J661" s="749" t="s">
        <v>1665</v>
      </c>
      <c r="K661" s="749" t="s">
        <v>1666</v>
      </c>
      <c r="L661" s="752">
        <v>1273.81</v>
      </c>
      <c r="M661" s="752">
        <v>2</v>
      </c>
      <c r="N661" s="753">
        <v>2547.62</v>
      </c>
    </row>
    <row r="662" spans="1:14" ht="14.4" customHeight="1" x14ac:dyDescent="0.3">
      <c r="A662" s="747" t="s">
        <v>562</v>
      </c>
      <c r="B662" s="748" t="s">
        <v>563</v>
      </c>
      <c r="C662" s="749" t="s">
        <v>580</v>
      </c>
      <c r="D662" s="750" t="s">
        <v>581</v>
      </c>
      <c r="E662" s="751">
        <v>50113001</v>
      </c>
      <c r="F662" s="750" t="s">
        <v>589</v>
      </c>
      <c r="G662" s="749" t="s">
        <v>590</v>
      </c>
      <c r="H662" s="749">
        <v>850445</v>
      </c>
      <c r="I662" s="749">
        <v>109810</v>
      </c>
      <c r="J662" s="749" t="s">
        <v>1667</v>
      </c>
      <c r="K662" s="749" t="s">
        <v>1668</v>
      </c>
      <c r="L662" s="752">
        <v>794.01999999999987</v>
      </c>
      <c r="M662" s="752">
        <v>3</v>
      </c>
      <c r="N662" s="753">
        <v>2382.0599999999995</v>
      </c>
    </row>
    <row r="663" spans="1:14" ht="14.4" customHeight="1" x14ac:dyDescent="0.3">
      <c r="A663" s="747" t="s">
        <v>562</v>
      </c>
      <c r="B663" s="748" t="s">
        <v>563</v>
      </c>
      <c r="C663" s="749" t="s">
        <v>580</v>
      </c>
      <c r="D663" s="750" t="s">
        <v>581</v>
      </c>
      <c r="E663" s="751">
        <v>50113001</v>
      </c>
      <c r="F663" s="750" t="s">
        <v>589</v>
      </c>
      <c r="G663" s="749" t="s">
        <v>590</v>
      </c>
      <c r="H663" s="749">
        <v>188850</v>
      </c>
      <c r="I663" s="749">
        <v>188850</v>
      </c>
      <c r="J663" s="749" t="s">
        <v>1669</v>
      </c>
      <c r="K663" s="749" t="s">
        <v>1670</v>
      </c>
      <c r="L663" s="752">
        <v>39.27000000000001</v>
      </c>
      <c r="M663" s="752">
        <v>1</v>
      </c>
      <c r="N663" s="753">
        <v>39.27000000000001</v>
      </c>
    </row>
    <row r="664" spans="1:14" ht="14.4" customHeight="1" x14ac:dyDescent="0.3">
      <c r="A664" s="747" t="s">
        <v>562</v>
      </c>
      <c r="B664" s="748" t="s">
        <v>563</v>
      </c>
      <c r="C664" s="749" t="s">
        <v>580</v>
      </c>
      <c r="D664" s="750" t="s">
        <v>581</v>
      </c>
      <c r="E664" s="751">
        <v>50113001</v>
      </c>
      <c r="F664" s="750" t="s">
        <v>589</v>
      </c>
      <c r="G664" s="749" t="s">
        <v>590</v>
      </c>
      <c r="H664" s="749">
        <v>188848</v>
      </c>
      <c r="I664" s="749">
        <v>188848</v>
      </c>
      <c r="J664" s="749" t="s">
        <v>1669</v>
      </c>
      <c r="K664" s="749" t="s">
        <v>1671</v>
      </c>
      <c r="L664" s="752">
        <v>23.513999999999996</v>
      </c>
      <c r="M664" s="752">
        <v>5</v>
      </c>
      <c r="N664" s="753">
        <v>117.56999999999998</v>
      </c>
    </row>
    <row r="665" spans="1:14" ht="14.4" customHeight="1" x14ac:dyDescent="0.3">
      <c r="A665" s="747" t="s">
        <v>562</v>
      </c>
      <c r="B665" s="748" t="s">
        <v>563</v>
      </c>
      <c r="C665" s="749" t="s">
        <v>580</v>
      </c>
      <c r="D665" s="750" t="s">
        <v>581</v>
      </c>
      <c r="E665" s="751">
        <v>50113001</v>
      </c>
      <c r="F665" s="750" t="s">
        <v>589</v>
      </c>
      <c r="G665" s="749" t="s">
        <v>564</v>
      </c>
      <c r="H665" s="749">
        <v>127657</v>
      </c>
      <c r="I665" s="749">
        <v>27657</v>
      </c>
      <c r="J665" s="749" t="s">
        <v>1672</v>
      </c>
      <c r="K665" s="749" t="s">
        <v>599</v>
      </c>
      <c r="L665" s="752">
        <v>1534.5899999999997</v>
      </c>
      <c r="M665" s="752">
        <v>1</v>
      </c>
      <c r="N665" s="753">
        <v>1534.5899999999997</v>
      </c>
    </row>
    <row r="666" spans="1:14" ht="14.4" customHeight="1" x14ac:dyDescent="0.3">
      <c r="A666" s="747" t="s">
        <v>562</v>
      </c>
      <c r="B666" s="748" t="s">
        <v>563</v>
      </c>
      <c r="C666" s="749" t="s">
        <v>580</v>
      </c>
      <c r="D666" s="750" t="s">
        <v>581</v>
      </c>
      <c r="E666" s="751">
        <v>50113001</v>
      </c>
      <c r="F666" s="750" t="s">
        <v>589</v>
      </c>
      <c r="G666" s="749" t="s">
        <v>590</v>
      </c>
      <c r="H666" s="749">
        <v>188900</v>
      </c>
      <c r="I666" s="749">
        <v>88900</v>
      </c>
      <c r="J666" s="749" t="s">
        <v>1673</v>
      </c>
      <c r="K666" s="749" t="s">
        <v>1674</v>
      </c>
      <c r="L666" s="752">
        <v>80.818750138228538</v>
      </c>
      <c r="M666" s="752">
        <v>48</v>
      </c>
      <c r="N666" s="753">
        <v>3879.3000066349696</v>
      </c>
    </row>
    <row r="667" spans="1:14" ht="14.4" customHeight="1" x14ac:dyDescent="0.3">
      <c r="A667" s="747" t="s">
        <v>562</v>
      </c>
      <c r="B667" s="748" t="s">
        <v>563</v>
      </c>
      <c r="C667" s="749" t="s">
        <v>580</v>
      </c>
      <c r="D667" s="750" t="s">
        <v>581</v>
      </c>
      <c r="E667" s="751">
        <v>50113001</v>
      </c>
      <c r="F667" s="750" t="s">
        <v>589</v>
      </c>
      <c r="G667" s="749" t="s">
        <v>590</v>
      </c>
      <c r="H667" s="749">
        <v>103688</v>
      </c>
      <c r="I667" s="749">
        <v>3688</v>
      </c>
      <c r="J667" s="749" t="s">
        <v>1675</v>
      </c>
      <c r="K667" s="749" t="s">
        <v>1676</v>
      </c>
      <c r="L667" s="752">
        <v>57.929999999999993</v>
      </c>
      <c r="M667" s="752">
        <v>2</v>
      </c>
      <c r="N667" s="753">
        <v>115.85999999999999</v>
      </c>
    </row>
    <row r="668" spans="1:14" ht="14.4" customHeight="1" x14ac:dyDescent="0.3">
      <c r="A668" s="747" t="s">
        <v>562</v>
      </c>
      <c r="B668" s="748" t="s">
        <v>563</v>
      </c>
      <c r="C668" s="749" t="s">
        <v>580</v>
      </c>
      <c r="D668" s="750" t="s">
        <v>581</v>
      </c>
      <c r="E668" s="751">
        <v>50113001</v>
      </c>
      <c r="F668" s="750" t="s">
        <v>589</v>
      </c>
      <c r="G668" s="749" t="s">
        <v>590</v>
      </c>
      <c r="H668" s="749">
        <v>225261</v>
      </c>
      <c r="I668" s="749">
        <v>225261</v>
      </c>
      <c r="J668" s="749" t="s">
        <v>1677</v>
      </c>
      <c r="K668" s="749" t="s">
        <v>1678</v>
      </c>
      <c r="L668" s="752">
        <v>57.930000000000028</v>
      </c>
      <c r="M668" s="752">
        <v>3</v>
      </c>
      <c r="N668" s="753">
        <v>173.79000000000008</v>
      </c>
    </row>
    <row r="669" spans="1:14" ht="14.4" customHeight="1" x14ac:dyDescent="0.3">
      <c r="A669" s="747" t="s">
        <v>562</v>
      </c>
      <c r="B669" s="748" t="s">
        <v>563</v>
      </c>
      <c r="C669" s="749" t="s">
        <v>580</v>
      </c>
      <c r="D669" s="750" t="s">
        <v>581</v>
      </c>
      <c r="E669" s="751">
        <v>50113001</v>
      </c>
      <c r="F669" s="750" t="s">
        <v>589</v>
      </c>
      <c r="G669" s="749" t="s">
        <v>597</v>
      </c>
      <c r="H669" s="749">
        <v>180098</v>
      </c>
      <c r="I669" s="749">
        <v>180098</v>
      </c>
      <c r="J669" s="749" t="s">
        <v>1679</v>
      </c>
      <c r="K669" s="749" t="s">
        <v>1680</v>
      </c>
      <c r="L669" s="752">
        <v>590.69000000000005</v>
      </c>
      <c r="M669" s="752">
        <v>2</v>
      </c>
      <c r="N669" s="753">
        <v>1181.3800000000001</v>
      </c>
    </row>
    <row r="670" spans="1:14" ht="14.4" customHeight="1" x14ac:dyDescent="0.3">
      <c r="A670" s="747" t="s">
        <v>562</v>
      </c>
      <c r="B670" s="748" t="s">
        <v>563</v>
      </c>
      <c r="C670" s="749" t="s">
        <v>580</v>
      </c>
      <c r="D670" s="750" t="s">
        <v>581</v>
      </c>
      <c r="E670" s="751">
        <v>50113001</v>
      </c>
      <c r="F670" s="750" t="s">
        <v>589</v>
      </c>
      <c r="G670" s="749" t="s">
        <v>597</v>
      </c>
      <c r="H670" s="749">
        <v>180087</v>
      </c>
      <c r="I670" s="749">
        <v>180087</v>
      </c>
      <c r="J670" s="749" t="s">
        <v>1681</v>
      </c>
      <c r="K670" s="749" t="s">
        <v>1680</v>
      </c>
      <c r="L670" s="752">
        <v>686.44</v>
      </c>
      <c r="M670" s="752">
        <v>4</v>
      </c>
      <c r="N670" s="753">
        <v>2745.76</v>
      </c>
    </row>
    <row r="671" spans="1:14" ht="14.4" customHeight="1" x14ac:dyDescent="0.3">
      <c r="A671" s="747" t="s">
        <v>562</v>
      </c>
      <c r="B671" s="748" t="s">
        <v>563</v>
      </c>
      <c r="C671" s="749" t="s">
        <v>580</v>
      </c>
      <c r="D671" s="750" t="s">
        <v>581</v>
      </c>
      <c r="E671" s="751">
        <v>50113001</v>
      </c>
      <c r="F671" s="750" t="s">
        <v>589</v>
      </c>
      <c r="G671" s="749" t="s">
        <v>597</v>
      </c>
      <c r="H671" s="749">
        <v>180081</v>
      </c>
      <c r="I671" s="749">
        <v>180081</v>
      </c>
      <c r="J671" s="749" t="s">
        <v>1682</v>
      </c>
      <c r="K671" s="749" t="s">
        <v>1683</v>
      </c>
      <c r="L671" s="752">
        <v>686</v>
      </c>
      <c r="M671" s="752">
        <v>2</v>
      </c>
      <c r="N671" s="753">
        <v>1372</v>
      </c>
    </row>
    <row r="672" spans="1:14" ht="14.4" customHeight="1" x14ac:dyDescent="0.3">
      <c r="A672" s="747" t="s">
        <v>562</v>
      </c>
      <c r="B672" s="748" t="s">
        <v>563</v>
      </c>
      <c r="C672" s="749" t="s">
        <v>580</v>
      </c>
      <c r="D672" s="750" t="s">
        <v>581</v>
      </c>
      <c r="E672" s="751">
        <v>50113001</v>
      </c>
      <c r="F672" s="750" t="s">
        <v>589</v>
      </c>
      <c r="G672" s="749" t="s">
        <v>590</v>
      </c>
      <c r="H672" s="749">
        <v>100610</v>
      </c>
      <c r="I672" s="749">
        <v>610</v>
      </c>
      <c r="J672" s="749" t="s">
        <v>1684</v>
      </c>
      <c r="K672" s="749" t="s">
        <v>1685</v>
      </c>
      <c r="L672" s="752">
        <v>69.149473684210534</v>
      </c>
      <c r="M672" s="752">
        <v>57</v>
      </c>
      <c r="N672" s="753">
        <v>3941.5200000000004</v>
      </c>
    </row>
    <row r="673" spans="1:14" ht="14.4" customHeight="1" x14ac:dyDescent="0.3">
      <c r="A673" s="747" t="s">
        <v>562</v>
      </c>
      <c r="B673" s="748" t="s">
        <v>563</v>
      </c>
      <c r="C673" s="749" t="s">
        <v>580</v>
      </c>
      <c r="D673" s="750" t="s">
        <v>581</v>
      </c>
      <c r="E673" s="751">
        <v>50113001</v>
      </c>
      <c r="F673" s="750" t="s">
        <v>589</v>
      </c>
      <c r="G673" s="749" t="s">
        <v>590</v>
      </c>
      <c r="H673" s="749">
        <v>153940</v>
      </c>
      <c r="I673" s="749">
        <v>53940</v>
      </c>
      <c r="J673" s="749" t="s">
        <v>1686</v>
      </c>
      <c r="K673" s="749" t="s">
        <v>1687</v>
      </c>
      <c r="L673" s="752">
        <v>65.09</v>
      </c>
      <c r="M673" s="752">
        <v>2</v>
      </c>
      <c r="N673" s="753">
        <v>130.18</v>
      </c>
    </row>
    <row r="674" spans="1:14" ht="14.4" customHeight="1" x14ac:dyDescent="0.3">
      <c r="A674" s="747" t="s">
        <v>562</v>
      </c>
      <c r="B674" s="748" t="s">
        <v>563</v>
      </c>
      <c r="C674" s="749" t="s">
        <v>580</v>
      </c>
      <c r="D674" s="750" t="s">
        <v>581</v>
      </c>
      <c r="E674" s="751">
        <v>50113001</v>
      </c>
      <c r="F674" s="750" t="s">
        <v>589</v>
      </c>
      <c r="G674" s="749" t="s">
        <v>590</v>
      </c>
      <c r="H674" s="749">
        <v>849975</v>
      </c>
      <c r="I674" s="749">
        <v>136004</v>
      </c>
      <c r="J674" s="749" t="s">
        <v>1688</v>
      </c>
      <c r="K674" s="749" t="s">
        <v>1689</v>
      </c>
      <c r="L674" s="752">
        <v>336.57000000000022</v>
      </c>
      <c r="M674" s="752">
        <v>1</v>
      </c>
      <c r="N674" s="753">
        <v>336.57000000000022</v>
      </c>
    </row>
    <row r="675" spans="1:14" ht="14.4" customHeight="1" x14ac:dyDescent="0.3">
      <c r="A675" s="747" t="s">
        <v>562</v>
      </c>
      <c r="B675" s="748" t="s">
        <v>563</v>
      </c>
      <c r="C675" s="749" t="s">
        <v>580</v>
      </c>
      <c r="D675" s="750" t="s">
        <v>581</v>
      </c>
      <c r="E675" s="751">
        <v>50113001</v>
      </c>
      <c r="F675" s="750" t="s">
        <v>589</v>
      </c>
      <c r="G675" s="749" t="s">
        <v>590</v>
      </c>
      <c r="H675" s="749">
        <v>395293</v>
      </c>
      <c r="I675" s="749">
        <v>180305</v>
      </c>
      <c r="J675" s="749" t="s">
        <v>1690</v>
      </c>
      <c r="K675" s="749" t="s">
        <v>1691</v>
      </c>
      <c r="L675" s="752">
        <v>114.81000000000003</v>
      </c>
      <c r="M675" s="752">
        <v>1</v>
      </c>
      <c r="N675" s="753">
        <v>114.81000000000003</v>
      </c>
    </row>
    <row r="676" spans="1:14" ht="14.4" customHeight="1" x14ac:dyDescent="0.3">
      <c r="A676" s="747" t="s">
        <v>562</v>
      </c>
      <c r="B676" s="748" t="s">
        <v>563</v>
      </c>
      <c r="C676" s="749" t="s">
        <v>580</v>
      </c>
      <c r="D676" s="750" t="s">
        <v>581</v>
      </c>
      <c r="E676" s="751">
        <v>50113001</v>
      </c>
      <c r="F676" s="750" t="s">
        <v>589</v>
      </c>
      <c r="G676" s="749" t="s">
        <v>590</v>
      </c>
      <c r="H676" s="749">
        <v>110602</v>
      </c>
      <c r="I676" s="749">
        <v>10602</v>
      </c>
      <c r="J676" s="749" t="s">
        <v>1692</v>
      </c>
      <c r="K676" s="749" t="s">
        <v>1693</v>
      </c>
      <c r="L676" s="752">
        <v>122.71999999999998</v>
      </c>
      <c r="M676" s="752">
        <v>1</v>
      </c>
      <c r="N676" s="753">
        <v>122.71999999999998</v>
      </c>
    </row>
    <row r="677" spans="1:14" ht="14.4" customHeight="1" x14ac:dyDescent="0.3">
      <c r="A677" s="747" t="s">
        <v>562</v>
      </c>
      <c r="B677" s="748" t="s">
        <v>563</v>
      </c>
      <c r="C677" s="749" t="s">
        <v>580</v>
      </c>
      <c r="D677" s="750" t="s">
        <v>581</v>
      </c>
      <c r="E677" s="751">
        <v>50113001</v>
      </c>
      <c r="F677" s="750" t="s">
        <v>589</v>
      </c>
      <c r="G677" s="749" t="s">
        <v>590</v>
      </c>
      <c r="H677" s="749">
        <v>114711</v>
      </c>
      <c r="I677" s="749">
        <v>14711</v>
      </c>
      <c r="J677" s="749" t="s">
        <v>1694</v>
      </c>
      <c r="K677" s="749" t="s">
        <v>1695</v>
      </c>
      <c r="L677" s="752">
        <v>54.42</v>
      </c>
      <c r="M677" s="752">
        <v>1</v>
      </c>
      <c r="N677" s="753">
        <v>54.42</v>
      </c>
    </row>
    <row r="678" spans="1:14" ht="14.4" customHeight="1" x14ac:dyDescent="0.3">
      <c r="A678" s="747" t="s">
        <v>562</v>
      </c>
      <c r="B678" s="748" t="s">
        <v>563</v>
      </c>
      <c r="C678" s="749" t="s">
        <v>580</v>
      </c>
      <c r="D678" s="750" t="s">
        <v>581</v>
      </c>
      <c r="E678" s="751">
        <v>50113001</v>
      </c>
      <c r="F678" s="750" t="s">
        <v>589</v>
      </c>
      <c r="G678" s="749" t="s">
        <v>590</v>
      </c>
      <c r="H678" s="749">
        <v>138530</v>
      </c>
      <c r="I678" s="749">
        <v>138530</v>
      </c>
      <c r="J678" s="749" t="s">
        <v>1696</v>
      </c>
      <c r="K678" s="749" t="s">
        <v>1697</v>
      </c>
      <c r="L678" s="752">
        <v>693.4</v>
      </c>
      <c r="M678" s="752">
        <v>1</v>
      </c>
      <c r="N678" s="753">
        <v>693.4</v>
      </c>
    </row>
    <row r="679" spans="1:14" ht="14.4" customHeight="1" x14ac:dyDescent="0.3">
      <c r="A679" s="747" t="s">
        <v>562</v>
      </c>
      <c r="B679" s="748" t="s">
        <v>563</v>
      </c>
      <c r="C679" s="749" t="s">
        <v>580</v>
      </c>
      <c r="D679" s="750" t="s">
        <v>581</v>
      </c>
      <c r="E679" s="751">
        <v>50113001</v>
      </c>
      <c r="F679" s="750" t="s">
        <v>589</v>
      </c>
      <c r="G679" s="749" t="s">
        <v>590</v>
      </c>
      <c r="H679" s="749">
        <v>138541</v>
      </c>
      <c r="I679" s="749">
        <v>138541</v>
      </c>
      <c r="J679" s="749" t="s">
        <v>1698</v>
      </c>
      <c r="K679" s="749" t="s">
        <v>1699</v>
      </c>
      <c r="L679" s="752">
        <v>1220.74</v>
      </c>
      <c r="M679" s="752">
        <v>1</v>
      </c>
      <c r="N679" s="753">
        <v>1220.74</v>
      </c>
    </row>
    <row r="680" spans="1:14" ht="14.4" customHeight="1" x14ac:dyDescent="0.3">
      <c r="A680" s="747" t="s">
        <v>562</v>
      </c>
      <c r="B680" s="748" t="s">
        <v>563</v>
      </c>
      <c r="C680" s="749" t="s">
        <v>580</v>
      </c>
      <c r="D680" s="750" t="s">
        <v>581</v>
      </c>
      <c r="E680" s="751">
        <v>50113001</v>
      </c>
      <c r="F680" s="750" t="s">
        <v>589</v>
      </c>
      <c r="G680" s="749" t="s">
        <v>590</v>
      </c>
      <c r="H680" s="749">
        <v>185636</v>
      </c>
      <c r="I680" s="749">
        <v>185636</v>
      </c>
      <c r="J680" s="749" t="s">
        <v>1700</v>
      </c>
      <c r="K680" s="749" t="s">
        <v>1701</v>
      </c>
      <c r="L680" s="752">
        <v>133.38000000000002</v>
      </c>
      <c r="M680" s="752">
        <v>1</v>
      </c>
      <c r="N680" s="753">
        <v>133.38000000000002</v>
      </c>
    </row>
    <row r="681" spans="1:14" ht="14.4" customHeight="1" x14ac:dyDescent="0.3">
      <c r="A681" s="747" t="s">
        <v>562</v>
      </c>
      <c r="B681" s="748" t="s">
        <v>563</v>
      </c>
      <c r="C681" s="749" t="s">
        <v>580</v>
      </c>
      <c r="D681" s="750" t="s">
        <v>581</v>
      </c>
      <c r="E681" s="751">
        <v>50113001</v>
      </c>
      <c r="F681" s="750" t="s">
        <v>589</v>
      </c>
      <c r="G681" s="749" t="s">
        <v>590</v>
      </c>
      <c r="H681" s="749">
        <v>188630</v>
      </c>
      <c r="I681" s="749">
        <v>88630</v>
      </c>
      <c r="J681" s="749" t="s">
        <v>1702</v>
      </c>
      <c r="K681" s="749" t="s">
        <v>1703</v>
      </c>
      <c r="L681" s="752">
        <v>67.36090909090909</v>
      </c>
      <c r="M681" s="752">
        <v>11</v>
      </c>
      <c r="N681" s="753">
        <v>740.97</v>
      </c>
    </row>
    <row r="682" spans="1:14" ht="14.4" customHeight="1" x14ac:dyDescent="0.3">
      <c r="A682" s="747" t="s">
        <v>562</v>
      </c>
      <c r="B682" s="748" t="s">
        <v>563</v>
      </c>
      <c r="C682" s="749" t="s">
        <v>580</v>
      </c>
      <c r="D682" s="750" t="s">
        <v>581</v>
      </c>
      <c r="E682" s="751">
        <v>50113001</v>
      </c>
      <c r="F682" s="750" t="s">
        <v>589</v>
      </c>
      <c r="G682" s="749" t="s">
        <v>590</v>
      </c>
      <c r="H682" s="749">
        <v>225170</v>
      </c>
      <c r="I682" s="749">
        <v>225170</v>
      </c>
      <c r="J682" s="749" t="s">
        <v>1704</v>
      </c>
      <c r="K682" s="749" t="s">
        <v>1705</v>
      </c>
      <c r="L682" s="752">
        <v>106.58000000000003</v>
      </c>
      <c r="M682" s="752">
        <v>1</v>
      </c>
      <c r="N682" s="753">
        <v>106.58000000000003</v>
      </c>
    </row>
    <row r="683" spans="1:14" ht="14.4" customHeight="1" x14ac:dyDescent="0.3">
      <c r="A683" s="747" t="s">
        <v>562</v>
      </c>
      <c r="B683" s="748" t="s">
        <v>563</v>
      </c>
      <c r="C683" s="749" t="s">
        <v>580</v>
      </c>
      <c r="D683" s="750" t="s">
        <v>581</v>
      </c>
      <c r="E683" s="751">
        <v>50113001</v>
      </c>
      <c r="F683" s="750" t="s">
        <v>589</v>
      </c>
      <c r="G683" s="749" t="s">
        <v>590</v>
      </c>
      <c r="H683" s="749">
        <v>130502</v>
      </c>
      <c r="I683" s="749">
        <v>130502</v>
      </c>
      <c r="J683" s="749" t="s">
        <v>1706</v>
      </c>
      <c r="K683" s="749" t="s">
        <v>1707</v>
      </c>
      <c r="L683" s="752">
        <v>229.87999999999988</v>
      </c>
      <c r="M683" s="752">
        <v>1</v>
      </c>
      <c r="N683" s="753">
        <v>229.87999999999988</v>
      </c>
    </row>
    <row r="684" spans="1:14" ht="14.4" customHeight="1" x14ac:dyDescent="0.3">
      <c r="A684" s="747" t="s">
        <v>562</v>
      </c>
      <c r="B684" s="748" t="s">
        <v>563</v>
      </c>
      <c r="C684" s="749" t="s">
        <v>580</v>
      </c>
      <c r="D684" s="750" t="s">
        <v>581</v>
      </c>
      <c r="E684" s="751">
        <v>50113001</v>
      </c>
      <c r="F684" s="750" t="s">
        <v>589</v>
      </c>
      <c r="G684" s="749" t="s">
        <v>590</v>
      </c>
      <c r="H684" s="749">
        <v>116444</v>
      </c>
      <c r="I684" s="749">
        <v>16444</v>
      </c>
      <c r="J684" s="749" t="s">
        <v>1708</v>
      </c>
      <c r="K684" s="749" t="s">
        <v>1709</v>
      </c>
      <c r="L684" s="752">
        <v>123.80666666666669</v>
      </c>
      <c r="M684" s="752">
        <v>3</v>
      </c>
      <c r="N684" s="753">
        <v>371.42000000000007</v>
      </c>
    </row>
    <row r="685" spans="1:14" ht="14.4" customHeight="1" x14ac:dyDescent="0.3">
      <c r="A685" s="747" t="s">
        <v>562</v>
      </c>
      <c r="B685" s="748" t="s">
        <v>563</v>
      </c>
      <c r="C685" s="749" t="s">
        <v>580</v>
      </c>
      <c r="D685" s="750" t="s">
        <v>581</v>
      </c>
      <c r="E685" s="751">
        <v>50113001</v>
      </c>
      <c r="F685" s="750" t="s">
        <v>589</v>
      </c>
      <c r="G685" s="749" t="s">
        <v>597</v>
      </c>
      <c r="H685" s="749">
        <v>158191</v>
      </c>
      <c r="I685" s="749">
        <v>158191</v>
      </c>
      <c r="J685" s="749" t="s">
        <v>1710</v>
      </c>
      <c r="K685" s="749" t="s">
        <v>1711</v>
      </c>
      <c r="L685" s="752">
        <v>58.661153846153873</v>
      </c>
      <c r="M685" s="752">
        <v>26</v>
      </c>
      <c r="N685" s="753">
        <v>1525.1900000000007</v>
      </c>
    </row>
    <row r="686" spans="1:14" ht="14.4" customHeight="1" x14ac:dyDescent="0.3">
      <c r="A686" s="747" t="s">
        <v>562</v>
      </c>
      <c r="B686" s="748" t="s">
        <v>563</v>
      </c>
      <c r="C686" s="749" t="s">
        <v>580</v>
      </c>
      <c r="D686" s="750" t="s">
        <v>581</v>
      </c>
      <c r="E686" s="751">
        <v>50113001</v>
      </c>
      <c r="F686" s="750" t="s">
        <v>589</v>
      </c>
      <c r="G686" s="749" t="s">
        <v>597</v>
      </c>
      <c r="H686" s="749">
        <v>189657</v>
      </c>
      <c r="I686" s="749">
        <v>189657</v>
      </c>
      <c r="J686" s="749" t="s">
        <v>1712</v>
      </c>
      <c r="K686" s="749" t="s">
        <v>793</v>
      </c>
      <c r="L686" s="752">
        <v>76.77</v>
      </c>
      <c r="M686" s="752">
        <v>5</v>
      </c>
      <c r="N686" s="753">
        <v>383.84999999999997</v>
      </c>
    </row>
    <row r="687" spans="1:14" ht="14.4" customHeight="1" x14ac:dyDescent="0.3">
      <c r="A687" s="747" t="s">
        <v>562</v>
      </c>
      <c r="B687" s="748" t="s">
        <v>563</v>
      </c>
      <c r="C687" s="749" t="s">
        <v>580</v>
      </c>
      <c r="D687" s="750" t="s">
        <v>581</v>
      </c>
      <c r="E687" s="751">
        <v>50113001</v>
      </c>
      <c r="F687" s="750" t="s">
        <v>589</v>
      </c>
      <c r="G687" s="749" t="s">
        <v>590</v>
      </c>
      <c r="H687" s="749">
        <v>184360</v>
      </c>
      <c r="I687" s="749">
        <v>84360</v>
      </c>
      <c r="J687" s="749" t="s">
        <v>1713</v>
      </c>
      <c r="K687" s="749" t="s">
        <v>1714</v>
      </c>
      <c r="L687" s="752">
        <v>145.47384615384618</v>
      </c>
      <c r="M687" s="752">
        <v>13</v>
      </c>
      <c r="N687" s="753">
        <v>1891.1600000000003</v>
      </c>
    </row>
    <row r="688" spans="1:14" ht="14.4" customHeight="1" x14ac:dyDescent="0.3">
      <c r="A688" s="747" t="s">
        <v>562</v>
      </c>
      <c r="B688" s="748" t="s">
        <v>563</v>
      </c>
      <c r="C688" s="749" t="s">
        <v>580</v>
      </c>
      <c r="D688" s="750" t="s">
        <v>581</v>
      </c>
      <c r="E688" s="751">
        <v>50113001</v>
      </c>
      <c r="F688" s="750" t="s">
        <v>589</v>
      </c>
      <c r="G688" s="749" t="s">
        <v>590</v>
      </c>
      <c r="H688" s="749">
        <v>845075</v>
      </c>
      <c r="I688" s="749">
        <v>125641</v>
      </c>
      <c r="J688" s="749" t="s">
        <v>1713</v>
      </c>
      <c r="K688" s="749" t="s">
        <v>993</v>
      </c>
      <c r="L688" s="752">
        <v>353.96999999999997</v>
      </c>
      <c r="M688" s="752">
        <v>2</v>
      </c>
      <c r="N688" s="753">
        <v>707.93999999999994</v>
      </c>
    </row>
    <row r="689" spans="1:14" ht="14.4" customHeight="1" x14ac:dyDescent="0.3">
      <c r="A689" s="747" t="s">
        <v>562</v>
      </c>
      <c r="B689" s="748" t="s">
        <v>563</v>
      </c>
      <c r="C689" s="749" t="s">
        <v>580</v>
      </c>
      <c r="D689" s="750" t="s">
        <v>581</v>
      </c>
      <c r="E689" s="751">
        <v>50113001</v>
      </c>
      <c r="F689" s="750" t="s">
        <v>589</v>
      </c>
      <c r="G689" s="749" t="s">
        <v>590</v>
      </c>
      <c r="H689" s="749">
        <v>176715</v>
      </c>
      <c r="I689" s="749">
        <v>76715</v>
      </c>
      <c r="J689" s="749" t="s">
        <v>1715</v>
      </c>
      <c r="K689" s="749" t="s">
        <v>1716</v>
      </c>
      <c r="L689" s="752">
        <v>112.39285714285714</v>
      </c>
      <c r="M689" s="752">
        <v>7</v>
      </c>
      <c r="N689" s="753">
        <v>786.75</v>
      </c>
    </row>
    <row r="690" spans="1:14" ht="14.4" customHeight="1" x14ac:dyDescent="0.3">
      <c r="A690" s="747" t="s">
        <v>562</v>
      </c>
      <c r="B690" s="748" t="s">
        <v>563</v>
      </c>
      <c r="C690" s="749" t="s">
        <v>580</v>
      </c>
      <c r="D690" s="750" t="s">
        <v>581</v>
      </c>
      <c r="E690" s="751">
        <v>50113001</v>
      </c>
      <c r="F690" s="750" t="s">
        <v>589</v>
      </c>
      <c r="G690" s="749" t="s">
        <v>590</v>
      </c>
      <c r="H690" s="749">
        <v>621610</v>
      </c>
      <c r="I690" s="749">
        <v>0</v>
      </c>
      <c r="J690" s="749" t="s">
        <v>1717</v>
      </c>
      <c r="K690" s="749" t="s">
        <v>564</v>
      </c>
      <c r="L690" s="752">
        <v>78.489999999999995</v>
      </c>
      <c r="M690" s="752">
        <v>2</v>
      </c>
      <c r="N690" s="753">
        <v>156.97999999999999</v>
      </c>
    </row>
    <row r="691" spans="1:14" ht="14.4" customHeight="1" x14ac:dyDescent="0.3">
      <c r="A691" s="747" t="s">
        <v>562</v>
      </c>
      <c r="B691" s="748" t="s">
        <v>563</v>
      </c>
      <c r="C691" s="749" t="s">
        <v>580</v>
      </c>
      <c r="D691" s="750" t="s">
        <v>581</v>
      </c>
      <c r="E691" s="751">
        <v>50113001</v>
      </c>
      <c r="F691" s="750" t="s">
        <v>589</v>
      </c>
      <c r="G691" s="749" t="s">
        <v>590</v>
      </c>
      <c r="H691" s="749">
        <v>215564</v>
      </c>
      <c r="I691" s="749">
        <v>215564</v>
      </c>
      <c r="J691" s="749" t="s">
        <v>1718</v>
      </c>
      <c r="K691" s="749" t="s">
        <v>1719</v>
      </c>
      <c r="L691" s="752">
        <v>157.66999999999999</v>
      </c>
      <c r="M691" s="752">
        <v>1</v>
      </c>
      <c r="N691" s="753">
        <v>157.66999999999999</v>
      </c>
    </row>
    <row r="692" spans="1:14" ht="14.4" customHeight="1" x14ac:dyDescent="0.3">
      <c r="A692" s="747" t="s">
        <v>562</v>
      </c>
      <c r="B692" s="748" t="s">
        <v>563</v>
      </c>
      <c r="C692" s="749" t="s">
        <v>580</v>
      </c>
      <c r="D692" s="750" t="s">
        <v>581</v>
      </c>
      <c r="E692" s="751">
        <v>50113001</v>
      </c>
      <c r="F692" s="750" t="s">
        <v>589</v>
      </c>
      <c r="G692" s="749" t="s">
        <v>590</v>
      </c>
      <c r="H692" s="749">
        <v>990392</v>
      </c>
      <c r="I692" s="749">
        <v>0</v>
      </c>
      <c r="J692" s="749" t="s">
        <v>1720</v>
      </c>
      <c r="K692" s="749" t="s">
        <v>564</v>
      </c>
      <c r="L692" s="752">
        <v>160.85999999999999</v>
      </c>
      <c r="M692" s="752">
        <v>1</v>
      </c>
      <c r="N692" s="753">
        <v>160.85999999999999</v>
      </c>
    </row>
    <row r="693" spans="1:14" ht="14.4" customHeight="1" x14ac:dyDescent="0.3">
      <c r="A693" s="747" t="s">
        <v>562</v>
      </c>
      <c r="B693" s="748" t="s">
        <v>563</v>
      </c>
      <c r="C693" s="749" t="s">
        <v>580</v>
      </c>
      <c r="D693" s="750" t="s">
        <v>581</v>
      </c>
      <c r="E693" s="751">
        <v>50113001</v>
      </c>
      <c r="F693" s="750" t="s">
        <v>589</v>
      </c>
      <c r="G693" s="749" t="s">
        <v>590</v>
      </c>
      <c r="H693" s="749">
        <v>175025</v>
      </c>
      <c r="I693" s="749">
        <v>75025</v>
      </c>
      <c r="J693" s="749" t="s">
        <v>1721</v>
      </c>
      <c r="K693" s="749" t="s">
        <v>1722</v>
      </c>
      <c r="L693" s="752">
        <v>38.612857142857152</v>
      </c>
      <c r="M693" s="752">
        <v>7</v>
      </c>
      <c r="N693" s="753">
        <v>270.29000000000008</v>
      </c>
    </row>
    <row r="694" spans="1:14" ht="14.4" customHeight="1" x14ac:dyDescent="0.3">
      <c r="A694" s="747" t="s">
        <v>562</v>
      </c>
      <c r="B694" s="748" t="s">
        <v>563</v>
      </c>
      <c r="C694" s="749" t="s">
        <v>580</v>
      </c>
      <c r="D694" s="750" t="s">
        <v>581</v>
      </c>
      <c r="E694" s="751">
        <v>50113001</v>
      </c>
      <c r="F694" s="750" t="s">
        <v>589</v>
      </c>
      <c r="G694" s="749" t="s">
        <v>590</v>
      </c>
      <c r="H694" s="749">
        <v>100616</v>
      </c>
      <c r="I694" s="749">
        <v>616</v>
      </c>
      <c r="J694" s="749" t="s">
        <v>1721</v>
      </c>
      <c r="K694" s="749" t="s">
        <v>1723</v>
      </c>
      <c r="L694" s="752">
        <v>94.82</v>
      </c>
      <c r="M694" s="752">
        <v>2</v>
      </c>
      <c r="N694" s="753">
        <v>189.64</v>
      </c>
    </row>
    <row r="695" spans="1:14" ht="14.4" customHeight="1" x14ac:dyDescent="0.3">
      <c r="A695" s="747" t="s">
        <v>562</v>
      </c>
      <c r="B695" s="748" t="s">
        <v>563</v>
      </c>
      <c r="C695" s="749" t="s">
        <v>580</v>
      </c>
      <c r="D695" s="750" t="s">
        <v>581</v>
      </c>
      <c r="E695" s="751">
        <v>50113001</v>
      </c>
      <c r="F695" s="750" t="s">
        <v>589</v>
      </c>
      <c r="G695" s="749" t="s">
        <v>590</v>
      </c>
      <c r="H695" s="749">
        <v>187149</v>
      </c>
      <c r="I695" s="749">
        <v>87149</v>
      </c>
      <c r="J695" s="749" t="s">
        <v>1724</v>
      </c>
      <c r="K695" s="749" t="s">
        <v>1725</v>
      </c>
      <c r="L695" s="752">
        <v>143.13999999999999</v>
      </c>
      <c r="M695" s="752">
        <v>3</v>
      </c>
      <c r="N695" s="753">
        <v>429.41999999999996</v>
      </c>
    </row>
    <row r="696" spans="1:14" ht="14.4" customHeight="1" x14ac:dyDescent="0.3">
      <c r="A696" s="747" t="s">
        <v>562</v>
      </c>
      <c r="B696" s="748" t="s">
        <v>563</v>
      </c>
      <c r="C696" s="749" t="s">
        <v>580</v>
      </c>
      <c r="D696" s="750" t="s">
        <v>581</v>
      </c>
      <c r="E696" s="751">
        <v>50113001</v>
      </c>
      <c r="F696" s="750" t="s">
        <v>589</v>
      </c>
      <c r="G696" s="749" t="s">
        <v>590</v>
      </c>
      <c r="H696" s="749">
        <v>148578</v>
      </c>
      <c r="I696" s="749">
        <v>48578</v>
      </c>
      <c r="J696" s="749" t="s">
        <v>1726</v>
      </c>
      <c r="K696" s="749" t="s">
        <v>1727</v>
      </c>
      <c r="L696" s="752">
        <v>54.980000000000004</v>
      </c>
      <c r="M696" s="752">
        <v>78</v>
      </c>
      <c r="N696" s="753">
        <v>4288.4400000000005</v>
      </c>
    </row>
    <row r="697" spans="1:14" ht="14.4" customHeight="1" x14ac:dyDescent="0.3">
      <c r="A697" s="747" t="s">
        <v>562</v>
      </c>
      <c r="B697" s="748" t="s">
        <v>563</v>
      </c>
      <c r="C697" s="749" t="s">
        <v>580</v>
      </c>
      <c r="D697" s="750" t="s">
        <v>581</v>
      </c>
      <c r="E697" s="751">
        <v>50113001</v>
      </c>
      <c r="F697" s="750" t="s">
        <v>589</v>
      </c>
      <c r="G697" s="749" t="s">
        <v>590</v>
      </c>
      <c r="H697" s="749">
        <v>849055</v>
      </c>
      <c r="I697" s="749">
        <v>125314</v>
      </c>
      <c r="J697" s="749" t="s">
        <v>1726</v>
      </c>
      <c r="K697" s="749" t="s">
        <v>1127</v>
      </c>
      <c r="L697" s="752">
        <v>113.32000000000001</v>
      </c>
      <c r="M697" s="752">
        <v>3</v>
      </c>
      <c r="N697" s="753">
        <v>339.96000000000004</v>
      </c>
    </row>
    <row r="698" spans="1:14" ht="14.4" customHeight="1" x14ac:dyDescent="0.3">
      <c r="A698" s="747" t="s">
        <v>562</v>
      </c>
      <c r="B698" s="748" t="s">
        <v>563</v>
      </c>
      <c r="C698" s="749" t="s">
        <v>580</v>
      </c>
      <c r="D698" s="750" t="s">
        <v>581</v>
      </c>
      <c r="E698" s="751">
        <v>50113001</v>
      </c>
      <c r="F698" s="750" t="s">
        <v>589</v>
      </c>
      <c r="G698" s="749" t="s">
        <v>590</v>
      </c>
      <c r="H698" s="749">
        <v>848632</v>
      </c>
      <c r="I698" s="749">
        <v>125315</v>
      </c>
      <c r="J698" s="749" t="s">
        <v>1726</v>
      </c>
      <c r="K698" s="749" t="s">
        <v>1728</v>
      </c>
      <c r="L698" s="752">
        <v>58.564285714285724</v>
      </c>
      <c r="M698" s="752">
        <v>14</v>
      </c>
      <c r="N698" s="753">
        <v>819.90000000000009</v>
      </c>
    </row>
    <row r="699" spans="1:14" ht="14.4" customHeight="1" x14ac:dyDescent="0.3">
      <c r="A699" s="747" t="s">
        <v>562</v>
      </c>
      <c r="B699" s="748" t="s">
        <v>563</v>
      </c>
      <c r="C699" s="749" t="s">
        <v>580</v>
      </c>
      <c r="D699" s="750" t="s">
        <v>581</v>
      </c>
      <c r="E699" s="751">
        <v>50113001</v>
      </c>
      <c r="F699" s="750" t="s">
        <v>589</v>
      </c>
      <c r="G699" s="749" t="s">
        <v>590</v>
      </c>
      <c r="H699" s="749">
        <v>849009</v>
      </c>
      <c r="I699" s="749">
        <v>162304</v>
      </c>
      <c r="J699" s="749" t="s">
        <v>1729</v>
      </c>
      <c r="K699" s="749" t="s">
        <v>1730</v>
      </c>
      <c r="L699" s="752">
        <v>113.28</v>
      </c>
      <c r="M699" s="752">
        <v>1</v>
      </c>
      <c r="N699" s="753">
        <v>113.28</v>
      </c>
    </row>
    <row r="700" spans="1:14" ht="14.4" customHeight="1" x14ac:dyDescent="0.3">
      <c r="A700" s="747" t="s">
        <v>562</v>
      </c>
      <c r="B700" s="748" t="s">
        <v>563</v>
      </c>
      <c r="C700" s="749" t="s">
        <v>580</v>
      </c>
      <c r="D700" s="750" t="s">
        <v>581</v>
      </c>
      <c r="E700" s="751">
        <v>50113001</v>
      </c>
      <c r="F700" s="750" t="s">
        <v>589</v>
      </c>
      <c r="G700" s="749" t="s">
        <v>590</v>
      </c>
      <c r="H700" s="749">
        <v>850403</v>
      </c>
      <c r="I700" s="749">
        <v>163305</v>
      </c>
      <c r="J700" s="749" t="s">
        <v>1731</v>
      </c>
      <c r="K700" s="749" t="s">
        <v>1732</v>
      </c>
      <c r="L700" s="752">
        <v>133.99999999999997</v>
      </c>
      <c r="M700" s="752">
        <v>4</v>
      </c>
      <c r="N700" s="753">
        <v>535.99999999999989</v>
      </c>
    </row>
    <row r="701" spans="1:14" ht="14.4" customHeight="1" x14ac:dyDescent="0.3">
      <c r="A701" s="747" t="s">
        <v>562</v>
      </c>
      <c r="B701" s="748" t="s">
        <v>563</v>
      </c>
      <c r="C701" s="749" t="s">
        <v>580</v>
      </c>
      <c r="D701" s="750" t="s">
        <v>581</v>
      </c>
      <c r="E701" s="751">
        <v>50113001</v>
      </c>
      <c r="F701" s="750" t="s">
        <v>589</v>
      </c>
      <c r="G701" s="749" t="s">
        <v>590</v>
      </c>
      <c r="H701" s="749">
        <v>160164</v>
      </c>
      <c r="I701" s="749">
        <v>60164</v>
      </c>
      <c r="J701" s="749" t="s">
        <v>1733</v>
      </c>
      <c r="K701" s="749" t="s">
        <v>1734</v>
      </c>
      <c r="L701" s="752">
        <v>138.66999999999999</v>
      </c>
      <c r="M701" s="752">
        <v>1</v>
      </c>
      <c r="N701" s="753">
        <v>138.66999999999999</v>
      </c>
    </row>
    <row r="702" spans="1:14" ht="14.4" customHeight="1" x14ac:dyDescent="0.3">
      <c r="A702" s="747" t="s">
        <v>562</v>
      </c>
      <c r="B702" s="748" t="s">
        <v>563</v>
      </c>
      <c r="C702" s="749" t="s">
        <v>580</v>
      </c>
      <c r="D702" s="750" t="s">
        <v>581</v>
      </c>
      <c r="E702" s="751">
        <v>50113001</v>
      </c>
      <c r="F702" s="750" t="s">
        <v>589</v>
      </c>
      <c r="G702" s="749" t="s">
        <v>590</v>
      </c>
      <c r="H702" s="749">
        <v>225172</v>
      </c>
      <c r="I702" s="749">
        <v>225172</v>
      </c>
      <c r="J702" s="749" t="s">
        <v>1735</v>
      </c>
      <c r="K702" s="749" t="s">
        <v>1736</v>
      </c>
      <c r="L702" s="752">
        <v>58.769999999999996</v>
      </c>
      <c r="M702" s="752">
        <v>2</v>
      </c>
      <c r="N702" s="753">
        <v>117.53999999999999</v>
      </c>
    </row>
    <row r="703" spans="1:14" ht="14.4" customHeight="1" x14ac:dyDescent="0.3">
      <c r="A703" s="747" t="s">
        <v>562</v>
      </c>
      <c r="B703" s="748" t="s">
        <v>563</v>
      </c>
      <c r="C703" s="749" t="s">
        <v>580</v>
      </c>
      <c r="D703" s="750" t="s">
        <v>581</v>
      </c>
      <c r="E703" s="751">
        <v>50113001</v>
      </c>
      <c r="F703" s="750" t="s">
        <v>589</v>
      </c>
      <c r="G703" s="749" t="s">
        <v>597</v>
      </c>
      <c r="H703" s="749">
        <v>187788</v>
      </c>
      <c r="I703" s="749">
        <v>187788</v>
      </c>
      <c r="J703" s="749" t="s">
        <v>1737</v>
      </c>
      <c r="K703" s="749" t="s">
        <v>837</v>
      </c>
      <c r="L703" s="752">
        <v>101</v>
      </c>
      <c r="M703" s="752">
        <v>1</v>
      </c>
      <c r="N703" s="753">
        <v>101</v>
      </c>
    </row>
    <row r="704" spans="1:14" ht="14.4" customHeight="1" x14ac:dyDescent="0.3">
      <c r="A704" s="747" t="s">
        <v>562</v>
      </c>
      <c r="B704" s="748" t="s">
        <v>563</v>
      </c>
      <c r="C704" s="749" t="s">
        <v>580</v>
      </c>
      <c r="D704" s="750" t="s">
        <v>581</v>
      </c>
      <c r="E704" s="751">
        <v>50113001</v>
      </c>
      <c r="F704" s="750" t="s">
        <v>589</v>
      </c>
      <c r="G704" s="749" t="s">
        <v>590</v>
      </c>
      <c r="H704" s="749">
        <v>191836</v>
      </c>
      <c r="I704" s="749">
        <v>91836</v>
      </c>
      <c r="J704" s="749" t="s">
        <v>1738</v>
      </c>
      <c r="K704" s="749" t="s">
        <v>1739</v>
      </c>
      <c r="L704" s="752">
        <v>44.576000000000008</v>
      </c>
      <c r="M704" s="752">
        <v>15</v>
      </c>
      <c r="N704" s="753">
        <v>668.6400000000001</v>
      </c>
    </row>
    <row r="705" spans="1:14" ht="14.4" customHeight="1" x14ac:dyDescent="0.3">
      <c r="A705" s="747" t="s">
        <v>562</v>
      </c>
      <c r="B705" s="748" t="s">
        <v>563</v>
      </c>
      <c r="C705" s="749" t="s">
        <v>580</v>
      </c>
      <c r="D705" s="750" t="s">
        <v>581</v>
      </c>
      <c r="E705" s="751">
        <v>50113001</v>
      </c>
      <c r="F705" s="750" t="s">
        <v>589</v>
      </c>
      <c r="G705" s="749" t="s">
        <v>590</v>
      </c>
      <c r="H705" s="749">
        <v>109847</v>
      </c>
      <c r="I705" s="749">
        <v>9847</v>
      </c>
      <c r="J705" s="749" t="s">
        <v>1738</v>
      </c>
      <c r="K705" s="749" t="s">
        <v>1740</v>
      </c>
      <c r="L705" s="752">
        <v>40.962500245694841</v>
      </c>
      <c r="M705" s="752">
        <v>8</v>
      </c>
      <c r="N705" s="753">
        <v>327.70000196555873</v>
      </c>
    </row>
    <row r="706" spans="1:14" ht="14.4" customHeight="1" x14ac:dyDescent="0.3">
      <c r="A706" s="747" t="s">
        <v>562</v>
      </c>
      <c r="B706" s="748" t="s">
        <v>563</v>
      </c>
      <c r="C706" s="749" t="s">
        <v>580</v>
      </c>
      <c r="D706" s="750" t="s">
        <v>581</v>
      </c>
      <c r="E706" s="751">
        <v>50113001</v>
      </c>
      <c r="F706" s="750" t="s">
        <v>589</v>
      </c>
      <c r="G706" s="749" t="s">
        <v>590</v>
      </c>
      <c r="H706" s="749">
        <v>210402</v>
      </c>
      <c r="I706" s="749">
        <v>210402</v>
      </c>
      <c r="J706" s="749" t="s">
        <v>1741</v>
      </c>
      <c r="K706" s="749" t="s">
        <v>1742</v>
      </c>
      <c r="L706" s="752">
        <v>933.99000000000035</v>
      </c>
      <c r="M706" s="752">
        <v>2</v>
      </c>
      <c r="N706" s="753">
        <v>1867.9800000000007</v>
      </c>
    </row>
    <row r="707" spans="1:14" ht="14.4" customHeight="1" x14ac:dyDescent="0.3">
      <c r="A707" s="747" t="s">
        <v>562</v>
      </c>
      <c r="B707" s="748" t="s">
        <v>563</v>
      </c>
      <c r="C707" s="749" t="s">
        <v>580</v>
      </c>
      <c r="D707" s="750" t="s">
        <v>581</v>
      </c>
      <c r="E707" s="751">
        <v>50113001</v>
      </c>
      <c r="F707" s="750" t="s">
        <v>589</v>
      </c>
      <c r="G707" s="749" t="s">
        <v>590</v>
      </c>
      <c r="H707" s="749">
        <v>128786</v>
      </c>
      <c r="I707" s="749">
        <v>28786</v>
      </c>
      <c r="J707" s="749" t="s">
        <v>1743</v>
      </c>
      <c r="K707" s="749" t="s">
        <v>1744</v>
      </c>
      <c r="L707" s="752">
        <v>326.3</v>
      </c>
      <c r="M707" s="752">
        <v>1</v>
      </c>
      <c r="N707" s="753">
        <v>326.3</v>
      </c>
    </row>
    <row r="708" spans="1:14" ht="14.4" customHeight="1" x14ac:dyDescent="0.3">
      <c r="A708" s="747" t="s">
        <v>562</v>
      </c>
      <c r="B708" s="748" t="s">
        <v>563</v>
      </c>
      <c r="C708" s="749" t="s">
        <v>580</v>
      </c>
      <c r="D708" s="750" t="s">
        <v>581</v>
      </c>
      <c r="E708" s="751">
        <v>50113001</v>
      </c>
      <c r="F708" s="750" t="s">
        <v>589</v>
      </c>
      <c r="G708" s="749" t="s">
        <v>590</v>
      </c>
      <c r="H708" s="749">
        <v>168447</v>
      </c>
      <c r="I708" s="749">
        <v>168447</v>
      </c>
      <c r="J708" s="749" t="s">
        <v>1745</v>
      </c>
      <c r="K708" s="749" t="s">
        <v>768</v>
      </c>
      <c r="L708" s="752">
        <v>762.3627272727274</v>
      </c>
      <c r="M708" s="752">
        <v>22</v>
      </c>
      <c r="N708" s="753">
        <v>16771.980000000003</v>
      </c>
    </row>
    <row r="709" spans="1:14" ht="14.4" customHeight="1" x14ac:dyDescent="0.3">
      <c r="A709" s="747" t="s">
        <v>562</v>
      </c>
      <c r="B709" s="748" t="s">
        <v>563</v>
      </c>
      <c r="C709" s="749" t="s">
        <v>580</v>
      </c>
      <c r="D709" s="750" t="s">
        <v>581</v>
      </c>
      <c r="E709" s="751">
        <v>50113001</v>
      </c>
      <c r="F709" s="750" t="s">
        <v>589</v>
      </c>
      <c r="G709" s="749" t="s">
        <v>590</v>
      </c>
      <c r="H709" s="749">
        <v>168451</v>
      </c>
      <c r="I709" s="749">
        <v>168451</v>
      </c>
      <c r="J709" s="749" t="s">
        <v>1745</v>
      </c>
      <c r="K709" s="749" t="s">
        <v>1554</v>
      </c>
      <c r="L709" s="752">
        <v>2331.15</v>
      </c>
      <c r="M709" s="752">
        <v>3</v>
      </c>
      <c r="N709" s="753">
        <v>6993.4500000000007</v>
      </c>
    </row>
    <row r="710" spans="1:14" ht="14.4" customHeight="1" x14ac:dyDescent="0.3">
      <c r="A710" s="747" t="s">
        <v>562</v>
      </c>
      <c r="B710" s="748" t="s">
        <v>563</v>
      </c>
      <c r="C710" s="749" t="s">
        <v>580</v>
      </c>
      <c r="D710" s="750" t="s">
        <v>581</v>
      </c>
      <c r="E710" s="751">
        <v>50113001</v>
      </c>
      <c r="F710" s="750" t="s">
        <v>589</v>
      </c>
      <c r="G710" s="749" t="s">
        <v>590</v>
      </c>
      <c r="H710" s="749">
        <v>132086</v>
      </c>
      <c r="I710" s="749">
        <v>32086</v>
      </c>
      <c r="J710" s="749" t="s">
        <v>1746</v>
      </c>
      <c r="K710" s="749" t="s">
        <v>1747</v>
      </c>
      <c r="L710" s="752">
        <v>19.361875000000001</v>
      </c>
      <c r="M710" s="752">
        <v>16</v>
      </c>
      <c r="N710" s="753">
        <v>309.79000000000002</v>
      </c>
    </row>
    <row r="711" spans="1:14" ht="14.4" customHeight="1" x14ac:dyDescent="0.3">
      <c r="A711" s="747" t="s">
        <v>562</v>
      </c>
      <c r="B711" s="748" t="s">
        <v>563</v>
      </c>
      <c r="C711" s="749" t="s">
        <v>580</v>
      </c>
      <c r="D711" s="750" t="s">
        <v>581</v>
      </c>
      <c r="E711" s="751">
        <v>50113001</v>
      </c>
      <c r="F711" s="750" t="s">
        <v>589</v>
      </c>
      <c r="G711" s="749" t="s">
        <v>590</v>
      </c>
      <c r="H711" s="749">
        <v>132090</v>
      </c>
      <c r="I711" s="749">
        <v>32090</v>
      </c>
      <c r="J711" s="749" t="s">
        <v>1748</v>
      </c>
      <c r="K711" s="749" t="s">
        <v>1749</v>
      </c>
      <c r="L711" s="752">
        <v>27.360000000000007</v>
      </c>
      <c r="M711" s="752">
        <v>7</v>
      </c>
      <c r="N711" s="753">
        <v>191.52000000000004</v>
      </c>
    </row>
    <row r="712" spans="1:14" ht="14.4" customHeight="1" x14ac:dyDescent="0.3">
      <c r="A712" s="747" t="s">
        <v>562</v>
      </c>
      <c r="B712" s="748" t="s">
        <v>563</v>
      </c>
      <c r="C712" s="749" t="s">
        <v>580</v>
      </c>
      <c r="D712" s="750" t="s">
        <v>581</v>
      </c>
      <c r="E712" s="751">
        <v>50113001</v>
      </c>
      <c r="F712" s="750" t="s">
        <v>589</v>
      </c>
      <c r="G712" s="749" t="s">
        <v>590</v>
      </c>
      <c r="H712" s="749">
        <v>159672</v>
      </c>
      <c r="I712" s="749">
        <v>59672</v>
      </c>
      <c r="J712" s="749" t="s">
        <v>1750</v>
      </c>
      <c r="K712" s="749" t="s">
        <v>1751</v>
      </c>
      <c r="L712" s="752">
        <v>47.047142857142866</v>
      </c>
      <c r="M712" s="752">
        <v>7</v>
      </c>
      <c r="N712" s="753">
        <v>329.33000000000004</v>
      </c>
    </row>
    <row r="713" spans="1:14" ht="14.4" customHeight="1" x14ac:dyDescent="0.3">
      <c r="A713" s="747" t="s">
        <v>562</v>
      </c>
      <c r="B713" s="748" t="s">
        <v>563</v>
      </c>
      <c r="C713" s="749" t="s">
        <v>580</v>
      </c>
      <c r="D713" s="750" t="s">
        <v>581</v>
      </c>
      <c r="E713" s="751">
        <v>50113001</v>
      </c>
      <c r="F713" s="750" t="s">
        <v>589</v>
      </c>
      <c r="G713" s="749" t="s">
        <v>590</v>
      </c>
      <c r="H713" s="749">
        <v>159673</v>
      </c>
      <c r="I713" s="749">
        <v>59673</v>
      </c>
      <c r="J713" s="749" t="s">
        <v>1750</v>
      </c>
      <c r="K713" s="749" t="s">
        <v>1752</v>
      </c>
      <c r="L713" s="752">
        <v>71.530000000000015</v>
      </c>
      <c r="M713" s="752">
        <v>6</v>
      </c>
      <c r="N713" s="753">
        <v>429.18000000000006</v>
      </c>
    </row>
    <row r="714" spans="1:14" ht="14.4" customHeight="1" x14ac:dyDescent="0.3">
      <c r="A714" s="747" t="s">
        <v>562</v>
      </c>
      <c r="B714" s="748" t="s">
        <v>563</v>
      </c>
      <c r="C714" s="749" t="s">
        <v>580</v>
      </c>
      <c r="D714" s="750" t="s">
        <v>581</v>
      </c>
      <c r="E714" s="751">
        <v>50113001</v>
      </c>
      <c r="F714" s="750" t="s">
        <v>589</v>
      </c>
      <c r="G714" s="749" t="s">
        <v>590</v>
      </c>
      <c r="H714" s="749">
        <v>142776</v>
      </c>
      <c r="I714" s="749">
        <v>42776</v>
      </c>
      <c r="J714" s="749" t="s">
        <v>1753</v>
      </c>
      <c r="K714" s="749" t="s">
        <v>1754</v>
      </c>
      <c r="L714" s="752">
        <v>60.65</v>
      </c>
      <c r="M714" s="752">
        <v>1</v>
      </c>
      <c r="N714" s="753">
        <v>60.65</v>
      </c>
    </row>
    <row r="715" spans="1:14" ht="14.4" customHeight="1" x14ac:dyDescent="0.3">
      <c r="A715" s="747" t="s">
        <v>562</v>
      </c>
      <c r="B715" s="748" t="s">
        <v>563</v>
      </c>
      <c r="C715" s="749" t="s">
        <v>580</v>
      </c>
      <c r="D715" s="750" t="s">
        <v>581</v>
      </c>
      <c r="E715" s="751">
        <v>50113001</v>
      </c>
      <c r="F715" s="750" t="s">
        <v>589</v>
      </c>
      <c r="G715" s="749" t="s">
        <v>590</v>
      </c>
      <c r="H715" s="749">
        <v>215851</v>
      </c>
      <c r="I715" s="749">
        <v>215851</v>
      </c>
      <c r="J715" s="749" t="s">
        <v>1755</v>
      </c>
      <c r="K715" s="749" t="s">
        <v>1756</v>
      </c>
      <c r="L715" s="752">
        <v>290.39999999999998</v>
      </c>
      <c r="M715" s="752">
        <v>5</v>
      </c>
      <c r="N715" s="753">
        <v>1452</v>
      </c>
    </row>
    <row r="716" spans="1:14" ht="14.4" customHeight="1" x14ac:dyDescent="0.3">
      <c r="A716" s="747" t="s">
        <v>562</v>
      </c>
      <c r="B716" s="748" t="s">
        <v>563</v>
      </c>
      <c r="C716" s="749" t="s">
        <v>580</v>
      </c>
      <c r="D716" s="750" t="s">
        <v>581</v>
      </c>
      <c r="E716" s="751">
        <v>50113001</v>
      </c>
      <c r="F716" s="750" t="s">
        <v>589</v>
      </c>
      <c r="G716" s="749" t="s">
        <v>564</v>
      </c>
      <c r="H716" s="749">
        <v>142758</v>
      </c>
      <c r="I716" s="749">
        <v>42758</v>
      </c>
      <c r="J716" s="749" t="s">
        <v>1757</v>
      </c>
      <c r="K716" s="749" t="s">
        <v>1758</v>
      </c>
      <c r="L716" s="752">
        <v>911.85</v>
      </c>
      <c r="M716" s="752">
        <v>3</v>
      </c>
      <c r="N716" s="753">
        <v>2735.55</v>
      </c>
    </row>
    <row r="717" spans="1:14" ht="14.4" customHeight="1" x14ac:dyDescent="0.3">
      <c r="A717" s="747" t="s">
        <v>562</v>
      </c>
      <c r="B717" s="748" t="s">
        <v>563</v>
      </c>
      <c r="C717" s="749" t="s">
        <v>580</v>
      </c>
      <c r="D717" s="750" t="s">
        <v>581</v>
      </c>
      <c r="E717" s="751">
        <v>50113001</v>
      </c>
      <c r="F717" s="750" t="s">
        <v>589</v>
      </c>
      <c r="G717" s="749" t="s">
        <v>564</v>
      </c>
      <c r="H717" s="749">
        <v>142761</v>
      </c>
      <c r="I717" s="749">
        <v>42761</v>
      </c>
      <c r="J717" s="749" t="s">
        <v>1759</v>
      </c>
      <c r="K717" s="749" t="s">
        <v>1760</v>
      </c>
      <c r="L717" s="752">
        <v>1227.96</v>
      </c>
      <c r="M717" s="752">
        <v>1</v>
      </c>
      <c r="N717" s="753">
        <v>1227.96</v>
      </c>
    </row>
    <row r="718" spans="1:14" ht="14.4" customHeight="1" x14ac:dyDescent="0.3">
      <c r="A718" s="747" t="s">
        <v>562</v>
      </c>
      <c r="B718" s="748" t="s">
        <v>563</v>
      </c>
      <c r="C718" s="749" t="s">
        <v>580</v>
      </c>
      <c r="D718" s="750" t="s">
        <v>581</v>
      </c>
      <c r="E718" s="751">
        <v>50113001</v>
      </c>
      <c r="F718" s="750" t="s">
        <v>589</v>
      </c>
      <c r="G718" s="749" t="s">
        <v>590</v>
      </c>
      <c r="H718" s="749">
        <v>126803</v>
      </c>
      <c r="I718" s="749">
        <v>26803</v>
      </c>
      <c r="J718" s="749" t="s">
        <v>1761</v>
      </c>
      <c r="K718" s="749" t="s">
        <v>1762</v>
      </c>
      <c r="L718" s="752">
        <v>199.64999999999998</v>
      </c>
      <c r="M718" s="752">
        <v>1</v>
      </c>
      <c r="N718" s="753">
        <v>199.64999999999998</v>
      </c>
    </row>
    <row r="719" spans="1:14" ht="14.4" customHeight="1" x14ac:dyDescent="0.3">
      <c r="A719" s="747" t="s">
        <v>562</v>
      </c>
      <c r="B719" s="748" t="s">
        <v>563</v>
      </c>
      <c r="C719" s="749" t="s">
        <v>580</v>
      </c>
      <c r="D719" s="750" t="s">
        <v>581</v>
      </c>
      <c r="E719" s="751">
        <v>50113001</v>
      </c>
      <c r="F719" s="750" t="s">
        <v>589</v>
      </c>
      <c r="G719" s="749" t="s">
        <v>590</v>
      </c>
      <c r="H719" s="749">
        <v>214619</v>
      </c>
      <c r="I719" s="749">
        <v>214619</v>
      </c>
      <c r="J719" s="749" t="s">
        <v>1763</v>
      </c>
      <c r="K719" s="749" t="s">
        <v>1764</v>
      </c>
      <c r="L719" s="752">
        <v>224.40000000000006</v>
      </c>
      <c r="M719" s="752">
        <v>1</v>
      </c>
      <c r="N719" s="753">
        <v>224.40000000000006</v>
      </c>
    </row>
    <row r="720" spans="1:14" ht="14.4" customHeight="1" x14ac:dyDescent="0.3">
      <c r="A720" s="747" t="s">
        <v>562</v>
      </c>
      <c r="B720" s="748" t="s">
        <v>563</v>
      </c>
      <c r="C720" s="749" t="s">
        <v>580</v>
      </c>
      <c r="D720" s="750" t="s">
        <v>581</v>
      </c>
      <c r="E720" s="751">
        <v>50113001</v>
      </c>
      <c r="F720" s="750" t="s">
        <v>589</v>
      </c>
      <c r="G720" s="749" t="s">
        <v>590</v>
      </c>
      <c r="H720" s="749">
        <v>104178</v>
      </c>
      <c r="I720" s="749">
        <v>4178</v>
      </c>
      <c r="J720" s="749" t="s">
        <v>1765</v>
      </c>
      <c r="K720" s="749" t="s">
        <v>1766</v>
      </c>
      <c r="L720" s="752">
        <v>43.32</v>
      </c>
      <c r="M720" s="752">
        <v>7</v>
      </c>
      <c r="N720" s="753">
        <v>303.24</v>
      </c>
    </row>
    <row r="721" spans="1:14" ht="14.4" customHeight="1" x14ac:dyDescent="0.3">
      <c r="A721" s="747" t="s">
        <v>562</v>
      </c>
      <c r="B721" s="748" t="s">
        <v>563</v>
      </c>
      <c r="C721" s="749" t="s">
        <v>580</v>
      </c>
      <c r="D721" s="750" t="s">
        <v>581</v>
      </c>
      <c r="E721" s="751">
        <v>50113001</v>
      </c>
      <c r="F721" s="750" t="s">
        <v>589</v>
      </c>
      <c r="G721" s="749" t="s">
        <v>590</v>
      </c>
      <c r="H721" s="749">
        <v>102828</v>
      </c>
      <c r="I721" s="749">
        <v>2828</v>
      </c>
      <c r="J721" s="749" t="s">
        <v>1767</v>
      </c>
      <c r="K721" s="749" t="s">
        <v>1768</v>
      </c>
      <c r="L721" s="752">
        <v>42.385555555555555</v>
      </c>
      <c r="M721" s="752">
        <v>9</v>
      </c>
      <c r="N721" s="753">
        <v>381.47</v>
      </c>
    </row>
    <row r="722" spans="1:14" ht="14.4" customHeight="1" x14ac:dyDescent="0.3">
      <c r="A722" s="747" t="s">
        <v>562</v>
      </c>
      <c r="B722" s="748" t="s">
        <v>563</v>
      </c>
      <c r="C722" s="749" t="s">
        <v>580</v>
      </c>
      <c r="D722" s="750" t="s">
        <v>581</v>
      </c>
      <c r="E722" s="751">
        <v>50113001</v>
      </c>
      <c r="F722" s="750" t="s">
        <v>589</v>
      </c>
      <c r="G722" s="749" t="s">
        <v>590</v>
      </c>
      <c r="H722" s="749">
        <v>102829</v>
      </c>
      <c r="I722" s="749">
        <v>2829</v>
      </c>
      <c r="J722" s="749" t="s">
        <v>1767</v>
      </c>
      <c r="K722" s="749" t="s">
        <v>1769</v>
      </c>
      <c r="L722" s="752">
        <v>27.030000000000008</v>
      </c>
      <c r="M722" s="752">
        <v>1</v>
      </c>
      <c r="N722" s="753">
        <v>27.030000000000008</v>
      </c>
    </row>
    <row r="723" spans="1:14" ht="14.4" customHeight="1" x14ac:dyDescent="0.3">
      <c r="A723" s="747" t="s">
        <v>562</v>
      </c>
      <c r="B723" s="748" t="s">
        <v>563</v>
      </c>
      <c r="C723" s="749" t="s">
        <v>580</v>
      </c>
      <c r="D723" s="750" t="s">
        <v>581</v>
      </c>
      <c r="E723" s="751">
        <v>50113001</v>
      </c>
      <c r="F723" s="750" t="s">
        <v>589</v>
      </c>
      <c r="G723" s="749" t="s">
        <v>590</v>
      </c>
      <c r="H723" s="749">
        <v>850072</v>
      </c>
      <c r="I723" s="749">
        <v>162502</v>
      </c>
      <c r="J723" s="749" t="s">
        <v>1770</v>
      </c>
      <c r="K723" s="749" t="s">
        <v>1771</v>
      </c>
      <c r="L723" s="752">
        <v>56.162500000000001</v>
      </c>
      <c r="M723" s="752">
        <v>8</v>
      </c>
      <c r="N723" s="753">
        <v>449.3</v>
      </c>
    </row>
    <row r="724" spans="1:14" ht="14.4" customHeight="1" x14ac:dyDescent="0.3">
      <c r="A724" s="747" t="s">
        <v>562</v>
      </c>
      <c r="B724" s="748" t="s">
        <v>563</v>
      </c>
      <c r="C724" s="749" t="s">
        <v>580</v>
      </c>
      <c r="D724" s="750" t="s">
        <v>581</v>
      </c>
      <c r="E724" s="751">
        <v>50113001</v>
      </c>
      <c r="F724" s="750" t="s">
        <v>589</v>
      </c>
      <c r="G724" s="749" t="s">
        <v>590</v>
      </c>
      <c r="H724" s="749">
        <v>150117</v>
      </c>
      <c r="I724" s="749">
        <v>50117</v>
      </c>
      <c r="J724" s="749" t="s">
        <v>1772</v>
      </c>
      <c r="K724" s="749" t="s">
        <v>1773</v>
      </c>
      <c r="L724" s="752">
        <v>158.37166666666673</v>
      </c>
      <c r="M724" s="752">
        <v>6</v>
      </c>
      <c r="N724" s="753">
        <v>950.23000000000036</v>
      </c>
    </row>
    <row r="725" spans="1:14" ht="14.4" customHeight="1" x14ac:dyDescent="0.3">
      <c r="A725" s="747" t="s">
        <v>562</v>
      </c>
      <c r="B725" s="748" t="s">
        <v>563</v>
      </c>
      <c r="C725" s="749" t="s">
        <v>580</v>
      </c>
      <c r="D725" s="750" t="s">
        <v>581</v>
      </c>
      <c r="E725" s="751">
        <v>50113001</v>
      </c>
      <c r="F725" s="750" t="s">
        <v>589</v>
      </c>
      <c r="G725" s="749" t="s">
        <v>597</v>
      </c>
      <c r="H725" s="749">
        <v>190973</v>
      </c>
      <c r="I725" s="749">
        <v>190973</v>
      </c>
      <c r="J725" s="749" t="s">
        <v>1774</v>
      </c>
      <c r="K725" s="749" t="s">
        <v>793</v>
      </c>
      <c r="L725" s="752">
        <v>224.36999999999998</v>
      </c>
      <c r="M725" s="752">
        <v>5</v>
      </c>
      <c r="N725" s="753">
        <v>1121.8499999999999</v>
      </c>
    </row>
    <row r="726" spans="1:14" ht="14.4" customHeight="1" x14ac:dyDescent="0.3">
      <c r="A726" s="747" t="s">
        <v>562</v>
      </c>
      <c r="B726" s="748" t="s">
        <v>563</v>
      </c>
      <c r="C726" s="749" t="s">
        <v>580</v>
      </c>
      <c r="D726" s="750" t="s">
        <v>581</v>
      </c>
      <c r="E726" s="751">
        <v>50113001</v>
      </c>
      <c r="F726" s="750" t="s">
        <v>589</v>
      </c>
      <c r="G726" s="749" t="s">
        <v>597</v>
      </c>
      <c r="H726" s="749">
        <v>190958</v>
      </c>
      <c r="I726" s="749">
        <v>190958</v>
      </c>
      <c r="J726" s="749" t="s">
        <v>1775</v>
      </c>
      <c r="K726" s="749" t="s">
        <v>793</v>
      </c>
      <c r="L726" s="752">
        <v>140.72</v>
      </c>
      <c r="M726" s="752">
        <v>3</v>
      </c>
      <c r="N726" s="753">
        <v>422.15999999999997</v>
      </c>
    </row>
    <row r="727" spans="1:14" ht="14.4" customHeight="1" x14ac:dyDescent="0.3">
      <c r="A727" s="747" t="s">
        <v>562</v>
      </c>
      <c r="B727" s="748" t="s">
        <v>563</v>
      </c>
      <c r="C727" s="749" t="s">
        <v>580</v>
      </c>
      <c r="D727" s="750" t="s">
        <v>581</v>
      </c>
      <c r="E727" s="751">
        <v>50113001</v>
      </c>
      <c r="F727" s="750" t="s">
        <v>589</v>
      </c>
      <c r="G727" s="749" t="s">
        <v>597</v>
      </c>
      <c r="H727" s="749">
        <v>56972</v>
      </c>
      <c r="I727" s="749">
        <v>56972</v>
      </c>
      <c r="J727" s="749" t="s">
        <v>1776</v>
      </c>
      <c r="K727" s="749" t="s">
        <v>1777</v>
      </c>
      <c r="L727" s="752">
        <v>14.77</v>
      </c>
      <c r="M727" s="752">
        <v>32</v>
      </c>
      <c r="N727" s="753">
        <v>472.64</v>
      </c>
    </row>
    <row r="728" spans="1:14" ht="14.4" customHeight="1" x14ac:dyDescent="0.3">
      <c r="A728" s="747" t="s">
        <v>562</v>
      </c>
      <c r="B728" s="748" t="s">
        <v>563</v>
      </c>
      <c r="C728" s="749" t="s">
        <v>580</v>
      </c>
      <c r="D728" s="750" t="s">
        <v>581</v>
      </c>
      <c r="E728" s="751">
        <v>50113001</v>
      </c>
      <c r="F728" s="750" t="s">
        <v>589</v>
      </c>
      <c r="G728" s="749" t="s">
        <v>597</v>
      </c>
      <c r="H728" s="749">
        <v>56976</v>
      </c>
      <c r="I728" s="749">
        <v>56976</v>
      </c>
      <c r="J728" s="749" t="s">
        <v>1778</v>
      </c>
      <c r="K728" s="749" t="s">
        <v>1779</v>
      </c>
      <c r="L728" s="752">
        <v>11.840000000000002</v>
      </c>
      <c r="M728" s="752">
        <v>13</v>
      </c>
      <c r="N728" s="753">
        <v>153.92000000000002</v>
      </c>
    </row>
    <row r="729" spans="1:14" ht="14.4" customHeight="1" x14ac:dyDescent="0.3">
      <c r="A729" s="747" t="s">
        <v>562</v>
      </c>
      <c r="B729" s="748" t="s">
        <v>563</v>
      </c>
      <c r="C729" s="749" t="s">
        <v>580</v>
      </c>
      <c r="D729" s="750" t="s">
        <v>581</v>
      </c>
      <c r="E729" s="751">
        <v>50113001</v>
      </c>
      <c r="F729" s="750" t="s">
        <v>589</v>
      </c>
      <c r="G729" s="749" t="s">
        <v>597</v>
      </c>
      <c r="H729" s="749">
        <v>156981</v>
      </c>
      <c r="I729" s="749">
        <v>56981</v>
      </c>
      <c r="J729" s="749" t="s">
        <v>1780</v>
      </c>
      <c r="K729" s="749" t="s">
        <v>910</v>
      </c>
      <c r="L729" s="752">
        <v>30.18</v>
      </c>
      <c r="M729" s="752">
        <v>7</v>
      </c>
      <c r="N729" s="753">
        <v>211.26</v>
      </c>
    </row>
    <row r="730" spans="1:14" ht="14.4" customHeight="1" x14ac:dyDescent="0.3">
      <c r="A730" s="747" t="s">
        <v>562</v>
      </c>
      <c r="B730" s="748" t="s">
        <v>563</v>
      </c>
      <c r="C730" s="749" t="s">
        <v>580</v>
      </c>
      <c r="D730" s="750" t="s">
        <v>581</v>
      </c>
      <c r="E730" s="751">
        <v>50113001</v>
      </c>
      <c r="F730" s="750" t="s">
        <v>589</v>
      </c>
      <c r="G730" s="749" t="s">
        <v>590</v>
      </c>
      <c r="H730" s="749">
        <v>146444</v>
      </c>
      <c r="I730" s="749">
        <v>46444</v>
      </c>
      <c r="J730" s="749" t="s">
        <v>1781</v>
      </c>
      <c r="K730" s="749" t="s">
        <v>1782</v>
      </c>
      <c r="L730" s="752">
        <v>348.18500000000017</v>
      </c>
      <c r="M730" s="752">
        <v>2</v>
      </c>
      <c r="N730" s="753">
        <v>696.37000000000035</v>
      </c>
    </row>
    <row r="731" spans="1:14" ht="14.4" customHeight="1" x14ac:dyDescent="0.3">
      <c r="A731" s="747" t="s">
        <v>562</v>
      </c>
      <c r="B731" s="748" t="s">
        <v>563</v>
      </c>
      <c r="C731" s="749" t="s">
        <v>580</v>
      </c>
      <c r="D731" s="750" t="s">
        <v>581</v>
      </c>
      <c r="E731" s="751">
        <v>50113001</v>
      </c>
      <c r="F731" s="750" t="s">
        <v>589</v>
      </c>
      <c r="G731" s="749" t="s">
        <v>590</v>
      </c>
      <c r="H731" s="749">
        <v>154094</v>
      </c>
      <c r="I731" s="749">
        <v>54094</v>
      </c>
      <c r="J731" s="749" t="s">
        <v>1783</v>
      </c>
      <c r="K731" s="749" t="s">
        <v>1784</v>
      </c>
      <c r="L731" s="752">
        <v>111.38307692307696</v>
      </c>
      <c r="M731" s="752">
        <v>13</v>
      </c>
      <c r="N731" s="753">
        <v>1447.9800000000005</v>
      </c>
    </row>
    <row r="732" spans="1:14" ht="14.4" customHeight="1" x14ac:dyDescent="0.3">
      <c r="A732" s="747" t="s">
        <v>562</v>
      </c>
      <c r="B732" s="748" t="s">
        <v>563</v>
      </c>
      <c r="C732" s="749" t="s">
        <v>580</v>
      </c>
      <c r="D732" s="750" t="s">
        <v>581</v>
      </c>
      <c r="E732" s="751">
        <v>50113001</v>
      </c>
      <c r="F732" s="750" t="s">
        <v>589</v>
      </c>
      <c r="G732" s="749" t="s">
        <v>597</v>
      </c>
      <c r="H732" s="749">
        <v>138854</v>
      </c>
      <c r="I732" s="749">
        <v>138854</v>
      </c>
      <c r="J732" s="749" t="s">
        <v>1785</v>
      </c>
      <c r="K732" s="749" t="s">
        <v>766</v>
      </c>
      <c r="L732" s="752">
        <v>422.85000000000036</v>
      </c>
      <c r="M732" s="752">
        <v>2</v>
      </c>
      <c r="N732" s="753">
        <v>845.70000000000073</v>
      </c>
    </row>
    <row r="733" spans="1:14" ht="14.4" customHeight="1" x14ac:dyDescent="0.3">
      <c r="A733" s="747" t="s">
        <v>562</v>
      </c>
      <c r="B733" s="748" t="s">
        <v>563</v>
      </c>
      <c r="C733" s="749" t="s">
        <v>580</v>
      </c>
      <c r="D733" s="750" t="s">
        <v>581</v>
      </c>
      <c r="E733" s="751">
        <v>50113001</v>
      </c>
      <c r="F733" s="750" t="s">
        <v>589</v>
      </c>
      <c r="G733" s="749" t="s">
        <v>597</v>
      </c>
      <c r="H733" s="749">
        <v>174681</v>
      </c>
      <c r="I733" s="749">
        <v>174681</v>
      </c>
      <c r="J733" s="749" t="s">
        <v>1786</v>
      </c>
      <c r="K733" s="749" t="s">
        <v>1787</v>
      </c>
      <c r="L733" s="752">
        <v>219.44000000000005</v>
      </c>
      <c r="M733" s="752">
        <v>1</v>
      </c>
      <c r="N733" s="753">
        <v>219.44000000000005</v>
      </c>
    </row>
    <row r="734" spans="1:14" ht="14.4" customHeight="1" x14ac:dyDescent="0.3">
      <c r="A734" s="747" t="s">
        <v>562</v>
      </c>
      <c r="B734" s="748" t="s">
        <v>563</v>
      </c>
      <c r="C734" s="749" t="s">
        <v>580</v>
      </c>
      <c r="D734" s="750" t="s">
        <v>581</v>
      </c>
      <c r="E734" s="751">
        <v>50113001</v>
      </c>
      <c r="F734" s="750" t="s">
        <v>589</v>
      </c>
      <c r="G734" s="749" t="s">
        <v>590</v>
      </c>
      <c r="H734" s="749">
        <v>173414</v>
      </c>
      <c r="I734" s="749">
        <v>173414</v>
      </c>
      <c r="J734" s="749" t="s">
        <v>1788</v>
      </c>
      <c r="K734" s="749" t="s">
        <v>1789</v>
      </c>
      <c r="L734" s="752">
        <v>111.72600000000003</v>
      </c>
      <c r="M734" s="752">
        <v>5</v>
      </c>
      <c r="N734" s="753">
        <v>558.63000000000011</v>
      </c>
    </row>
    <row r="735" spans="1:14" ht="14.4" customHeight="1" x14ac:dyDescent="0.3">
      <c r="A735" s="747" t="s">
        <v>562</v>
      </c>
      <c r="B735" s="748" t="s">
        <v>563</v>
      </c>
      <c r="C735" s="749" t="s">
        <v>580</v>
      </c>
      <c r="D735" s="750" t="s">
        <v>581</v>
      </c>
      <c r="E735" s="751">
        <v>50113001</v>
      </c>
      <c r="F735" s="750" t="s">
        <v>589</v>
      </c>
      <c r="G735" s="749" t="s">
        <v>597</v>
      </c>
      <c r="H735" s="749">
        <v>148306</v>
      </c>
      <c r="I735" s="749">
        <v>148306</v>
      </c>
      <c r="J735" s="749" t="s">
        <v>1790</v>
      </c>
      <c r="K735" s="749" t="s">
        <v>1791</v>
      </c>
      <c r="L735" s="752">
        <v>106.57999999999997</v>
      </c>
      <c r="M735" s="752">
        <v>6</v>
      </c>
      <c r="N735" s="753">
        <v>639.47999999999979</v>
      </c>
    </row>
    <row r="736" spans="1:14" ht="14.4" customHeight="1" x14ac:dyDescent="0.3">
      <c r="A736" s="747" t="s">
        <v>562</v>
      </c>
      <c r="B736" s="748" t="s">
        <v>563</v>
      </c>
      <c r="C736" s="749" t="s">
        <v>580</v>
      </c>
      <c r="D736" s="750" t="s">
        <v>581</v>
      </c>
      <c r="E736" s="751">
        <v>50113001</v>
      </c>
      <c r="F736" s="750" t="s">
        <v>589</v>
      </c>
      <c r="G736" s="749" t="s">
        <v>597</v>
      </c>
      <c r="H736" s="749">
        <v>150311</v>
      </c>
      <c r="I736" s="749">
        <v>50311</v>
      </c>
      <c r="J736" s="749" t="s">
        <v>1792</v>
      </c>
      <c r="K736" s="749" t="s">
        <v>1793</v>
      </c>
      <c r="L736" s="752">
        <v>104.78000000000002</v>
      </c>
      <c r="M736" s="752">
        <v>1</v>
      </c>
      <c r="N736" s="753">
        <v>104.78000000000002</v>
      </c>
    </row>
    <row r="737" spans="1:14" ht="14.4" customHeight="1" x14ac:dyDescent="0.3">
      <c r="A737" s="747" t="s">
        <v>562</v>
      </c>
      <c r="B737" s="748" t="s">
        <v>563</v>
      </c>
      <c r="C737" s="749" t="s">
        <v>580</v>
      </c>
      <c r="D737" s="750" t="s">
        <v>581</v>
      </c>
      <c r="E737" s="751">
        <v>50113001</v>
      </c>
      <c r="F737" s="750" t="s">
        <v>589</v>
      </c>
      <c r="G737" s="749" t="s">
        <v>597</v>
      </c>
      <c r="H737" s="749">
        <v>150309</v>
      </c>
      <c r="I737" s="749">
        <v>50309</v>
      </c>
      <c r="J737" s="749" t="s">
        <v>1792</v>
      </c>
      <c r="K737" s="749" t="s">
        <v>1004</v>
      </c>
      <c r="L737" s="752">
        <v>34.463333333333345</v>
      </c>
      <c r="M737" s="752">
        <v>21</v>
      </c>
      <c r="N737" s="753">
        <v>723.73000000000025</v>
      </c>
    </row>
    <row r="738" spans="1:14" ht="14.4" customHeight="1" x14ac:dyDescent="0.3">
      <c r="A738" s="747" t="s">
        <v>562</v>
      </c>
      <c r="B738" s="748" t="s">
        <v>563</v>
      </c>
      <c r="C738" s="749" t="s">
        <v>580</v>
      </c>
      <c r="D738" s="750" t="s">
        <v>581</v>
      </c>
      <c r="E738" s="751">
        <v>50113001</v>
      </c>
      <c r="F738" s="750" t="s">
        <v>589</v>
      </c>
      <c r="G738" s="749" t="s">
        <v>597</v>
      </c>
      <c r="H738" s="749">
        <v>150318</v>
      </c>
      <c r="I738" s="749">
        <v>50318</v>
      </c>
      <c r="J738" s="749" t="s">
        <v>1794</v>
      </c>
      <c r="K738" s="749" t="s">
        <v>1795</v>
      </c>
      <c r="L738" s="752">
        <v>207.27</v>
      </c>
      <c r="M738" s="752">
        <v>3</v>
      </c>
      <c r="N738" s="753">
        <v>621.81000000000006</v>
      </c>
    </row>
    <row r="739" spans="1:14" ht="14.4" customHeight="1" x14ac:dyDescent="0.3">
      <c r="A739" s="747" t="s">
        <v>562</v>
      </c>
      <c r="B739" s="748" t="s">
        <v>563</v>
      </c>
      <c r="C739" s="749" t="s">
        <v>580</v>
      </c>
      <c r="D739" s="750" t="s">
        <v>581</v>
      </c>
      <c r="E739" s="751">
        <v>50113001</v>
      </c>
      <c r="F739" s="750" t="s">
        <v>589</v>
      </c>
      <c r="G739" s="749" t="s">
        <v>597</v>
      </c>
      <c r="H739" s="749">
        <v>150316</v>
      </c>
      <c r="I739" s="749">
        <v>50316</v>
      </c>
      <c r="J739" s="749" t="s">
        <v>1794</v>
      </c>
      <c r="K739" s="749" t="s">
        <v>617</v>
      </c>
      <c r="L739" s="752">
        <v>69.005909090909086</v>
      </c>
      <c r="M739" s="752">
        <v>22</v>
      </c>
      <c r="N739" s="753">
        <v>1518.1299999999999</v>
      </c>
    </row>
    <row r="740" spans="1:14" ht="14.4" customHeight="1" x14ac:dyDescent="0.3">
      <c r="A740" s="747" t="s">
        <v>562</v>
      </c>
      <c r="B740" s="748" t="s">
        <v>563</v>
      </c>
      <c r="C740" s="749" t="s">
        <v>580</v>
      </c>
      <c r="D740" s="750" t="s">
        <v>581</v>
      </c>
      <c r="E740" s="751">
        <v>50113001</v>
      </c>
      <c r="F740" s="750" t="s">
        <v>589</v>
      </c>
      <c r="G740" s="749" t="s">
        <v>597</v>
      </c>
      <c r="H740" s="749">
        <v>850592</v>
      </c>
      <c r="I740" s="749">
        <v>148309</v>
      </c>
      <c r="J740" s="749" t="s">
        <v>1796</v>
      </c>
      <c r="K740" s="749" t="s">
        <v>1797</v>
      </c>
      <c r="L740" s="752">
        <v>321.56</v>
      </c>
      <c r="M740" s="752">
        <v>1</v>
      </c>
      <c r="N740" s="753">
        <v>321.56</v>
      </c>
    </row>
    <row r="741" spans="1:14" ht="14.4" customHeight="1" x14ac:dyDescent="0.3">
      <c r="A741" s="747" t="s">
        <v>562</v>
      </c>
      <c r="B741" s="748" t="s">
        <v>563</v>
      </c>
      <c r="C741" s="749" t="s">
        <v>580</v>
      </c>
      <c r="D741" s="750" t="s">
        <v>581</v>
      </c>
      <c r="E741" s="751">
        <v>50113001</v>
      </c>
      <c r="F741" s="750" t="s">
        <v>589</v>
      </c>
      <c r="G741" s="749" t="s">
        <v>597</v>
      </c>
      <c r="H741" s="749">
        <v>850551</v>
      </c>
      <c r="I741" s="749">
        <v>167859</v>
      </c>
      <c r="J741" s="749" t="s">
        <v>1798</v>
      </c>
      <c r="K741" s="749" t="s">
        <v>799</v>
      </c>
      <c r="L741" s="752">
        <v>272.16000000000003</v>
      </c>
      <c r="M741" s="752">
        <v>4</v>
      </c>
      <c r="N741" s="753">
        <v>1088.6400000000001</v>
      </c>
    </row>
    <row r="742" spans="1:14" ht="14.4" customHeight="1" x14ac:dyDescent="0.3">
      <c r="A742" s="747" t="s">
        <v>562</v>
      </c>
      <c r="B742" s="748" t="s">
        <v>563</v>
      </c>
      <c r="C742" s="749" t="s">
        <v>580</v>
      </c>
      <c r="D742" s="750" t="s">
        <v>581</v>
      </c>
      <c r="E742" s="751">
        <v>50113001</v>
      </c>
      <c r="F742" s="750" t="s">
        <v>589</v>
      </c>
      <c r="G742" s="749" t="s">
        <v>590</v>
      </c>
      <c r="H742" s="749">
        <v>102130</v>
      </c>
      <c r="I742" s="749">
        <v>2130</v>
      </c>
      <c r="J742" s="749" t="s">
        <v>1799</v>
      </c>
      <c r="K742" s="749" t="s">
        <v>812</v>
      </c>
      <c r="L742" s="752">
        <v>155.13994336385005</v>
      </c>
      <c r="M742" s="752">
        <v>3</v>
      </c>
      <c r="N742" s="753">
        <v>465.41983009155012</v>
      </c>
    </row>
    <row r="743" spans="1:14" ht="14.4" customHeight="1" x14ac:dyDescent="0.3">
      <c r="A743" s="747" t="s">
        <v>562</v>
      </c>
      <c r="B743" s="748" t="s">
        <v>563</v>
      </c>
      <c r="C743" s="749" t="s">
        <v>580</v>
      </c>
      <c r="D743" s="750" t="s">
        <v>581</v>
      </c>
      <c r="E743" s="751">
        <v>50113001</v>
      </c>
      <c r="F743" s="750" t="s">
        <v>589</v>
      </c>
      <c r="G743" s="749" t="s">
        <v>590</v>
      </c>
      <c r="H743" s="749">
        <v>102360</v>
      </c>
      <c r="I743" s="749">
        <v>2360</v>
      </c>
      <c r="J743" s="749" t="s">
        <v>1799</v>
      </c>
      <c r="K743" s="749" t="s">
        <v>891</v>
      </c>
      <c r="L743" s="752">
        <v>78.08</v>
      </c>
      <c r="M743" s="752">
        <v>1</v>
      </c>
      <c r="N743" s="753">
        <v>78.08</v>
      </c>
    </row>
    <row r="744" spans="1:14" ht="14.4" customHeight="1" x14ac:dyDescent="0.3">
      <c r="A744" s="747" t="s">
        <v>562</v>
      </c>
      <c r="B744" s="748" t="s">
        <v>563</v>
      </c>
      <c r="C744" s="749" t="s">
        <v>580</v>
      </c>
      <c r="D744" s="750" t="s">
        <v>581</v>
      </c>
      <c r="E744" s="751">
        <v>50113001</v>
      </c>
      <c r="F744" s="750" t="s">
        <v>589</v>
      </c>
      <c r="G744" s="749" t="s">
        <v>597</v>
      </c>
      <c r="H744" s="749">
        <v>194361</v>
      </c>
      <c r="I744" s="749">
        <v>194361</v>
      </c>
      <c r="J744" s="749" t="s">
        <v>1800</v>
      </c>
      <c r="K744" s="749" t="s">
        <v>1801</v>
      </c>
      <c r="L744" s="752">
        <v>1272.1500000000001</v>
      </c>
      <c r="M744" s="752">
        <v>3</v>
      </c>
      <c r="N744" s="753">
        <v>3816.4500000000003</v>
      </c>
    </row>
    <row r="745" spans="1:14" ht="14.4" customHeight="1" x14ac:dyDescent="0.3">
      <c r="A745" s="747" t="s">
        <v>562</v>
      </c>
      <c r="B745" s="748" t="s">
        <v>563</v>
      </c>
      <c r="C745" s="749" t="s">
        <v>580</v>
      </c>
      <c r="D745" s="750" t="s">
        <v>581</v>
      </c>
      <c r="E745" s="751">
        <v>50113001</v>
      </c>
      <c r="F745" s="750" t="s">
        <v>589</v>
      </c>
      <c r="G745" s="749" t="s">
        <v>590</v>
      </c>
      <c r="H745" s="749">
        <v>844735</v>
      </c>
      <c r="I745" s="749">
        <v>115527</v>
      </c>
      <c r="J745" s="749" t="s">
        <v>1802</v>
      </c>
      <c r="K745" s="749" t="s">
        <v>1803</v>
      </c>
      <c r="L745" s="752">
        <v>251.38</v>
      </c>
      <c r="M745" s="752">
        <v>1</v>
      </c>
      <c r="N745" s="753">
        <v>251.38</v>
      </c>
    </row>
    <row r="746" spans="1:14" ht="14.4" customHeight="1" x14ac:dyDescent="0.3">
      <c r="A746" s="747" t="s">
        <v>562</v>
      </c>
      <c r="B746" s="748" t="s">
        <v>563</v>
      </c>
      <c r="C746" s="749" t="s">
        <v>580</v>
      </c>
      <c r="D746" s="750" t="s">
        <v>581</v>
      </c>
      <c r="E746" s="751">
        <v>50113001</v>
      </c>
      <c r="F746" s="750" t="s">
        <v>589</v>
      </c>
      <c r="G746" s="749" t="s">
        <v>590</v>
      </c>
      <c r="H746" s="749">
        <v>197782</v>
      </c>
      <c r="I746" s="749">
        <v>197782</v>
      </c>
      <c r="J746" s="749" t="s">
        <v>1804</v>
      </c>
      <c r="K746" s="749" t="s">
        <v>1805</v>
      </c>
      <c r="L746" s="752">
        <v>383.57</v>
      </c>
      <c r="M746" s="752">
        <v>1</v>
      </c>
      <c r="N746" s="753">
        <v>383.57</v>
      </c>
    </row>
    <row r="747" spans="1:14" ht="14.4" customHeight="1" x14ac:dyDescent="0.3">
      <c r="A747" s="747" t="s">
        <v>562</v>
      </c>
      <c r="B747" s="748" t="s">
        <v>563</v>
      </c>
      <c r="C747" s="749" t="s">
        <v>580</v>
      </c>
      <c r="D747" s="750" t="s">
        <v>581</v>
      </c>
      <c r="E747" s="751">
        <v>50113001</v>
      </c>
      <c r="F747" s="750" t="s">
        <v>589</v>
      </c>
      <c r="G747" s="749" t="s">
        <v>590</v>
      </c>
      <c r="H747" s="749">
        <v>207076</v>
      </c>
      <c r="I747" s="749">
        <v>207076</v>
      </c>
      <c r="J747" s="749" t="s">
        <v>1806</v>
      </c>
      <c r="K747" s="749" t="s">
        <v>1807</v>
      </c>
      <c r="L747" s="752">
        <v>103.4</v>
      </c>
      <c r="M747" s="752">
        <v>2</v>
      </c>
      <c r="N747" s="753">
        <v>206.8</v>
      </c>
    </row>
    <row r="748" spans="1:14" ht="14.4" customHeight="1" x14ac:dyDescent="0.3">
      <c r="A748" s="747" t="s">
        <v>562</v>
      </c>
      <c r="B748" s="748" t="s">
        <v>563</v>
      </c>
      <c r="C748" s="749" t="s">
        <v>580</v>
      </c>
      <c r="D748" s="750" t="s">
        <v>581</v>
      </c>
      <c r="E748" s="751">
        <v>50113001</v>
      </c>
      <c r="F748" s="750" t="s">
        <v>589</v>
      </c>
      <c r="G748" s="749" t="s">
        <v>590</v>
      </c>
      <c r="H748" s="749">
        <v>113808</v>
      </c>
      <c r="I748" s="749">
        <v>13808</v>
      </c>
      <c r="J748" s="749" t="s">
        <v>1808</v>
      </c>
      <c r="K748" s="749" t="s">
        <v>1809</v>
      </c>
      <c r="L748" s="752">
        <v>600.85000000000014</v>
      </c>
      <c r="M748" s="752">
        <v>1</v>
      </c>
      <c r="N748" s="753">
        <v>600.85000000000014</v>
      </c>
    </row>
    <row r="749" spans="1:14" ht="14.4" customHeight="1" x14ac:dyDescent="0.3">
      <c r="A749" s="747" t="s">
        <v>562</v>
      </c>
      <c r="B749" s="748" t="s">
        <v>563</v>
      </c>
      <c r="C749" s="749" t="s">
        <v>580</v>
      </c>
      <c r="D749" s="750" t="s">
        <v>581</v>
      </c>
      <c r="E749" s="751">
        <v>50113001</v>
      </c>
      <c r="F749" s="750" t="s">
        <v>589</v>
      </c>
      <c r="G749" s="749" t="s">
        <v>590</v>
      </c>
      <c r="H749" s="749">
        <v>197864</v>
      </c>
      <c r="I749" s="749">
        <v>97864</v>
      </c>
      <c r="J749" s="749" t="s">
        <v>1808</v>
      </c>
      <c r="K749" s="749" t="s">
        <v>622</v>
      </c>
      <c r="L749" s="752">
        <v>300.53666666666663</v>
      </c>
      <c r="M749" s="752">
        <v>9</v>
      </c>
      <c r="N749" s="753">
        <v>2704.83</v>
      </c>
    </row>
    <row r="750" spans="1:14" ht="14.4" customHeight="1" x14ac:dyDescent="0.3">
      <c r="A750" s="747" t="s">
        <v>562</v>
      </c>
      <c r="B750" s="748" t="s">
        <v>563</v>
      </c>
      <c r="C750" s="749" t="s">
        <v>580</v>
      </c>
      <c r="D750" s="750" t="s">
        <v>581</v>
      </c>
      <c r="E750" s="751">
        <v>50113001</v>
      </c>
      <c r="F750" s="750" t="s">
        <v>589</v>
      </c>
      <c r="G750" s="749" t="s">
        <v>590</v>
      </c>
      <c r="H750" s="749">
        <v>849896</v>
      </c>
      <c r="I750" s="749">
        <v>134281</v>
      </c>
      <c r="J750" s="749" t="s">
        <v>1810</v>
      </c>
      <c r="K750" s="749" t="s">
        <v>1811</v>
      </c>
      <c r="L750" s="752">
        <v>114.648</v>
      </c>
      <c r="M750" s="752">
        <v>5</v>
      </c>
      <c r="N750" s="753">
        <v>573.24</v>
      </c>
    </row>
    <row r="751" spans="1:14" ht="14.4" customHeight="1" x14ac:dyDescent="0.3">
      <c r="A751" s="747" t="s">
        <v>562</v>
      </c>
      <c r="B751" s="748" t="s">
        <v>563</v>
      </c>
      <c r="C751" s="749" t="s">
        <v>580</v>
      </c>
      <c r="D751" s="750" t="s">
        <v>581</v>
      </c>
      <c r="E751" s="751">
        <v>50113001</v>
      </c>
      <c r="F751" s="750" t="s">
        <v>589</v>
      </c>
      <c r="G751" s="749" t="s">
        <v>590</v>
      </c>
      <c r="H751" s="749">
        <v>845108</v>
      </c>
      <c r="I751" s="749">
        <v>125595</v>
      </c>
      <c r="J751" s="749" t="s">
        <v>1812</v>
      </c>
      <c r="K751" s="749" t="s">
        <v>1813</v>
      </c>
      <c r="L751" s="752">
        <v>77.575000000000017</v>
      </c>
      <c r="M751" s="752">
        <v>2</v>
      </c>
      <c r="N751" s="753">
        <v>155.15000000000003</v>
      </c>
    </row>
    <row r="752" spans="1:14" ht="14.4" customHeight="1" x14ac:dyDescent="0.3">
      <c r="A752" s="747" t="s">
        <v>562</v>
      </c>
      <c r="B752" s="748" t="s">
        <v>563</v>
      </c>
      <c r="C752" s="749" t="s">
        <v>580</v>
      </c>
      <c r="D752" s="750" t="s">
        <v>581</v>
      </c>
      <c r="E752" s="751">
        <v>50113001</v>
      </c>
      <c r="F752" s="750" t="s">
        <v>589</v>
      </c>
      <c r="G752" s="749" t="s">
        <v>590</v>
      </c>
      <c r="H752" s="749">
        <v>845237</v>
      </c>
      <c r="I752" s="749">
        <v>125589</v>
      </c>
      <c r="J752" s="749" t="s">
        <v>1814</v>
      </c>
      <c r="K752" s="749" t="s">
        <v>1815</v>
      </c>
      <c r="L752" s="752">
        <v>49.81</v>
      </c>
      <c r="M752" s="752">
        <v>2</v>
      </c>
      <c r="N752" s="753">
        <v>99.62</v>
      </c>
    </row>
    <row r="753" spans="1:14" ht="14.4" customHeight="1" x14ac:dyDescent="0.3">
      <c r="A753" s="747" t="s">
        <v>562</v>
      </c>
      <c r="B753" s="748" t="s">
        <v>563</v>
      </c>
      <c r="C753" s="749" t="s">
        <v>580</v>
      </c>
      <c r="D753" s="750" t="s">
        <v>581</v>
      </c>
      <c r="E753" s="751">
        <v>50113001</v>
      </c>
      <c r="F753" s="750" t="s">
        <v>589</v>
      </c>
      <c r="G753" s="749" t="s">
        <v>564</v>
      </c>
      <c r="H753" s="749">
        <v>214627</v>
      </c>
      <c r="I753" s="749">
        <v>214627</v>
      </c>
      <c r="J753" s="749" t="s">
        <v>1816</v>
      </c>
      <c r="K753" s="749" t="s">
        <v>1817</v>
      </c>
      <c r="L753" s="752">
        <v>83.369999999999976</v>
      </c>
      <c r="M753" s="752">
        <v>2</v>
      </c>
      <c r="N753" s="753">
        <v>166.73999999999995</v>
      </c>
    </row>
    <row r="754" spans="1:14" ht="14.4" customHeight="1" x14ac:dyDescent="0.3">
      <c r="A754" s="747" t="s">
        <v>562</v>
      </c>
      <c r="B754" s="748" t="s">
        <v>563</v>
      </c>
      <c r="C754" s="749" t="s">
        <v>580</v>
      </c>
      <c r="D754" s="750" t="s">
        <v>581</v>
      </c>
      <c r="E754" s="751">
        <v>50113001</v>
      </c>
      <c r="F754" s="750" t="s">
        <v>589</v>
      </c>
      <c r="G754" s="749" t="s">
        <v>597</v>
      </c>
      <c r="H754" s="749">
        <v>214628</v>
      </c>
      <c r="I754" s="749">
        <v>214628</v>
      </c>
      <c r="J754" s="749" t="s">
        <v>1818</v>
      </c>
      <c r="K754" s="749" t="s">
        <v>1819</v>
      </c>
      <c r="L754" s="752">
        <v>71.45</v>
      </c>
      <c r="M754" s="752">
        <v>6</v>
      </c>
      <c r="N754" s="753">
        <v>428.70000000000005</v>
      </c>
    </row>
    <row r="755" spans="1:14" ht="14.4" customHeight="1" x14ac:dyDescent="0.3">
      <c r="A755" s="747" t="s">
        <v>562</v>
      </c>
      <c r="B755" s="748" t="s">
        <v>563</v>
      </c>
      <c r="C755" s="749" t="s">
        <v>580</v>
      </c>
      <c r="D755" s="750" t="s">
        <v>581</v>
      </c>
      <c r="E755" s="751">
        <v>50113001</v>
      </c>
      <c r="F755" s="750" t="s">
        <v>589</v>
      </c>
      <c r="G755" s="749" t="s">
        <v>597</v>
      </c>
      <c r="H755" s="749">
        <v>115562</v>
      </c>
      <c r="I755" s="749">
        <v>115562</v>
      </c>
      <c r="J755" s="749" t="s">
        <v>1820</v>
      </c>
      <c r="K755" s="749" t="s">
        <v>1821</v>
      </c>
      <c r="L755" s="752">
        <v>130.9366666666667</v>
      </c>
      <c r="M755" s="752">
        <v>3</v>
      </c>
      <c r="N755" s="753">
        <v>392.81000000000006</v>
      </c>
    </row>
    <row r="756" spans="1:14" ht="14.4" customHeight="1" x14ac:dyDescent="0.3">
      <c r="A756" s="747" t="s">
        <v>562</v>
      </c>
      <c r="B756" s="748" t="s">
        <v>563</v>
      </c>
      <c r="C756" s="749" t="s">
        <v>580</v>
      </c>
      <c r="D756" s="750" t="s">
        <v>581</v>
      </c>
      <c r="E756" s="751">
        <v>50113001</v>
      </c>
      <c r="F756" s="750" t="s">
        <v>589</v>
      </c>
      <c r="G756" s="749" t="s">
        <v>597</v>
      </c>
      <c r="H756" s="749">
        <v>131934</v>
      </c>
      <c r="I756" s="749">
        <v>31934</v>
      </c>
      <c r="J756" s="749" t="s">
        <v>1822</v>
      </c>
      <c r="K756" s="749" t="s">
        <v>1823</v>
      </c>
      <c r="L756" s="752">
        <v>49.820000000000007</v>
      </c>
      <c r="M756" s="752">
        <v>8</v>
      </c>
      <c r="N756" s="753">
        <v>398.56000000000006</v>
      </c>
    </row>
    <row r="757" spans="1:14" ht="14.4" customHeight="1" x14ac:dyDescent="0.3">
      <c r="A757" s="747" t="s">
        <v>562</v>
      </c>
      <c r="B757" s="748" t="s">
        <v>563</v>
      </c>
      <c r="C757" s="749" t="s">
        <v>580</v>
      </c>
      <c r="D757" s="750" t="s">
        <v>581</v>
      </c>
      <c r="E757" s="751">
        <v>50113001</v>
      </c>
      <c r="F757" s="750" t="s">
        <v>589</v>
      </c>
      <c r="G757" s="749" t="s">
        <v>597</v>
      </c>
      <c r="H757" s="749">
        <v>158380</v>
      </c>
      <c r="I757" s="749">
        <v>58380</v>
      </c>
      <c r="J757" s="749" t="s">
        <v>1824</v>
      </c>
      <c r="K757" s="749" t="s">
        <v>1825</v>
      </c>
      <c r="L757" s="752">
        <v>81.209999999999994</v>
      </c>
      <c r="M757" s="752">
        <v>3</v>
      </c>
      <c r="N757" s="753">
        <v>243.63</v>
      </c>
    </row>
    <row r="758" spans="1:14" ht="14.4" customHeight="1" x14ac:dyDescent="0.3">
      <c r="A758" s="747" t="s">
        <v>562</v>
      </c>
      <c r="B758" s="748" t="s">
        <v>563</v>
      </c>
      <c r="C758" s="749" t="s">
        <v>580</v>
      </c>
      <c r="D758" s="750" t="s">
        <v>581</v>
      </c>
      <c r="E758" s="751">
        <v>50113001</v>
      </c>
      <c r="F758" s="750" t="s">
        <v>589</v>
      </c>
      <c r="G758" s="749" t="s">
        <v>590</v>
      </c>
      <c r="H758" s="749">
        <v>202790</v>
      </c>
      <c r="I758" s="749">
        <v>202790</v>
      </c>
      <c r="J758" s="749" t="s">
        <v>1826</v>
      </c>
      <c r="K758" s="749" t="s">
        <v>1827</v>
      </c>
      <c r="L758" s="752">
        <v>113.61333333333333</v>
      </c>
      <c r="M758" s="752">
        <v>9</v>
      </c>
      <c r="N758" s="753">
        <v>1022.52</v>
      </c>
    </row>
    <row r="759" spans="1:14" ht="14.4" customHeight="1" x14ac:dyDescent="0.3">
      <c r="A759" s="747" t="s">
        <v>562</v>
      </c>
      <c r="B759" s="748" t="s">
        <v>563</v>
      </c>
      <c r="C759" s="749" t="s">
        <v>580</v>
      </c>
      <c r="D759" s="750" t="s">
        <v>581</v>
      </c>
      <c r="E759" s="751">
        <v>50113001</v>
      </c>
      <c r="F759" s="750" t="s">
        <v>589</v>
      </c>
      <c r="G759" s="749" t="s">
        <v>590</v>
      </c>
      <c r="H759" s="749">
        <v>202789</v>
      </c>
      <c r="I759" s="749">
        <v>202789</v>
      </c>
      <c r="J759" s="749" t="s">
        <v>1826</v>
      </c>
      <c r="K759" s="749" t="s">
        <v>1828</v>
      </c>
      <c r="L759" s="752">
        <v>71.488246753246685</v>
      </c>
      <c r="M759" s="752">
        <v>154</v>
      </c>
      <c r="N759" s="753">
        <v>11009.18999999999</v>
      </c>
    </row>
    <row r="760" spans="1:14" ht="14.4" customHeight="1" x14ac:dyDescent="0.3">
      <c r="A760" s="747" t="s">
        <v>562</v>
      </c>
      <c r="B760" s="748" t="s">
        <v>563</v>
      </c>
      <c r="C760" s="749" t="s">
        <v>580</v>
      </c>
      <c r="D760" s="750" t="s">
        <v>581</v>
      </c>
      <c r="E760" s="751">
        <v>50113001</v>
      </c>
      <c r="F760" s="750" t="s">
        <v>589</v>
      </c>
      <c r="G760" s="749" t="s">
        <v>590</v>
      </c>
      <c r="H760" s="749">
        <v>103550</v>
      </c>
      <c r="I760" s="749">
        <v>3550</v>
      </c>
      <c r="J760" s="749" t="s">
        <v>1829</v>
      </c>
      <c r="K760" s="749" t="s">
        <v>1162</v>
      </c>
      <c r="L760" s="752">
        <v>39.864912280701745</v>
      </c>
      <c r="M760" s="752">
        <v>57</v>
      </c>
      <c r="N760" s="753">
        <v>2272.2999999999993</v>
      </c>
    </row>
    <row r="761" spans="1:14" ht="14.4" customHeight="1" x14ac:dyDescent="0.3">
      <c r="A761" s="747" t="s">
        <v>562</v>
      </c>
      <c r="B761" s="748" t="s">
        <v>563</v>
      </c>
      <c r="C761" s="749" t="s">
        <v>580</v>
      </c>
      <c r="D761" s="750" t="s">
        <v>581</v>
      </c>
      <c r="E761" s="751">
        <v>50113001</v>
      </c>
      <c r="F761" s="750" t="s">
        <v>589</v>
      </c>
      <c r="G761" s="749" t="s">
        <v>590</v>
      </c>
      <c r="H761" s="749">
        <v>130434</v>
      </c>
      <c r="I761" s="749">
        <v>30434</v>
      </c>
      <c r="J761" s="749" t="s">
        <v>1829</v>
      </c>
      <c r="K761" s="749" t="s">
        <v>1830</v>
      </c>
      <c r="L761" s="752">
        <v>156.62250000000003</v>
      </c>
      <c r="M761" s="752">
        <v>12</v>
      </c>
      <c r="N761" s="753">
        <v>1879.4700000000003</v>
      </c>
    </row>
    <row r="762" spans="1:14" ht="14.4" customHeight="1" x14ac:dyDescent="0.3">
      <c r="A762" s="747" t="s">
        <v>562</v>
      </c>
      <c r="B762" s="748" t="s">
        <v>563</v>
      </c>
      <c r="C762" s="749" t="s">
        <v>580</v>
      </c>
      <c r="D762" s="750" t="s">
        <v>581</v>
      </c>
      <c r="E762" s="751">
        <v>50113001</v>
      </c>
      <c r="F762" s="750" t="s">
        <v>589</v>
      </c>
      <c r="G762" s="749" t="s">
        <v>590</v>
      </c>
      <c r="H762" s="749">
        <v>146754</v>
      </c>
      <c r="I762" s="749">
        <v>46754</v>
      </c>
      <c r="J762" s="749" t="s">
        <v>1831</v>
      </c>
      <c r="K762" s="749" t="s">
        <v>1832</v>
      </c>
      <c r="L762" s="752">
        <v>117.66999999999997</v>
      </c>
      <c r="M762" s="752">
        <v>1</v>
      </c>
      <c r="N762" s="753">
        <v>117.66999999999997</v>
      </c>
    </row>
    <row r="763" spans="1:14" ht="14.4" customHeight="1" x14ac:dyDescent="0.3">
      <c r="A763" s="747" t="s">
        <v>562</v>
      </c>
      <c r="B763" s="748" t="s">
        <v>563</v>
      </c>
      <c r="C763" s="749" t="s">
        <v>580</v>
      </c>
      <c r="D763" s="750" t="s">
        <v>581</v>
      </c>
      <c r="E763" s="751">
        <v>50113001</v>
      </c>
      <c r="F763" s="750" t="s">
        <v>589</v>
      </c>
      <c r="G763" s="749" t="s">
        <v>590</v>
      </c>
      <c r="H763" s="749">
        <v>201082</v>
      </c>
      <c r="I763" s="749">
        <v>201082</v>
      </c>
      <c r="J763" s="749" t="s">
        <v>1833</v>
      </c>
      <c r="K763" s="749" t="s">
        <v>1834</v>
      </c>
      <c r="L763" s="752">
        <v>83.468000000000004</v>
      </c>
      <c r="M763" s="752">
        <v>10</v>
      </c>
      <c r="N763" s="753">
        <v>834.68000000000006</v>
      </c>
    </row>
    <row r="764" spans="1:14" ht="14.4" customHeight="1" x14ac:dyDescent="0.3">
      <c r="A764" s="747" t="s">
        <v>562</v>
      </c>
      <c r="B764" s="748" t="s">
        <v>563</v>
      </c>
      <c r="C764" s="749" t="s">
        <v>580</v>
      </c>
      <c r="D764" s="750" t="s">
        <v>581</v>
      </c>
      <c r="E764" s="751">
        <v>50113001</v>
      </c>
      <c r="F764" s="750" t="s">
        <v>589</v>
      </c>
      <c r="G764" s="749" t="s">
        <v>590</v>
      </c>
      <c r="H764" s="749">
        <v>188385</v>
      </c>
      <c r="I764" s="749">
        <v>188385</v>
      </c>
      <c r="J764" s="749" t="s">
        <v>1835</v>
      </c>
      <c r="K764" s="749" t="s">
        <v>1836</v>
      </c>
      <c r="L764" s="752">
        <v>64.39</v>
      </c>
      <c r="M764" s="752">
        <v>1</v>
      </c>
      <c r="N764" s="753">
        <v>64.39</v>
      </c>
    </row>
    <row r="765" spans="1:14" ht="14.4" customHeight="1" x14ac:dyDescent="0.3">
      <c r="A765" s="747" t="s">
        <v>562</v>
      </c>
      <c r="B765" s="748" t="s">
        <v>563</v>
      </c>
      <c r="C765" s="749" t="s">
        <v>580</v>
      </c>
      <c r="D765" s="750" t="s">
        <v>581</v>
      </c>
      <c r="E765" s="751">
        <v>50113001</v>
      </c>
      <c r="F765" s="750" t="s">
        <v>589</v>
      </c>
      <c r="G765" s="749" t="s">
        <v>590</v>
      </c>
      <c r="H765" s="749">
        <v>118287</v>
      </c>
      <c r="I765" s="749">
        <v>18287</v>
      </c>
      <c r="J765" s="749" t="s">
        <v>1837</v>
      </c>
      <c r="K765" s="749" t="s">
        <v>764</v>
      </c>
      <c r="L765" s="752">
        <v>1423.14</v>
      </c>
      <c r="M765" s="752">
        <v>1</v>
      </c>
      <c r="N765" s="753">
        <v>1423.14</v>
      </c>
    </row>
    <row r="766" spans="1:14" ht="14.4" customHeight="1" x14ac:dyDescent="0.3">
      <c r="A766" s="747" t="s">
        <v>562</v>
      </c>
      <c r="B766" s="748" t="s">
        <v>563</v>
      </c>
      <c r="C766" s="749" t="s">
        <v>580</v>
      </c>
      <c r="D766" s="750" t="s">
        <v>581</v>
      </c>
      <c r="E766" s="751">
        <v>50113001</v>
      </c>
      <c r="F766" s="750" t="s">
        <v>589</v>
      </c>
      <c r="G766" s="749" t="s">
        <v>590</v>
      </c>
      <c r="H766" s="749">
        <v>118279</v>
      </c>
      <c r="I766" s="749">
        <v>18279</v>
      </c>
      <c r="J766" s="749" t="s">
        <v>1838</v>
      </c>
      <c r="K766" s="749" t="s">
        <v>769</v>
      </c>
      <c r="L766" s="752">
        <v>1241</v>
      </c>
      <c r="M766" s="752">
        <v>1</v>
      </c>
      <c r="N766" s="753">
        <v>1241</v>
      </c>
    </row>
    <row r="767" spans="1:14" ht="14.4" customHeight="1" x14ac:dyDescent="0.3">
      <c r="A767" s="747" t="s">
        <v>562</v>
      </c>
      <c r="B767" s="748" t="s">
        <v>563</v>
      </c>
      <c r="C767" s="749" t="s">
        <v>580</v>
      </c>
      <c r="D767" s="750" t="s">
        <v>581</v>
      </c>
      <c r="E767" s="751">
        <v>50113001</v>
      </c>
      <c r="F767" s="750" t="s">
        <v>589</v>
      </c>
      <c r="G767" s="749" t="s">
        <v>590</v>
      </c>
      <c r="H767" s="749">
        <v>225452</v>
      </c>
      <c r="I767" s="749">
        <v>225452</v>
      </c>
      <c r="J767" s="749" t="s">
        <v>1839</v>
      </c>
      <c r="K767" s="749" t="s">
        <v>1840</v>
      </c>
      <c r="L767" s="752">
        <v>511.65624999999983</v>
      </c>
      <c r="M767" s="752">
        <v>24</v>
      </c>
      <c r="N767" s="753">
        <v>12279.749999999996</v>
      </c>
    </row>
    <row r="768" spans="1:14" ht="14.4" customHeight="1" x14ac:dyDescent="0.3">
      <c r="A768" s="747" t="s">
        <v>562</v>
      </c>
      <c r="B768" s="748" t="s">
        <v>563</v>
      </c>
      <c r="C768" s="749" t="s">
        <v>580</v>
      </c>
      <c r="D768" s="750" t="s">
        <v>581</v>
      </c>
      <c r="E768" s="751">
        <v>50113001</v>
      </c>
      <c r="F768" s="750" t="s">
        <v>589</v>
      </c>
      <c r="G768" s="749" t="s">
        <v>590</v>
      </c>
      <c r="H768" s="749">
        <v>225453</v>
      </c>
      <c r="I768" s="749">
        <v>225453</v>
      </c>
      <c r="J768" s="749" t="s">
        <v>1839</v>
      </c>
      <c r="K768" s="749" t="s">
        <v>1841</v>
      </c>
      <c r="L768" s="752">
        <v>391.68</v>
      </c>
      <c r="M768" s="752">
        <v>2</v>
      </c>
      <c r="N768" s="753">
        <v>783.36</v>
      </c>
    </row>
    <row r="769" spans="1:14" ht="14.4" customHeight="1" x14ac:dyDescent="0.3">
      <c r="A769" s="747" t="s">
        <v>562</v>
      </c>
      <c r="B769" s="748" t="s">
        <v>563</v>
      </c>
      <c r="C769" s="749" t="s">
        <v>580</v>
      </c>
      <c r="D769" s="750" t="s">
        <v>581</v>
      </c>
      <c r="E769" s="751">
        <v>50113001</v>
      </c>
      <c r="F769" s="750" t="s">
        <v>589</v>
      </c>
      <c r="G769" s="749" t="s">
        <v>590</v>
      </c>
      <c r="H769" s="749">
        <v>196118</v>
      </c>
      <c r="I769" s="749">
        <v>96118</v>
      </c>
      <c r="J769" s="749" t="s">
        <v>1839</v>
      </c>
      <c r="K769" s="749" t="s">
        <v>1840</v>
      </c>
      <c r="L769" s="752">
        <v>511.13</v>
      </c>
      <c r="M769" s="752">
        <v>1</v>
      </c>
      <c r="N769" s="753">
        <v>511.13</v>
      </c>
    </row>
    <row r="770" spans="1:14" ht="14.4" customHeight="1" x14ac:dyDescent="0.3">
      <c r="A770" s="747" t="s">
        <v>562</v>
      </c>
      <c r="B770" s="748" t="s">
        <v>563</v>
      </c>
      <c r="C770" s="749" t="s">
        <v>580</v>
      </c>
      <c r="D770" s="750" t="s">
        <v>581</v>
      </c>
      <c r="E770" s="751">
        <v>50113001</v>
      </c>
      <c r="F770" s="750" t="s">
        <v>589</v>
      </c>
      <c r="G770" s="749" t="s">
        <v>590</v>
      </c>
      <c r="H770" s="749">
        <v>184785</v>
      </c>
      <c r="I770" s="749">
        <v>84785</v>
      </c>
      <c r="J770" s="749" t="s">
        <v>1842</v>
      </c>
      <c r="K770" s="749" t="s">
        <v>1843</v>
      </c>
      <c r="L770" s="752">
        <v>192.95999999999998</v>
      </c>
      <c r="M770" s="752">
        <v>2</v>
      </c>
      <c r="N770" s="753">
        <v>385.91999999999996</v>
      </c>
    </row>
    <row r="771" spans="1:14" ht="14.4" customHeight="1" x14ac:dyDescent="0.3">
      <c r="A771" s="747" t="s">
        <v>562</v>
      </c>
      <c r="B771" s="748" t="s">
        <v>563</v>
      </c>
      <c r="C771" s="749" t="s">
        <v>580</v>
      </c>
      <c r="D771" s="750" t="s">
        <v>581</v>
      </c>
      <c r="E771" s="751">
        <v>50113001</v>
      </c>
      <c r="F771" s="750" t="s">
        <v>589</v>
      </c>
      <c r="G771" s="749" t="s">
        <v>590</v>
      </c>
      <c r="H771" s="749">
        <v>184325</v>
      </c>
      <c r="I771" s="749">
        <v>84325</v>
      </c>
      <c r="J771" s="749" t="s">
        <v>1842</v>
      </c>
      <c r="K771" s="749" t="s">
        <v>1844</v>
      </c>
      <c r="L771" s="752">
        <v>76.766666666666666</v>
      </c>
      <c r="M771" s="752">
        <v>3</v>
      </c>
      <c r="N771" s="753">
        <v>230.29999999999998</v>
      </c>
    </row>
    <row r="772" spans="1:14" ht="14.4" customHeight="1" x14ac:dyDescent="0.3">
      <c r="A772" s="747" t="s">
        <v>562</v>
      </c>
      <c r="B772" s="748" t="s">
        <v>563</v>
      </c>
      <c r="C772" s="749" t="s">
        <v>580</v>
      </c>
      <c r="D772" s="750" t="s">
        <v>581</v>
      </c>
      <c r="E772" s="751">
        <v>50113001</v>
      </c>
      <c r="F772" s="750" t="s">
        <v>589</v>
      </c>
      <c r="G772" s="749" t="s">
        <v>590</v>
      </c>
      <c r="H772" s="749">
        <v>112023</v>
      </c>
      <c r="I772" s="749">
        <v>12023</v>
      </c>
      <c r="J772" s="749" t="s">
        <v>1845</v>
      </c>
      <c r="K772" s="749" t="s">
        <v>1846</v>
      </c>
      <c r="L772" s="752">
        <v>71.661052631578954</v>
      </c>
      <c r="M772" s="752">
        <v>38</v>
      </c>
      <c r="N772" s="753">
        <v>2723.1200000000003</v>
      </c>
    </row>
    <row r="773" spans="1:14" ht="14.4" customHeight="1" x14ac:dyDescent="0.3">
      <c r="A773" s="747" t="s">
        <v>562</v>
      </c>
      <c r="B773" s="748" t="s">
        <v>563</v>
      </c>
      <c r="C773" s="749" t="s">
        <v>580</v>
      </c>
      <c r="D773" s="750" t="s">
        <v>581</v>
      </c>
      <c r="E773" s="751">
        <v>50113001</v>
      </c>
      <c r="F773" s="750" t="s">
        <v>589</v>
      </c>
      <c r="G773" s="749" t="s">
        <v>590</v>
      </c>
      <c r="H773" s="749">
        <v>840155</v>
      </c>
      <c r="I773" s="749">
        <v>0</v>
      </c>
      <c r="J773" s="749" t="s">
        <v>1847</v>
      </c>
      <c r="K773" s="749" t="s">
        <v>564</v>
      </c>
      <c r="L773" s="752">
        <v>62.612000000000002</v>
      </c>
      <c r="M773" s="752">
        <v>5</v>
      </c>
      <c r="N773" s="753">
        <v>313.06</v>
      </c>
    </row>
    <row r="774" spans="1:14" ht="14.4" customHeight="1" x14ac:dyDescent="0.3">
      <c r="A774" s="747" t="s">
        <v>562</v>
      </c>
      <c r="B774" s="748" t="s">
        <v>563</v>
      </c>
      <c r="C774" s="749" t="s">
        <v>580</v>
      </c>
      <c r="D774" s="750" t="s">
        <v>581</v>
      </c>
      <c r="E774" s="751">
        <v>50113001</v>
      </c>
      <c r="F774" s="750" t="s">
        <v>589</v>
      </c>
      <c r="G774" s="749" t="s">
        <v>590</v>
      </c>
      <c r="H774" s="749">
        <v>194423</v>
      </c>
      <c r="I774" s="749">
        <v>194423</v>
      </c>
      <c r="J774" s="749" t="s">
        <v>1848</v>
      </c>
      <c r="K774" s="749" t="s">
        <v>1849</v>
      </c>
      <c r="L774" s="752">
        <v>791.18</v>
      </c>
      <c r="M774" s="752">
        <v>1</v>
      </c>
      <c r="N774" s="753">
        <v>791.18</v>
      </c>
    </row>
    <row r="775" spans="1:14" ht="14.4" customHeight="1" x14ac:dyDescent="0.3">
      <c r="A775" s="747" t="s">
        <v>562</v>
      </c>
      <c r="B775" s="748" t="s">
        <v>563</v>
      </c>
      <c r="C775" s="749" t="s">
        <v>580</v>
      </c>
      <c r="D775" s="750" t="s">
        <v>581</v>
      </c>
      <c r="E775" s="751">
        <v>50113001</v>
      </c>
      <c r="F775" s="750" t="s">
        <v>589</v>
      </c>
      <c r="G775" s="749" t="s">
        <v>564</v>
      </c>
      <c r="H775" s="749">
        <v>102871</v>
      </c>
      <c r="I775" s="749">
        <v>2871</v>
      </c>
      <c r="J775" s="749" t="s">
        <v>1850</v>
      </c>
      <c r="K775" s="749" t="s">
        <v>1851</v>
      </c>
      <c r="L775" s="752">
        <v>87.36</v>
      </c>
      <c r="M775" s="752">
        <v>1</v>
      </c>
      <c r="N775" s="753">
        <v>87.36</v>
      </c>
    </row>
    <row r="776" spans="1:14" ht="14.4" customHeight="1" x14ac:dyDescent="0.3">
      <c r="A776" s="747" t="s">
        <v>562</v>
      </c>
      <c r="B776" s="748" t="s">
        <v>563</v>
      </c>
      <c r="C776" s="749" t="s">
        <v>580</v>
      </c>
      <c r="D776" s="750" t="s">
        <v>581</v>
      </c>
      <c r="E776" s="751">
        <v>50113001</v>
      </c>
      <c r="F776" s="750" t="s">
        <v>589</v>
      </c>
      <c r="G776" s="749" t="s">
        <v>590</v>
      </c>
      <c r="H776" s="749">
        <v>216472</v>
      </c>
      <c r="I776" s="749">
        <v>216472</v>
      </c>
      <c r="J776" s="749" t="s">
        <v>1852</v>
      </c>
      <c r="K776" s="749" t="s">
        <v>1853</v>
      </c>
      <c r="L776" s="752">
        <v>252.89</v>
      </c>
      <c r="M776" s="752">
        <v>2</v>
      </c>
      <c r="N776" s="753">
        <v>505.78</v>
      </c>
    </row>
    <row r="777" spans="1:14" ht="14.4" customHeight="1" x14ac:dyDescent="0.3">
      <c r="A777" s="747" t="s">
        <v>562</v>
      </c>
      <c r="B777" s="748" t="s">
        <v>563</v>
      </c>
      <c r="C777" s="749" t="s">
        <v>580</v>
      </c>
      <c r="D777" s="750" t="s">
        <v>581</v>
      </c>
      <c r="E777" s="751">
        <v>50113001</v>
      </c>
      <c r="F777" s="750" t="s">
        <v>589</v>
      </c>
      <c r="G777" s="749" t="s">
        <v>590</v>
      </c>
      <c r="H777" s="749">
        <v>200395</v>
      </c>
      <c r="I777" s="749">
        <v>200395</v>
      </c>
      <c r="J777" s="749" t="s">
        <v>1854</v>
      </c>
      <c r="K777" s="749" t="s">
        <v>1855</v>
      </c>
      <c r="L777" s="752">
        <v>59</v>
      </c>
      <c r="M777" s="752">
        <v>1</v>
      </c>
      <c r="N777" s="753">
        <v>59</v>
      </c>
    </row>
    <row r="778" spans="1:14" ht="14.4" customHeight="1" x14ac:dyDescent="0.3">
      <c r="A778" s="747" t="s">
        <v>562</v>
      </c>
      <c r="B778" s="748" t="s">
        <v>563</v>
      </c>
      <c r="C778" s="749" t="s">
        <v>580</v>
      </c>
      <c r="D778" s="750" t="s">
        <v>581</v>
      </c>
      <c r="E778" s="751">
        <v>50113001</v>
      </c>
      <c r="F778" s="750" t="s">
        <v>589</v>
      </c>
      <c r="G778" s="749" t="s">
        <v>590</v>
      </c>
      <c r="H778" s="749">
        <v>100643</v>
      </c>
      <c r="I778" s="749">
        <v>643</v>
      </c>
      <c r="J778" s="749" t="s">
        <v>1856</v>
      </c>
      <c r="K778" s="749" t="s">
        <v>1857</v>
      </c>
      <c r="L778" s="752">
        <v>63.640000000000008</v>
      </c>
      <c r="M778" s="752">
        <v>10</v>
      </c>
      <c r="N778" s="753">
        <v>636.40000000000009</v>
      </c>
    </row>
    <row r="779" spans="1:14" ht="14.4" customHeight="1" x14ac:dyDescent="0.3">
      <c r="A779" s="747" t="s">
        <v>562</v>
      </c>
      <c r="B779" s="748" t="s">
        <v>563</v>
      </c>
      <c r="C779" s="749" t="s">
        <v>580</v>
      </c>
      <c r="D779" s="750" t="s">
        <v>581</v>
      </c>
      <c r="E779" s="751">
        <v>50113001</v>
      </c>
      <c r="F779" s="750" t="s">
        <v>589</v>
      </c>
      <c r="G779" s="749" t="s">
        <v>590</v>
      </c>
      <c r="H779" s="749">
        <v>100641</v>
      </c>
      <c r="I779" s="749">
        <v>641</v>
      </c>
      <c r="J779" s="749" t="s">
        <v>1858</v>
      </c>
      <c r="K779" s="749" t="s">
        <v>1859</v>
      </c>
      <c r="L779" s="752">
        <v>31.24</v>
      </c>
      <c r="M779" s="752">
        <v>8</v>
      </c>
      <c r="N779" s="753">
        <v>249.92</v>
      </c>
    </row>
    <row r="780" spans="1:14" ht="14.4" customHeight="1" x14ac:dyDescent="0.3">
      <c r="A780" s="747" t="s">
        <v>562</v>
      </c>
      <c r="B780" s="748" t="s">
        <v>563</v>
      </c>
      <c r="C780" s="749" t="s">
        <v>580</v>
      </c>
      <c r="D780" s="750" t="s">
        <v>581</v>
      </c>
      <c r="E780" s="751">
        <v>50113001</v>
      </c>
      <c r="F780" s="750" t="s">
        <v>589</v>
      </c>
      <c r="G780" s="749" t="s">
        <v>590</v>
      </c>
      <c r="H780" s="749">
        <v>990977</v>
      </c>
      <c r="I780" s="749">
        <v>0</v>
      </c>
      <c r="J780" s="749" t="s">
        <v>1860</v>
      </c>
      <c r="K780" s="749" t="s">
        <v>564</v>
      </c>
      <c r="L780" s="752">
        <v>93.469999999999985</v>
      </c>
      <c r="M780" s="752">
        <v>3</v>
      </c>
      <c r="N780" s="753">
        <v>280.40999999999997</v>
      </c>
    </row>
    <row r="781" spans="1:14" ht="14.4" customHeight="1" x14ac:dyDescent="0.3">
      <c r="A781" s="747" t="s">
        <v>562</v>
      </c>
      <c r="B781" s="748" t="s">
        <v>563</v>
      </c>
      <c r="C781" s="749" t="s">
        <v>580</v>
      </c>
      <c r="D781" s="750" t="s">
        <v>581</v>
      </c>
      <c r="E781" s="751">
        <v>50113001</v>
      </c>
      <c r="F781" s="750" t="s">
        <v>589</v>
      </c>
      <c r="G781" s="749" t="s">
        <v>590</v>
      </c>
      <c r="H781" s="749">
        <v>840464</v>
      </c>
      <c r="I781" s="749">
        <v>0</v>
      </c>
      <c r="J781" s="749" t="s">
        <v>1861</v>
      </c>
      <c r="K781" s="749" t="s">
        <v>1862</v>
      </c>
      <c r="L781" s="752">
        <v>44.391666666666673</v>
      </c>
      <c r="M781" s="752">
        <v>6</v>
      </c>
      <c r="N781" s="753">
        <v>266.35000000000002</v>
      </c>
    </row>
    <row r="782" spans="1:14" ht="14.4" customHeight="1" x14ac:dyDescent="0.3">
      <c r="A782" s="747" t="s">
        <v>562</v>
      </c>
      <c r="B782" s="748" t="s">
        <v>563</v>
      </c>
      <c r="C782" s="749" t="s">
        <v>580</v>
      </c>
      <c r="D782" s="750" t="s">
        <v>581</v>
      </c>
      <c r="E782" s="751">
        <v>50113001</v>
      </c>
      <c r="F782" s="750" t="s">
        <v>589</v>
      </c>
      <c r="G782" s="749" t="s">
        <v>590</v>
      </c>
      <c r="H782" s="749">
        <v>173209</v>
      </c>
      <c r="I782" s="749">
        <v>173209</v>
      </c>
      <c r="J782" s="749" t="s">
        <v>1863</v>
      </c>
      <c r="K782" s="749" t="s">
        <v>1864</v>
      </c>
      <c r="L782" s="752">
        <v>156.17999999999998</v>
      </c>
      <c r="M782" s="752">
        <v>2</v>
      </c>
      <c r="N782" s="753">
        <v>312.35999999999996</v>
      </c>
    </row>
    <row r="783" spans="1:14" ht="14.4" customHeight="1" x14ac:dyDescent="0.3">
      <c r="A783" s="747" t="s">
        <v>562</v>
      </c>
      <c r="B783" s="748" t="s">
        <v>563</v>
      </c>
      <c r="C783" s="749" t="s">
        <v>580</v>
      </c>
      <c r="D783" s="750" t="s">
        <v>581</v>
      </c>
      <c r="E783" s="751">
        <v>50113001</v>
      </c>
      <c r="F783" s="750" t="s">
        <v>589</v>
      </c>
      <c r="G783" s="749" t="s">
        <v>597</v>
      </c>
      <c r="H783" s="749">
        <v>194113</v>
      </c>
      <c r="I783" s="749">
        <v>94113</v>
      </c>
      <c r="J783" s="749" t="s">
        <v>1865</v>
      </c>
      <c r="K783" s="749" t="s">
        <v>1866</v>
      </c>
      <c r="L783" s="752">
        <v>110.71500000000002</v>
      </c>
      <c r="M783" s="752">
        <v>2</v>
      </c>
      <c r="N783" s="753">
        <v>221.43000000000004</v>
      </c>
    </row>
    <row r="784" spans="1:14" ht="14.4" customHeight="1" x14ac:dyDescent="0.3">
      <c r="A784" s="747" t="s">
        <v>562</v>
      </c>
      <c r="B784" s="748" t="s">
        <v>563</v>
      </c>
      <c r="C784" s="749" t="s">
        <v>580</v>
      </c>
      <c r="D784" s="750" t="s">
        <v>581</v>
      </c>
      <c r="E784" s="751">
        <v>50113001</v>
      </c>
      <c r="F784" s="750" t="s">
        <v>589</v>
      </c>
      <c r="G784" s="749" t="s">
        <v>564</v>
      </c>
      <c r="H784" s="749">
        <v>194114</v>
      </c>
      <c r="I784" s="749">
        <v>94114</v>
      </c>
      <c r="J784" s="749" t="s">
        <v>1865</v>
      </c>
      <c r="K784" s="749" t="s">
        <v>1867</v>
      </c>
      <c r="L784" s="752">
        <v>137.5200000000001</v>
      </c>
      <c r="M784" s="752">
        <v>1</v>
      </c>
      <c r="N784" s="753">
        <v>137.5200000000001</v>
      </c>
    </row>
    <row r="785" spans="1:14" ht="14.4" customHeight="1" x14ac:dyDescent="0.3">
      <c r="A785" s="747" t="s">
        <v>562</v>
      </c>
      <c r="B785" s="748" t="s">
        <v>563</v>
      </c>
      <c r="C785" s="749" t="s">
        <v>580</v>
      </c>
      <c r="D785" s="750" t="s">
        <v>581</v>
      </c>
      <c r="E785" s="751">
        <v>50113001</v>
      </c>
      <c r="F785" s="750" t="s">
        <v>589</v>
      </c>
      <c r="G785" s="749" t="s">
        <v>597</v>
      </c>
      <c r="H785" s="749">
        <v>192340</v>
      </c>
      <c r="I785" s="749">
        <v>192340</v>
      </c>
      <c r="J785" s="749" t="s">
        <v>1868</v>
      </c>
      <c r="K785" s="749" t="s">
        <v>1869</v>
      </c>
      <c r="L785" s="752">
        <v>75.22</v>
      </c>
      <c r="M785" s="752">
        <v>1</v>
      </c>
      <c r="N785" s="753">
        <v>75.22</v>
      </c>
    </row>
    <row r="786" spans="1:14" ht="14.4" customHeight="1" x14ac:dyDescent="0.3">
      <c r="A786" s="747" t="s">
        <v>562</v>
      </c>
      <c r="B786" s="748" t="s">
        <v>563</v>
      </c>
      <c r="C786" s="749" t="s">
        <v>580</v>
      </c>
      <c r="D786" s="750" t="s">
        <v>581</v>
      </c>
      <c r="E786" s="751">
        <v>50113001</v>
      </c>
      <c r="F786" s="750" t="s">
        <v>589</v>
      </c>
      <c r="G786" s="749" t="s">
        <v>590</v>
      </c>
      <c r="H786" s="749">
        <v>148673</v>
      </c>
      <c r="I786" s="749">
        <v>148673</v>
      </c>
      <c r="J786" s="749" t="s">
        <v>1870</v>
      </c>
      <c r="K786" s="749" t="s">
        <v>1453</v>
      </c>
      <c r="L786" s="752">
        <v>146.30000000000001</v>
      </c>
      <c r="M786" s="752">
        <v>2</v>
      </c>
      <c r="N786" s="753">
        <v>292.60000000000002</v>
      </c>
    </row>
    <row r="787" spans="1:14" ht="14.4" customHeight="1" x14ac:dyDescent="0.3">
      <c r="A787" s="747" t="s">
        <v>562</v>
      </c>
      <c r="B787" s="748" t="s">
        <v>563</v>
      </c>
      <c r="C787" s="749" t="s">
        <v>580</v>
      </c>
      <c r="D787" s="750" t="s">
        <v>581</v>
      </c>
      <c r="E787" s="751">
        <v>50113001</v>
      </c>
      <c r="F787" s="750" t="s">
        <v>589</v>
      </c>
      <c r="G787" s="749" t="s">
        <v>590</v>
      </c>
      <c r="H787" s="749">
        <v>843709</v>
      </c>
      <c r="I787" s="749">
        <v>103386</v>
      </c>
      <c r="J787" s="749" t="s">
        <v>1871</v>
      </c>
      <c r="K787" s="749" t="s">
        <v>1872</v>
      </c>
      <c r="L787" s="752">
        <v>356.59000000000003</v>
      </c>
      <c r="M787" s="752">
        <v>1</v>
      </c>
      <c r="N787" s="753">
        <v>356.59000000000003</v>
      </c>
    </row>
    <row r="788" spans="1:14" ht="14.4" customHeight="1" x14ac:dyDescent="0.3">
      <c r="A788" s="747" t="s">
        <v>562</v>
      </c>
      <c r="B788" s="748" t="s">
        <v>563</v>
      </c>
      <c r="C788" s="749" t="s">
        <v>580</v>
      </c>
      <c r="D788" s="750" t="s">
        <v>581</v>
      </c>
      <c r="E788" s="751">
        <v>50113001</v>
      </c>
      <c r="F788" s="750" t="s">
        <v>589</v>
      </c>
      <c r="G788" s="749" t="s">
        <v>590</v>
      </c>
      <c r="H788" s="749">
        <v>158893</v>
      </c>
      <c r="I788" s="749">
        <v>58893</v>
      </c>
      <c r="J788" s="749" t="s">
        <v>1873</v>
      </c>
      <c r="K788" s="749" t="s">
        <v>1874</v>
      </c>
      <c r="L788" s="752">
        <v>159.61333333333334</v>
      </c>
      <c r="M788" s="752">
        <v>3</v>
      </c>
      <c r="N788" s="753">
        <v>478.84000000000003</v>
      </c>
    </row>
    <row r="789" spans="1:14" ht="14.4" customHeight="1" x14ac:dyDescent="0.3">
      <c r="A789" s="747" t="s">
        <v>562</v>
      </c>
      <c r="B789" s="748" t="s">
        <v>563</v>
      </c>
      <c r="C789" s="749" t="s">
        <v>580</v>
      </c>
      <c r="D789" s="750" t="s">
        <v>581</v>
      </c>
      <c r="E789" s="751">
        <v>50113001</v>
      </c>
      <c r="F789" s="750" t="s">
        <v>589</v>
      </c>
      <c r="G789" s="749" t="s">
        <v>590</v>
      </c>
      <c r="H789" s="749">
        <v>160192</v>
      </c>
      <c r="I789" s="749">
        <v>160192</v>
      </c>
      <c r="J789" s="749" t="s">
        <v>1875</v>
      </c>
      <c r="K789" s="749" t="s">
        <v>1872</v>
      </c>
      <c r="L789" s="752">
        <v>520.29999999999995</v>
      </c>
      <c r="M789" s="752">
        <v>1</v>
      </c>
      <c r="N789" s="753">
        <v>520.29999999999995</v>
      </c>
    </row>
    <row r="790" spans="1:14" ht="14.4" customHeight="1" x14ac:dyDescent="0.3">
      <c r="A790" s="747" t="s">
        <v>562</v>
      </c>
      <c r="B790" s="748" t="s">
        <v>563</v>
      </c>
      <c r="C790" s="749" t="s">
        <v>580</v>
      </c>
      <c r="D790" s="750" t="s">
        <v>581</v>
      </c>
      <c r="E790" s="751">
        <v>50113001</v>
      </c>
      <c r="F790" s="750" t="s">
        <v>589</v>
      </c>
      <c r="G790" s="749" t="s">
        <v>564</v>
      </c>
      <c r="H790" s="749">
        <v>190957</v>
      </c>
      <c r="I790" s="749">
        <v>90957</v>
      </c>
      <c r="J790" s="749" t="s">
        <v>1876</v>
      </c>
      <c r="K790" s="749" t="s">
        <v>901</v>
      </c>
      <c r="L790" s="752">
        <v>46.989999999999995</v>
      </c>
      <c r="M790" s="752">
        <v>8</v>
      </c>
      <c r="N790" s="753">
        <v>375.91999999999996</v>
      </c>
    </row>
    <row r="791" spans="1:14" ht="14.4" customHeight="1" x14ac:dyDescent="0.3">
      <c r="A791" s="747" t="s">
        <v>562</v>
      </c>
      <c r="B791" s="748" t="s">
        <v>563</v>
      </c>
      <c r="C791" s="749" t="s">
        <v>580</v>
      </c>
      <c r="D791" s="750" t="s">
        <v>581</v>
      </c>
      <c r="E791" s="751">
        <v>50113001</v>
      </c>
      <c r="F791" s="750" t="s">
        <v>589</v>
      </c>
      <c r="G791" s="749" t="s">
        <v>590</v>
      </c>
      <c r="H791" s="749">
        <v>847729</v>
      </c>
      <c r="I791" s="749">
        <v>500718</v>
      </c>
      <c r="J791" s="749" t="s">
        <v>1877</v>
      </c>
      <c r="K791" s="749" t="s">
        <v>1004</v>
      </c>
      <c r="L791" s="752">
        <v>1607.44</v>
      </c>
      <c r="M791" s="752">
        <v>1</v>
      </c>
      <c r="N791" s="753">
        <v>1607.44</v>
      </c>
    </row>
    <row r="792" spans="1:14" ht="14.4" customHeight="1" x14ac:dyDescent="0.3">
      <c r="A792" s="747" t="s">
        <v>562</v>
      </c>
      <c r="B792" s="748" t="s">
        <v>563</v>
      </c>
      <c r="C792" s="749" t="s">
        <v>580</v>
      </c>
      <c r="D792" s="750" t="s">
        <v>581</v>
      </c>
      <c r="E792" s="751">
        <v>50113001</v>
      </c>
      <c r="F792" s="750" t="s">
        <v>589</v>
      </c>
      <c r="G792" s="749" t="s">
        <v>590</v>
      </c>
      <c r="H792" s="749">
        <v>168897</v>
      </c>
      <c r="I792" s="749">
        <v>168897</v>
      </c>
      <c r="J792" s="749" t="s">
        <v>1878</v>
      </c>
      <c r="K792" s="749" t="s">
        <v>1879</v>
      </c>
      <c r="L792" s="752">
        <v>1488.48</v>
      </c>
      <c r="M792" s="752">
        <v>2</v>
      </c>
      <c r="N792" s="753">
        <v>2976.96</v>
      </c>
    </row>
    <row r="793" spans="1:14" ht="14.4" customHeight="1" x14ac:dyDescent="0.3">
      <c r="A793" s="747" t="s">
        <v>562</v>
      </c>
      <c r="B793" s="748" t="s">
        <v>563</v>
      </c>
      <c r="C793" s="749" t="s">
        <v>580</v>
      </c>
      <c r="D793" s="750" t="s">
        <v>581</v>
      </c>
      <c r="E793" s="751">
        <v>50113001</v>
      </c>
      <c r="F793" s="750" t="s">
        <v>589</v>
      </c>
      <c r="G793" s="749" t="s">
        <v>564</v>
      </c>
      <c r="H793" s="749">
        <v>141445</v>
      </c>
      <c r="I793" s="749">
        <v>41445</v>
      </c>
      <c r="J793" s="749" t="s">
        <v>1880</v>
      </c>
      <c r="K793" s="749" t="s">
        <v>923</v>
      </c>
      <c r="L793" s="752">
        <v>197.55999999999995</v>
      </c>
      <c r="M793" s="752">
        <v>1</v>
      </c>
      <c r="N793" s="753">
        <v>197.55999999999995</v>
      </c>
    </row>
    <row r="794" spans="1:14" ht="14.4" customHeight="1" x14ac:dyDescent="0.3">
      <c r="A794" s="747" t="s">
        <v>562</v>
      </c>
      <c r="B794" s="748" t="s">
        <v>563</v>
      </c>
      <c r="C794" s="749" t="s">
        <v>580</v>
      </c>
      <c r="D794" s="750" t="s">
        <v>581</v>
      </c>
      <c r="E794" s="751">
        <v>50113001</v>
      </c>
      <c r="F794" s="750" t="s">
        <v>589</v>
      </c>
      <c r="G794" s="749" t="s">
        <v>597</v>
      </c>
      <c r="H794" s="749">
        <v>500566</v>
      </c>
      <c r="I794" s="749">
        <v>500566</v>
      </c>
      <c r="J794" s="749" t="s">
        <v>1881</v>
      </c>
      <c r="K794" s="749" t="s">
        <v>1882</v>
      </c>
      <c r="L794" s="752">
        <v>576.71999999999991</v>
      </c>
      <c r="M794" s="752">
        <v>1</v>
      </c>
      <c r="N794" s="753">
        <v>576.71999999999991</v>
      </c>
    </row>
    <row r="795" spans="1:14" ht="14.4" customHeight="1" x14ac:dyDescent="0.3">
      <c r="A795" s="747" t="s">
        <v>562</v>
      </c>
      <c r="B795" s="748" t="s">
        <v>563</v>
      </c>
      <c r="C795" s="749" t="s">
        <v>580</v>
      </c>
      <c r="D795" s="750" t="s">
        <v>581</v>
      </c>
      <c r="E795" s="751">
        <v>50113001</v>
      </c>
      <c r="F795" s="750" t="s">
        <v>589</v>
      </c>
      <c r="G795" s="749" t="s">
        <v>597</v>
      </c>
      <c r="H795" s="749">
        <v>500570</v>
      </c>
      <c r="I795" s="749">
        <v>500570</v>
      </c>
      <c r="J795" s="749" t="s">
        <v>1883</v>
      </c>
      <c r="K795" s="749" t="s">
        <v>1882</v>
      </c>
      <c r="L795" s="752">
        <v>533.57999999999993</v>
      </c>
      <c r="M795" s="752">
        <v>1</v>
      </c>
      <c r="N795" s="753">
        <v>533.57999999999993</v>
      </c>
    </row>
    <row r="796" spans="1:14" ht="14.4" customHeight="1" x14ac:dyDescent="0.3">
      <c r="A796" s="747" t="s">
        <v>562</v>
      </c>
      <c r="B796" s="748" t="s">
        <v>563</v>
      </c>
      <c r="C796" s="749" t="s">
        <v>580</v>
      </c>
      <c r="D796" s="750" t="s">
        <v>581</v>
      </c>
      <c r="E796" s="751">
        <v>50113001</v>
      </c>
      <c r="F796" s="750" t="s">
        <v>589</v>
      </c>
      <c r="G796" s="749" t="s">
        <v>597</v>
      </c>
      <c r="H796" s="749">
        <v>105496</v>
      </c>
      <c r="I796" s="749">
        <v>5496</v>
      </c>
      <c r="J796" s="749" t="s">
        <v>1884</v>
      </c>
      <c r="K796" s="749" t="s">
        <v>1885</v>
      </c>
      <c r="L796" s="752">
        <v>75.08</v>
      </c>
      <c r="M796" s="752">
        <v>6</v>
      </c>
      <c r="N796" s="753">
        <v>450.48</v>
      </c>
    </row>
    <row r="797" spans="1:14" ht="14.4" customHeight="1" x14ac:dyDescent="0.3">
      <c r="A797" s="747" t="s">
        <v>562</v>
      </c>
      <c r="B797" s="748" t="s">
        <v>563</v>
      </c>
      <c r="C797" s="749" t="s">
        <v>580</v>
      </c>
      <c r="D797" s="750" t="s">
        <v>581</v>
      </c>
      <c r="E797" s="751">
        <v>50113001</v>
      </c>
      <c r="F797" s="750" t="s">
        <v>589</v>
      </c>
      <c r="G797" s="749" t="s">
        <v>597</v>
      </c>
      <c r="H797" s="749">
        <v>166029</v>
      </c>
      <c r="I797" s="749">
        <v>66029</v>
      </c>
      <c r="J797" s="749" t="s">
        <v>1884</v>
      </c>
      <c r="K797" s="749" t="s">
        <v>1886</v>
      </c>
      <c r="L797" s="752">
        <v>28.51</v>
      </c>
      <c r="M797" s="752">
        <v>1</v>
      </c>
      <c r="N797" s="753">
        <v>28.51</v>
      </c>
    </row>
    <row r="798" spans="1:14" ht="14.4" customHeight="1" x14ac:dyDescent="0.3">
      <c r="A798" s="747" t="s">
        <v>562</v>
      </c>
      <c r="B798" s="748" t="s">
        <v>563</v>
      </c>
      <c r="C798" s="749" t="s">
        <v>580</v>
      </c>
      <c r="D798" s="750" t="s">
        <v>581</v>
      </c>
      <c r="E798" s="751">
        <v>50113001</v>
      </c>
      <c r="F798" s="750" t="s">
        <v>589</v>
      </c>
      <c r="G798" s="749" t="s">
        <v>597</v>
      </c>
      <c r="H798" s="749">
        <v>199600</v>
      </c>
      <c r="I798" s="749">
        <v>99600</v>
      </c>
      <c r="J798" s="749" t="s">
        <v>1884</v>
      </c>
      <c r="K798" s="749" t="s">
        <v>1793</v>
      </c>
      <c r="L798" s="752">
        <v>99.889999999999986</v>
      </c>
      <c r="M798" s="752">
        <v>1</v>
      </c>
      <c r="N798" s="753">
        <v>99.889999999999986</v>
      </c>
    </row>
    <row r="799" spans="1:14" ht="14.4" customHeight="1" x14ac:dyDescent="0.3">
      <c r="A799" s="747" t="s">
        <v>562</v>
      </c>
      <c r="B799" s="748" t="s">
        <v>563</v>
      </c>
      <c r="C799" s="749" t="s">
        <v>580</v>
      </c>
      <c r="D799" s="750" t="s">
        <v>581</v>
      </c>
      <c r="E799" s="751">
        <v>50113001</v>
      </c>
      <c r="F799" s="750" t="s">
        <v>589</v>
      </c>
      <c r="G799" s="749" t="s">
        <v>597</v>
      </c>
      <c r="H799" s="749">
        <v>166030</v>
      </c>
      <c r="I799" s="749">
        <v>66030</v>
      </c>
      <c r="J799" s="749" t="s">
        <v>1884</v>
      </c>
      <c r="K799" s="749" t="s">
        <v>596</v>
      </c>
      <c r="L799" s="752">
        <v>29.888333333333335</v>
      </c>
      <c r="M799" s="752">
        <v>6</v>
      </c>
      <c r="N799" s="753">
        <v>179.33</v>
      </c>
    </row>
    <row r="800" spans="1:14" ht="14.4" customHeight="1" x14ac:dyDescent="0.3">
      <c r="A800" s="747" t="s">
        <v>562</v>
      </c>
      <c r="B800" s="748" t="s">
        <v>563</v>
      </c>
      <c r="C800" s="749" t="s">
        <v>580</v>
      </c>
      <c r="D800" s="750" t="s">
        <v>581</v>
      </c>
      <c r="E800" s="751">
        <v>50113001</v>
      </c>
      <c r="F800" s="750" t="s">
        <v>589</v>
      </c>
      <c r="G800" s="749" t="s">
        <v>590</v>
      </c>
      <c r="H800" s="749">
        <v>216913</v>
      </c>
      <c r="I800" s="749">
        <v>216913</v>
      </c>
      <c r="J800" s="749" t="s">
        <v>1887</v>
      </c>
      <c r="K800" s="749" t="s">
        <v>1888</v>
      </c>
      <c r="L800" s="752">
        <v>168.73</v>
      </c>
      <c r="M800" s="752">
        <v>3</v>
      </c>
      <c r="N800" s="753">
        <v>506.19</v>
      </c>
    </row>
    <row r="801" spans="1:14" ht="14.4" customHeight="1" x14ac:dyDescent="0.3">
      <c r="A801" s="747" t="s">
        <v>562</v>
      </c>
      <c r="B801" s="748" t="s">
        <v>563</v>
      </c>
      <c r="C801" s="749" t="s">
        <v>580</v>
      </c>
      <c r="D801" s="750" t="s">
        <v>581</v>
      </c>
      <c r="E801" s="751">
        <v>50113001</v>
      </c>
      <c r="F801" s="750" t="s">
        <v>589</v>
      </c>
      <c r="G801" s="749" t="s">
        <v>597</v>
      </c>
      <c r="H801" s="749">
        <v>153950</v>
      </c>
      <c r="I801" s="749">
        <v>53950</v>
      </c>
      <c r="J801" s="749" t="s">
        <v>1889</v>
      </c>
      <c r="K801" s="749" t="s">
        <v>1890</v>
      </c>
      <c r="L801" s="752">
        <v>91.546666666666667</v>
      </c>
      <c r="M801" s="752">
        <v>12</v>
      </c>
      <c r="N801" s="753">
        <v>1098.56</v>
      </c>
    </row>
    <row r="802" spans="1:14" ht="14.4" customHeight="1" x14ac:dyDescent="0.3">
      <c r="A802" s="747" t="s">
        <v>562</v>
      </c>
      <c r="B802" s="748" t="s">
        <v>563</v>
      </c>
      <c r="C802" s="749" t="s">
        <v>580</v>
      </c>
      <c r="D802" s="750" t="s">
        <v>581</v>
      </c>
      <c r="E802" s="751">
        <v>50113001</v>
      </c>
      <c r="F802" s="750" t="s">
        <v>589</v>
      </c>
      <c r="G802" s="749" t="s">
        <v>597</v>
      </c>
      <c r="H802" s="749">
        <v>989453</v>
      </c>
      <c r="I802" s="749">
        <v>146899</v>
      </c>
      <c r="J802" s="749" t="s">
        <v>1891</v>
      </c>
      <c r="K802" s="749" t="s">
        <v>1892</v>
      </c>
      <c r="L802" s="752">
        <v>45.527142857142863</v>
      </c>
      <c r="M802" s="752">
        <v>21</v>
      </c>
      <c r="N802" s="753">
        <v>956.07000000000016</v>
      </c>
    </row>
    <row r="803" spans="1:14" ht="14.4" customHeight="1" x14ac:dyDescent="0.3">
      <c r="A803" s="747" t="s">
        <v>562</v>
      </c>
      <c r="B803" s="748" t="s">
        <v>563</v>
      </c>
      <c r="C803" s="749" t="s">
        <v>580</v>
      </c>
      <c r="D803" s="750" t="s">
        <v>581</v>
      </c>
      <c r="E803" s="751">
        <v>50113001</v>
      </c>
      <c r="F803" s="750" t="s">
        <v>589</v>
      </c>
      <c r="G803" s="749" t="s">
        <v>564</v>
      </c>
      <c r="H803" s="749">
        <v>146893</v>
      </c>
      <c r="I803" s="749">
        <v>146893</v>
      </c>
      <c r="J803" s="749" t="s">
        <v>1891</v>
      </c>
      <c r="K803" s="749" t="s">
        <v>1893</v>
      </c>
      <c r="L803" s="752">
        <v>22.099999999999998</v>
      </c>
      <c r="M803" s="752">
        <v>4</v>
      </c>
      <c r="N803" s="753">
        <v>88.399999999999991</v>
      </c>
    </row>
    <row r="804" spans="1:14" ht="14.4" customHeight="1" x14ac:dyDescent="0.3">
      <c r="A804" s="747" t="s">
        <v>562</v>
      </c>
      <c r="B804" s="748" t="s">
        <v>563</v>
      </c>
      <c r="C804" s="749" t="s">
        <v>580</v>
      </c>
      <c r="D804" s="750" t="s">
        <v>581</v>
      </c>
      <c r="E804" s="751">
        <v>50113001</v>
      </c>
      <c r="F804" s="750" t="s">
        <v>589</v>
      </c>
      <c r="G804" s="749" t="s">
        <v>597</v>
      </c>
      <c r="H804" s="749">
        <v>987473</v>
      </c>
      <c r="I804" s="749">
        <v>146894</v>
      </c>
      <c r="J804" s="749" t="s">
        <v>1891</v>
      </c>
      <c r="K804" s="749" t="s">
        <v>1893</v>
      </c>
      <c r="L804" s="752">
        <v>22.032400000000003</v>
      </c>
      <c r="M804" s="752">
        <v>25</v>
      </c>
      <c r="N804" s="753">
        <v>550.81000000000006</v>
      </c>
    </row>
    <row r="805" spans="1:14" ht="14.4" customHeight="1" x14ac:dyDescent="0.3">
      <c r="A805" s="747" t="s">
        <v>562</v>
      </c>
      <c r="B805" s="748" t="s">
        <v>563</v>
      </c>
      <c r="C805" s="749" t="s">
        <v>580</v>
      </c>
      <c r="D805" s="750" t="s">
        <v>581</v>
      </c>
      <c r="E805" s="751">
        <v>50113001</v>
      </c>
      <c r="F805" s="750" t="s">
        <v>589</v>
      </c>
      <c r="G805" s="749" t="s">
        <v>590</v>
      </c>
      <c r="H805" s="749">
        <v>113703</v>
      </c>
      <c r="I805" s="749">
        <v>13703</v>
      </c>
      <c r="J805" s="749" t="s">
        <v>1894</v>
      </c>
      <c r="K805" s="749" t="s">
        <v>1895</v>
      </c>
      <c r="L805" s="752">
        <v>174.39499999999998</v>
      </c>
      <c r="M805" s="752">
        <v>2</v>
      </c>
      <c r="N805" s="753">
        <v>348.78999999999996</v>
      </c>
    </row>
    <row r="806" spans="1:14" ht="14.4" customHeight="1" x14ac:dyDescent="0.3">
      <c r="A806" s="747" t="s">
        <v>562</v>
      </c>
      <c r="B806" s="748" t="s">
        <v>563</v>
      </c>
      <c r="C806" s="749" t="s">
        <v>580</v>
      </c>
      <c r="D806" s="750" t="s">
        <v>581</v>
      </c>
      <c r="E806" s="751">
        <v>50113001</v>
      </c>
      <c r="F806" s="750" t="s">
        <v>589</v>
      </c>
      <c r="G806" s="749" t="s">
        <v>590</v>
      </c>
      <c r="H806" s="749">
        <v>113705</v>
      </c>
      <c r="I806" s="749">
        <v>13705</v>
      </c>
      <c r="J806" s="749" t="s">
        <v>1896</v>
      </c>
      <c r="K806" s="749" t="s">
        <v>1897</v>
      </c>
      <c r="L806" s="752">
        <v>760.64</v>
      </c>
      <c r="M806" s="752">
        <v>1</v>
      </c>
      <c r="N806" s="753">
        <v>760.64</v>
      </c>
    </row>
    <row r="807" spans="1:14" ht="14.4" customHeight="1" x14ac:dyDescent="0.3">
      <c r="A807" s="747" t="s">
        <v>562</v>
      </c>
      <c r="B807" s="748" t="s">
        <v>563</v>
      </c>
      <c r="C807" s="749" t="s">
        <v>580</v>
      </c>
      <c r="D807" s="750" t="s">
        <v>581</v>
      </c>
      <c r="E807" s="751">
        <v>50113001</v>
      </c>
      <c r="F807" s="750" t="s">
        <v>589</v>
      </c>
      <c r="G807" s="749" t="s">
        <v>597</v>
      </c>
      <c r="H807" s="749">
        <v>145214</v>
      </c>
      <c r="I807" s="749">
        <v>45214</v>
      </c>
      <c r="J807" s="749" t="s">
        <v>1898</v>
      </c>
      <c r="K807" s="749" t="s">
        <v>1899</v>
      </c>
      <c r="L807" s="752">
        <v>62.29</v>
      </c>
      <c r="M807" s="752">
        <v>1</v>
      </c>
      <c r="N807" s="753">
        <v>62.29</v>
      </c>
    </row>
    <row r="808" spans="1:14" ht="14.4" customHeight="1" x14ac:dyDescent="0.3">
      <c r="A808" s="747" t="s">
        <v>562</v>
      </c>
      <c r="B808" s="748" t="s">
        <v>563</v>
      </c>
      <c r="C808" s="749" t="s">
        <v>580</v>
      </c>
      <c r="D808" s="750" t="s">
        <v>581</v>
      </c>
      <c r="E808" s="751">
        <v>50113001</v>
      </c>
      <c r="F808" s="750" t="s">
        <v>589</v>
      </c>
      <c r="G808" s="749" t="s">
        <v>597</v>
      </c>
      <c r="H808" s="749">
        <v>846141</v>
      </c>
      <c r="I808" s="749">
        <v>107794</v>
      </c>
      <c r="J808" s="749" t="s">
        <v>1900</v>
      </c>
      <c r="K808" s="749" t="s">
        <v>1901</v>
      </c>
      <c r="L808" s="752">
        <v>288.94</v>
      </c>
      <c r="M808" s="752">
        <v>3</v>
      </c>
      <c r="N808" s="753">
        <v>866.81999999999994</v>
      </c>
    </row>
    <row r="809" spans="1:14" ht="14.4" customHeight="1" x14ac:dyDescent="0.3">
      <c r="A809" s="747" t="s">
        <v>562</v>
      </c>
      <c r="B809" s="748" t="s">
        <v>563</v>
      </c>
      <c r="C809" s="749" t="s">
        <v>580</v>
      </c>
      <c r="D809" s="750" t="s">
        <v>581</v>
      </c>
      <c r="E809" s="751">
        <v>50113001</v>
      </c>
      <c r="F809" s="750" t="s">
        <v>589</v>
      </c>
      <c r="G809" s="749" t="s">
        <v>597</v>
      </c>
      <c r="H809" s="749">
        <v>149483</v>
      </c>
      <c r="I809" s="749">
        <v>149483</v>
      </c>
      <c r="J809" s="749" t="s">
        <v>1902</v>
      </c>
      <c r="K809" s="749" t="s">
        <v>1903</v>
      </c>
      <c r="L809" s="752">
        <v>138.89666666666668</v>
      </c>
      <c r="M809" s="752">
        <v>6</v>
      </c>
      <c r="N809" s="753">
        <v>833.38000000000011</v>
      </c>
    </row>
    <row r="810" spans="1:14" ht="14.4" customHeight="1" x14ac:dyDescent="0.3">
      <c r="A810" s="747" t="s">
        <v>562</v>
      </c>
      <c r="B810" s="748" t="s">
        <v>563</v>
      </c>
      <c r="C810" s="749" t="s">
        <v>580</v>
      </c>
      <c r="D810" s="750" t="s">
        <v>581</v>
      </c>
      <c r="E810" s="751">
        <v>50113001</v>
      </c>
      <c r="F810" s="750" t="s">
        <v>589</v>
      </c>
      <c r="G810" s="749" t="s">
        <v>597</v>
      </c>
      <c r="H810" s="749">
        <v>849578</v>
      </c>
      <c r="I810" s="749">
        <v>149480</v>
      </c>
      <c r="J810" s="749" t="s">
        <v>1902</v>
      </c>
      <c r="K810" s="749" t="s">
        <v>1904</v>
      </c>
      <c r="L810" s="752">
        <v>69.173478260869572</v>
      </c>
      <c r="M810" s="752">
        <v>23</v>
      </c>
      <c r="N810" s="753">
        <v>1590.99</v>
      </c>
    </row>
    <row r="811" spans="1:14" ht="14.4" customHeight="1" x14ac:dyDescent="0.3">
      <c r="A811" s="747" t="s">
        <v>562</v>
      </c>
      <c r="B811" s="748" t="s">
        <v>563</v>
      </c>
      <c r="C811" s="749" t="s">
        <v>580</v>
      </c>
      <c r="D811" s="750" t="s">
        <v>581</v>
      </c>
      <c r="E811" s="751">
        <v>50113002</v>
      </c>
      <c r="F811" s="750" t="s">
        <v>1905</v>
      </c>
      <c r="G811" s="749" t="s">
        <v>590</v>
      </c>
      <c r="H811" s="749">
        <v>103414</v>
      </c>
      <c r="I811" s="749">
        <v>3414</v>
      </c>
      <c r="J811" s="749" t="s">
        <v>1906</v>
      </c>
      <c r="K811" s="749" t="s">
        <v>1907</v>
      </c>
      <c r="L811" s="752">
        <v>2443.19</v>
      </c>
      <c r="M811" s="752">
        <v>2</v>
      </c>
      <c r="N811" s="753">
        <v>4886.38</v>
      </c>
    </row>
    <row r="812" spans="1:14" ht="14.4" customHeight="1" x14ac:dyDescent="0.3">
      <c r="A812" s="747" t="s">
        <v>562</v>
      </c>
      <c r="B812" s="748" t="s">
        <v>563</v>
      </c>
      <c r="C812" s="749" t="s">
        <v>580</v>
      </c>
      <c r="D812" s="750" t="s">
        <v>581</v>
      </c>
      <c r="E812" s="751">
        <v>50113002</v>
      </c>
      <c r="F812" s="750" t="s">
        <v>1905</v>
      </c>
      <c r="G812" s="749" t="s">
        <v>590</v>
      </c>
      <c r="H812" s="749">
        <v>397302</v>
      </c>
      <c r="I812" s="749">
        <v>3290</v>
      </c>
      <c r="J812" s="749" t="s">
        <v>1906</v>
      </c>
      <c r="K812" s="749" t="s">
        <v>1908</v>
      </c>
      <c r="L812" s="752">
        <v>1285.9000000000001</v>
      </c>
      <c r="M812" s="752">
        <v>2</v>
      </c>
      <c r="N812" s="753">
        <v>2571.8000000000002</v>
      </c>
    </row>
    <row r="813" spans="1:14" ht="14.4" customHeight="1" x14ac:dyDescent="0.3">
      <c r="A813" s="747" t="s">
        <v>562</v>
      </c>
      <c r="B813" s="748" t="s">
        <v>563</v>
      </c>
      <c r="C813" s="749" t="s">
        <v>580</v>
      </c>
      <c r="D813" s="750" t="s">
        <v>581</v>
      </c>
      <c r="E813" s="751">
        <v>50113006</v>
      </c>
      <c r="F813" s="750" t="s">
        <v>1909</v>
      </c>
      <c r="G813" s="749" t="s">
        <v>590</v>
      </c>
      <c r="H813" s="749">
        <v>217108</v>
      </c>
      <c r="I813" s="749">
        <v>217108</v>
      </c>
      <c r="J813" s="749" t="s">
        <v>1910</v>
      </c>
      <c r="K813" s="749" t="s">
        <v>1911</v>
      </c>
      <c r="L813" s="752">
        <v>164.73000000000002</v>
      </c>
      <c r="M813" s="752">
        <v>17</v>
      </c>
      <c r="N813" s="753">
        <v>2800.4100000000003</v>
      </c>
    </row>
    <row r="814" spans="1:14" ht="14.4" customHeight="1" x14ac:dyDescent="0.3">
      <c r="A814" s="747" t="s">
        <v>562</v>
      </c>
      <c r="B814" s="748" t="s">
        <v>563</v>
      </c>
      <c r="C814" s="749" t="s">
        <v>580</v>
      </c>
      <c r="D814" s="750" t="s">
        <v>581</v>
      </c>
      <c r="E814" s="751">
        <v>50113006</v>
      </c>
      <c r="F814" s="750" t="s">
        <v>1909</v>
      </c>
      <c r="G814" s="749" t="s">
        <v>597</v>
      </c>
      <c r="H814" s="749">
        <v>217109</v>
      </c>
      <c r="I814" s="749">
        <v>217109</v>
      </c>
      <c r="J814" s="749" t="s">
        <v>1912</v>
      </c>
      <c r="K814" s="749" t="s">
        <v>1911</v>
      </c>
      <c r="L814" s="752">
        <v>164.80928571428572</v>
      </c>
      <c r="M814" s="752">
        <v>14</v>
      </c>
      <c r="N814" s="753">
        <v>2307.33</v>
      </c>
    </row>
    <row r="815" spans="1:14" ht="14.4" customHeight="1" x14ac:dyDescent="0.3">
      <c r="A815" s="747" t="s">
        <v>562</v>
      </c>
      <c r="B815" s="748" t="s">
        <v>563</v>
      </c>
      <c r="C815" s="749" t="s">
        <v>580</v>
      </c>
      <c r="D815" s="750" t="s">
        <v>581</v>
      </c>
      <c r="E815" s="751">
        <v>50113006</v>
      </c>
      <c r="F815" s="750" t="s">
        <v>1909</v>
      </c>
      <c r="G815" s="749" t="s">
        <v>597</v>
      </c>
      <c r="H815" s="749">
        <v>217110</v>
      </c>
      <c r="I815" s="749">
        <v>217110</v>
      </c>
      <c r="J815" s="749" t="s">
        <v>1913</v>
      </c>
      <c r="K815" s="749" t="s">
        <v>1911</v>
      </c>
      <c r="L815" s="752">
        <v>164.72999999999996</v>
      </c>
      <c r="M815" s="752">
        <v>45</v>
      </c>
      <c r="N815" s="753">
        <v>7412.8499999999985</v>
      </c>
    </row>
    <row r="816" spans="1:14" ht="14.4" customHeight="1" x14ac:dyDescent="0.3">
      <c r="A816" s="747" t="s">
        <v>562</v>
      </c>
      <c r="B816" s="748" t="s">
        <v>563</v>
      </c>
      <c r="C816" s="749" t="s">
        <v>580</v>
      </c>
      <c r="D816" s="750" t="s">
        <v>581</v>
      </c>
      <c r="E816" s="751">
        <v>50113006</v>
      </c>
      <c r="F816" s="750" t="s">
        <v>1909</v>
      </c>
      <c r="G816" s="749" t="s">
        <v>597</v>
      </c>
      <c r="H816" s="749">
        <v>33833</v>
      </c>
      <c r="I816" s="749">
        <v>33833</v>
      </c>
      <c r="J816" s="749" t="s">
        <v>1914</v>
      </c>
      <c r="K816" s="749" t="s">
        <v>1911</v>
      </c>
      <c r="L816" s="752">
        <v>163.71022727272731</v>
      </c>
      <c r="M816" s="752">
        <v>88</v>
      </c>
      <c r="N816" s="753">
        <v>14406.500000000004</v>
      </c>
    </row>
    <row r="817" spans="1:14" ht="14.4" customHeight="1" x14ac:dyDescent="0.3">
      <c r="A817" s="747" t="s">
        <v>562</v>
      </c>
      <c r="B817" s="748" t="s">
        <v>563</v>
      </c>
      <c r="C817" s="749" t="s">
        <v>580</v>
      </c>
      <c r="D817" s="750" t="s">
        <v>581</v>
      </c>
      <c r="E817" s="751">
        <v>50113006</v>
      </c>
      <c r="F817" s="750" t="s">
        <v>1909</v>
      </c>
      <c r="G817" s="749" t="s">
        <v>597</v>
      </c>
      <c r="H817" s="749">
        <v>133339</v>
      </c>
      <c r="I817" s="749">
        <v>33339</v>
      </c>
      <c r="J817" s="749" t="s">
        <v>1915</v>
      </c>
      <c r="K817" s="749" t="s">
        <v>1916</v>
      </c>
      <c r="L817" s="752">
        <v>41.317888198757785</v>
      </c>
      <c r="M817" s="752">
        <v>161</v>
      </c>
      <c r="N817" s="753">
        <v>6652.180000000003</v>
      </c>
    </row>
    <row r="818" spans="1:14" ht="14.4" customHeight="1" x14ac:dyDescent="0.3">
      <c r="A818" s="747" t="s">
        <v>562</v>
      </c>
      <c r="B818" s="748" t="s">
        <v>563</v>
      </c>
      <c r="C818" s="749" t="s">
        <v>580</v>
      </c>
      <c r="D818" s="750" t="s">
        <v>581</v>
      </c>
      <c r="E818" s="751">
        <v>50113006</v>
      </c>
      <c r="F818" s="750" t="s">
        <v>1909</v>
      </c>
      <c r="G818" s="749" t="s">
        <v>597</v>
      </c>
      <c r="H818" s="749">
        <v>133340</v>
      </c>
      <c r="I818" s="749">
        <v>33340</v>
      </c>
      <c r="J818" s="749" t="s">
        <v>1917</v>
      </c>
      <c r="K818" s="749" t="s">
        <v>1916</v>
      </c>
      <c r="L818" s="752">
        <v>40.933742514970071</v>
      </c>
      <c r="M818" s="752">
        <v>334</v>
      </c>
      <c r="N818" s="753">
        <v>13671.870000000004</v>
      </c>
    </row>
    <row r="819" spans="1:14" ht="14.4" customHeight="1" x14ac:dyDescent="0.3">
      <c r="A819" s="747" t="s">
        <v>562</v>
      </c>
      <c r="B819" s="748" t="s">
        <v>563</v>
      </c>
      <c r="C819" s="749" t="s">
        <v>580</v>
      </c>
      <c r="D819" s="750" t="s">
        <v>581</v>
      </c>
      <c r="E819" s="751">
        <v>50113006</v>
      </c>
      <c r="F819" s="750" t="s">
        <v>1909</v>
      </c>
      <c r="G819" s="749" t="s">
        <v>564</v>
      </c>
      <c r="H819" s="749">
        <v>33915</v>
      </c>
      <c r="I819" s="749">
        <v>33915</v>
      </c>
      <c r="J819" s="749" t="s">
        <v>1918</v>
      </c>
      <c r="K819" s="749" t="s">
        <v>1919</v>
      </c>
      <c r="L819" s="752">
        <v>143.38</v>
      </c>
      <c r="M819" s="752">
        <v>1</v>
      </c>
      <c r="N819" s="753">
        <v>143.38</v>
      </c>
    </row>
    <row r="820" spans="1:14" ht="14.4" customHeight="1" x14ac:dyDescent="0.3">
      <c r="A820" s="747" t="s">
        <v>562</v>
      </c>
      <c r="B820" s="748" t="s">
        <v>563</v>
      </c>
      <c r="C820" s="749" t="s">
        <v>580</v>
      </c>
      <c r="D820" s="750" t="s">
        <v>581</v>
      </c>
      <c r="E820" s="751">
        <v>50113006</v>
      </c>
      <c r="F820" s="750" t="s">
        <v>1909</v>
      </c>
      <c r="G820" s="749" t="s">
        <v>564</v>
      </c>
      <c r="H820" s="749">
        <v>33914</v>
      </c>
      <c r="I820" s="749">
        <v>33914</v>
      </c>
      <c r="J820" s="749" t="s">
        <v>1920</v>
      </c>
      <c r="K820" s="749" t="s">
        <v>1919</v>
      </c>
      <c r="L820" s="752">
        <v>142.27000000000001</v>
      </c>
      <c r="M820" s="752">
        <v>4</v>
      </c>
      <c r="N820" s="753">
        <v>569.08000000000004</v>
      </c>
    </row>
    <row r="821" spans="1:14" ht="14.4" customHeight="1" x14ac:dyDescent="0.3">
      <c r="A821" s="747" t="s">
        <v>562</v>
      </c>
      <c r="B821" s="748" t="s">
        <v>563</v>
      </c>
      <c r="C821" s="749" t="s">
        <v>580</v>
      </c>
      <c r="D821" s="750" t="s">
        <v>581</v>
      </c>
      <c r="E821" s="751">
        <v>50113006</v>
      </c>
      <c r="F821" s="750" t="s">
        <v>1909</v>
      </c>
      <c r="G821" s="749" t="s">
        <v>564</v>
      </c>
      <c r="H821" s="749">
        <v>33916</v>
      </c>
      <c r="I821" s="749">
        <v>33916</v>
      </c>
      <c r="J821" s="749" t="s">
        <v>1921</v>
      </c>
      <c r="K821" s="749" t="s">
        <v>1919</v>
      </c>
      <c r="L821" s="752">
        <v>141.15999999999997</v>
      </c>
      <c r="M821" s="752">
        <v>3</v>
      </c>
      <c r="N821" s="753">
        <v>423.4799999999999</v>
      </c>
    </row>
    <row r="822" spans="1:14" ht="14.4" customHeight="1" x14ac:dyDescent="0.3">
      <c r="A822" s="747" t="s">
        <v>562</v>
      </c>
      <c r="B822" s="748" t="s">
        <v>563</v>
      </c>
      <c r="C822" s="749" t="s">
        <v>580</v>
      </c>
      <c r="D822" s="750" t="s">
        <v>581</v>
      </c>
      <c r="E822" s="751">
        <v>50113006</v>
      </c>
      <c r="F822" s="750" t="s">
        <v>1909</v>
      </c>
      <c r="G822" s="749" t="s">
        <v>597</v>
      </c>
      <c r="H822" s="749">
        <v>33860</v>
      </c>
      <c r="I822" s="749">
        <v>33860</v>
      </c>
      <c r="J822" s="749" t="s">
        <v>1922</v>
      </c>
      <c r="K822" s="749" t="s">
        <v>1923</v>
      </c>
      <c r="L822" s="752">
        <v>1.17</v>
      </c>
      <c r="M822" s="752">
        <v>24</v>
      </c>
      <c r="N822" s="753">
        <v>28.08</v>
      </c>
    </row>
    <row r="823" spans="1:14" ht="14.4" customHeight="1" x14ac:dyDescent="0.3">
      <c r="A823" s="747" t="s">
        <v>562</v>
      </c>
      <c r="B823" s="748" t="s">
        <v>563</v>
      </c>
      <c r="C823" s="749" t="s">
        <v>580</v>
      </c>
      <c r="D823" s="750" t="s">
        <v>581</v>
      </c>
      <c r="E823" s="751">
        <v>50113006</v>
      </c>
      <c r="F823" s="750" t="s">
        <v>1909</v>
      </c>
      <c r="G823" s="749" t="s">
        <v>597</v>
      </c>
      <c r="H823" s="749">
        <v>217111</v>
      </c>
      <c r="I823" s="749">
        <v>217111</v>
      </c>
      <c r="J823" s="749" t="s">
        <v>1924</v>
      </c>
      <c r="K823" s="749" t="s">
        <v>1925</v>
      </c>
      <c r="L823" s="752">
        <v>286.8599999999999</v>
      </c>
      <c r="M823" s="752">
        <v>1</v>
      </c>
      <c r="N823" s="753">
        <v>286.8599999999999</v>
      </c>
    </row>
    <row r="824" spans="1:14" ht="14.4" customHeight="1" x14ac:dyDescent="0.3">
      <c r="A824" s="747" t="s">
        <v>562</v>
      </c>
      <c r="B824" s="748" t="s">
        <v>563</v>
      </c>
      <c r="C824" s="749" t="s">
        <v>580</v>
      </c>
      <c r="D824" s="750" t="s">
        <v>581</v>
      </c>
      <c r="E824" s="751">
        <v>50113006</v>
      </c>
      <c r="F824" s="750" t="s">
        <v>1909</v>
      </c>
      <c r="G824" s="749" t="s">
        <v>597</v>
      </c>
      <c r="H824" s="749">
        <v>217112</v>
      </c>
      <c r="I824" s="749">
        <v>217112</v>
      </c>
      <c r="J824" s="749" t="s">
        <v>1926</v>
      </c>
      <c r="K824" s="749" t="s">
        <v>1927</v>
      </c>
      <c r="L824" s="752">
        <v>169.56</v>
      </c>
      <c r="M824" s="752">
        <v>4</v>
      </c>
      <c r="N824" s="753">
        <v>678.24</v>
      </c>
    </row>
    <row r="825" spans="1:14" ht="14.4" customHeight="1" x14ac:dyDescent="0.3">
      <c r="A825" s="747" t="s">
        <v>562</v>
      </c>
      <c r="B825" s="748" t="s">
        <v>563</v>
      </c>
      <c r="C825" s="749" t="s">
        <v>580</v>
      </c>
      <c r="D825" s="750" t="s">
        <v>581</v>
      </c>
      <c r="E825" s="751">
        <v>50113006</v>
      </c>
      <c r="F825" s="750" t="s">
        <v>1909</v>
      </c>
      <c r="G825" s="749" t="s">
        <v>597</v>
      </c>
      <c r="H825" s="749">
        <v>33855</v>
      </c>
      <c r="I825" s="749">
        <v>33855</v>
      </c>
      <c r="J825" s="749" t="s">
        <v>1928</v>
      </c>
      <c r="K825" s="749" t="s">
        <v>1929</v>
      </c>
      <c r="L825" s="752">
        <v>179.26</v>
      </c>
      <c r="M825" s="752">
        <v>7</v>
      </c>
      <c r="N825" s="753">
        <v>1254.82</v>
      </c>
    </row>
    <row r="826" spans="1:14" ht="14.4" customHeight="1" x14ac:dyDescent="0.3">
      <c r="A826" s="747" t="s">
        <v>562</v>
      </c>
      <c r="B826" s="748" t="s">
        <v>563</v>
      </c>
      <c r="C826" s="749" t="s">
        <v>580</v>
      </c>
      <c r="D826" s="750" t="s">
        <v>581</v>
      </c>
      <c r="E826" s="751">
        <v>50113006</v>
      </c>
      <c r="F826" s="750" t="s">
        <v>1909</v>
      </c>
      <c r="G826" s="749" t="s">
        <v>597</v>
      </c>
      <c r="H826" s="749">
        <v>33898</v>
      </c>
      <c r="I826" s="749">
        <v>33898</v>
      </c>
      <c r="J826" s="749" t="s">
        <v>1930</v>
      </c>
      <c r="K826" s="749" t="s">
        <v>1919</v>
      </c>
      <c r="L826" s="752">
        <v>135.6</v>
      </c>
      <c r="M826" s="752">
        <v>2</v>
      </c>
      <c r="N826" s="753">
        <v>271.2</v>
      </c>
    </row>
    <row r="827" spans="1:14" ht="14.4" customHeight="1" x14ac:dyDescent="0.3">
      <c r="A827" s="747" t="s">
        <v>562</v>
      </c>
      <c r="B827" s="748" t="s">
        <v>563</v>
      </c>
      <c r="C827" s="749" t="s">
        <v>580</v>
      </c>
      <c r="D827" s="750" t="s">
        <v>581</v>
      </c>
      <c r="E827" s="751">
        <v>50113006</v>
      </c>
      <c r="F827" s="750" t="s">
        <v>1909</v>
      </c>
      <c r="G827" s="749" t="s">
        <v>597</v>
      </c>
      <c r="H827" s="749">
        <v>33741</v>
      </c>
      <c r="I827" s="749">
        <v>33741</v>
      </c>
      <c r="J827" s="749" t="s">
        <v>1931</v>
      </c>
      <c r="K827" s="749" t="s">
        <v>1919</v>
      </c>
      <c r="L827" s="752">
        <v>134.20166666666668</v>
      </c>
      <c r="M827" s="752">
        <v>12</v>
      </c>
      <c r="N827" s="753">
        <v>1610.42</v>
      </c>
    </row>
    <row r="828" spans="1:14" ht="14.4" customHeight="1" x14ac:dyDescent="0.3">
      <c r="A828" s="747" t="s">
        <v>562</v>
      </c>
      <c r="B828" s="748" t="s">
        <v>563</v>
      </c>
      <c r="C828" s="749" t="s">
        <v>580</v>
      </c>
      <c r="D828" s="750" t="s">
        <v>581</v>
      </c>
      <c r="E828" s="751">
        <v>50113006</v>
      </c>
      <c r="F828" s="750" t="s">
        <v>1909</v>
      </c>
      <c r="G828" s="749" t="s">
        <v>597</v>
      </c>
      <c r="H828" s="749">
        <v>33897</v>
      </c>
      <c r="I828" s="749">
        <v>33897</v>
      </c>
      <c r="J828" s="749" t="s">
        <v>1932</v>
      </c>
      <c r="K828" s="749" t="s">
        <v>1919</v>
      </c>
      <c r="L828" s="752">
        <v>149.01586206896553</v>
      </c>
      <c r="M828" s="752">
        <v>29</v>
      </c>
      <c r="N828" s="753">
        <v>4321.46</v>
      </c>
    </row>
    <row r="829" spans="1:14" ht="14.4" customHeight="1" x14ac:dyDescent="0.3">
      <c r="A829" s="747" t="s">
        <v>562</v>
      </c>
      <c r="B829" s="748" t="s">
        <v>563</v>
      </c>
      <c r="C829" s="749" t="s">
        <v>580</v>
      </c>
      <c r="D829" s="750" t="s">
        <v>581</v>
      </c>
      <c r="E829" s="751">
        <v>50113006</v>
      </c>
      <c r="F829" s="750" t="s">
        <v>1909</v>
      </c>
      <c r="G829" s="749" t="s">
        <v>597</v>
      </c>
      <c r="H829" s="749">
        <v>33742</v>
      </c>
      <c r="I829" s="749">
        <v>33742</v>
      </c>
      <c r="J829" s="749" t="s">
        <v>1933</v>
      </c>
      <c r="K829" s="749" t="s">
        <v>1919</v>
      </c>
      <c r="L829" s="752">
        <v>132.6123076923077</v>
      </c>
      <c r="M829" s="752">
        <v>26</v>
      </c>
      <c r="N829" s="753">
        <v>3447.92</v>
      </c>
    </row>
    <row r="830" spans="1:14" ht="14.4" customHeight="1" x14ac:dyDescent="0.3">
      <c r="A830" s="747" t="s">
        <v>562</v>
      </c>
      <c r="B830" s="748" t="s">
        <v>563</v>
      </c>
      <c r="C830" s="749" t="s">
        <v>580</v>
      </c>
      <c r="D830" s="750" t="s">
        <v>581</v>
      </c>
      <c r="E830" s="751">
        <v>50113006</v>
      </c>
      <c r="F830" s="750" t="s">
        <v>1909</v>
      </c>
      <c r="G830" s="749" t="s">
        <v>597</v>
      </c>
      <c r="H830" s="749">
        <v>33740</v>
      </c>
      <c r="I830" s="749">
        <v>33740</v>
      </c>
      <c r="J830" s="749" t="s">
        <v>1934</v>
      </c>
      <c r="K830" s="749" t="s">
        <v>1919</v>
      </c>
      <c r="L830" s="752">
        <v>134.59150943396227</v>
      </c>
      <c r="M830" s="752">
        <v>53</v>
      </c>
      <c r="N830" s="753">
        <v>7133.35</v>
      </c>
    </row>
    <row r="831" spans="1:14" ht="14.4" customHeight="1" x14ac:dyDescent="0.3">
      <c r="A831" s="747" t="s">
        <v>562</v>
      </c>
      <c r="B831" s="748" t="s">
        <v>563</v>
      </c>
      <c r="C831" s="749" t="s">
        <v>580</v>
      </c>
      <c r="D831" s="750" t="s">
        <v>581</v>
      </c>
      <c r="E831" s="751">
        <v>50113006</v>
      </c>
      <c r="F831" s="750" t="s">
        <v>1909</v>
      </c>
      <c r="G831" s="749" t="s">
        <v>597</v>
      </c>
      <c r="H831" s="749">
        <v>33739</v>
      </c>
      <c r="I831" s="749">
        <v>33739</v>
      </c>
      <c r="J831" s="749" t="s">
        <v>1935</v>
      </c>
      <c r="K831" s="749" t="s">
        <v>1919</v>
      </c>
      <c r="L831" s="752">
        <v>134.97842105263157</v>
      </c>
      <c r="M831" s="752">
        <v>57</v>
      </c>
      <c r="N831" s="753">
        <v>7693.77</v>
      </c>
    </row>
    <row r="832" spans="1:14" ht="14.4" customHeight="1" x14ac:dyDescent="0.3">
      <c r="A832" s="747" t="s">
        <v>562</v>
      </c>
      <c r="B832" s="748" t="s">
        <v>563</v>
      </c>
      <c r="C832" s="749" t="s">
        <v>580</v>
      </c>
      <c r="D832" s="750" t="s">
        <v>581</v>
      </c>
      <c r="E832" s="751">
        <v>50113006</v>
      </c>
      <c r="F832" s="750" t="s">
        <v>1909</v>
      </c>
      <c r="G832" s="749" t="s">
        <v>597</v>
      </c>
      <c r="H832" s="749">
        <v>846763</v>
      </c>
      <c r="I832" s="749">
        <v>33419</v>
      </c>
      <c r="J832" s="749" t="s">
        <v>1936</v>
      </c>
      <c r="K832" s="749" t="s">
        <v>1919</v>
      </c>
      <c r="L832" s="752">
        <v>129.148</v>
      </c>
      <c r="M832" s="752">
        <v>10</v>
      </c>
      <c r="N832" s="753">
        <v>1291.48</v>
      </c>
    </row>
    <row r="833" spans="1:14" ht="14.4" customHeight="1" x14ac:dyDescent="0.3">
      <c r="A833" s="747" t="s">
        <v>562</v>
      </c>
      <c r="B833" s="748" t="s">
        <v>563</v>
      </c>
      <c r="C833" s="749" t="s">
        <v>580</v>
      </c>
      <c r="D833" s="750" t="s">
        <v>581</v>
      </c>
      <c r="E833" s="751">
        <v>50113006</v>
      </c>
      <c r="F833" s="750" t="s">
        <v>1909</v>
      </c>
      <c r="G833" s="749" t="s">
        <v>597</v>
      </c>
      <c r="H833" s="749">
        <v>846764</v>
      </c>
      <c r="I833" s="749">
        <v>33418</v>
      </c>
      <c r="J833" s="749" t="s">
        <v>1937</v>
      </c>
      <c r="K833" s="749" t="s">
        <v>1919</v>
      </c>
      <c r="L833" s="752">
        <v>135.59999999999997</v>
      </c>
      <c r="M833" s="752">
        <v>13</v>
      </c>
      <c r="N833" s="753">
        <v>1762.7999999999997</v>
      </c>
    </row>
    <row r="834" spans="1:14" ht="14.4" customHeight="1" x14ac:dyDescent="0.3">
      <c r="A834" s="747" t="s">
        <v>562</v>
      </c>
      <c r="B834" s="748" t="s">
        <v>563</v>
      </c>
      <c r="C834" s="749" t="s">
        <v>580</v>
      </c>
      <c r="D834" s="750" t="s">
        <v>581</v>
      </c>
      <c r="E834" s="751">
        <v>50113006</v>
      </c>
      <c r="F834" s="750" t="s">
        <v>1909</v>
      </c>
      <c r="G834" s="749" t="s">
        <v>597</v>
      </c>
      <c r="H834" s="749">
        <v>846765</v>
      </c>
      <c r="I834" s="749">
        <v>33421</v>
      </c>
      <c r="J834" s="749" t="s">
        <v>1938</v>
      </c>
      <c r="K834" s="749" t="s">
        <v>1919</v>
      </c>
      <c r="L834" s="752">
        <v>135.59999999999994</v>
      </c>
      <c r="M834" s="752">
        <v>32</v>
      </c>
      <c r="N834" s="753">
        <v>4339.199999999998</v>
      </c>
    </row>
    <row r="835" spans="1:14" ht="14.4" customHeight="1" x14ac:dyDescent="0.3">
      <c r="A835" s="747" t="s">
        <v>562</v>
      </c>
      <c r="B835" s="748" t="s">
        <v>563</v>
      </c>
      <c r="C835" s="749" t="s">
        <v>580</v>
      </c>
      <c r="D835" s="750" t="s">
        <v>581</v>
      </c>
      <c r="E835" s="751">
        <v>50113006</v>
      </c>
      <c r="F835" s="750" t="s">
        <v>1909</v>
      </c>
      <c r="G835" s="749" t="s">
        <v>597</v>
      </c>
      <c r="H835" s="749">
        <v>33865</v>
      </c>
      <c r="I835" s="749">
        <v>33865</v>
      </c>
      <c r="J835" s="749" t="s">
        <v>1939</v>
      </c>
      <c r="K835" s="749" t="s">
        <v>1919</v>
      </c>
      <c r="L835" s="752">
        <v>135.6</v>
      </c>
      <c r="M835" s="752">
        <v>9</v>
      </c>
      <c r="N835" s="753">
        <v>1220.3999999999999</v>
      </c>
    </row>
    <row r="836" spans="1:14" ht="14.4" customHeight="1" x14ac:dyDescent="0.3">
      <c r="A836" s="747" t="s">
        <v>562</v>
      </c>
      <c r="B836" s="748" t="s">
        <v>563</v>
      </c>
      <c r="C836" s="749" t="s">
        <v>580</v>
      </c>
      <c r="D836" s="750" t="s">
        <v>581</v>
      </c>
      <c r="E836" s="751">
        <v>50113006</v>
      </c>
      <c r="F836" s="750" t="s">
        <v>1909</v>
      </c>
      <c r="G836" s="749" t="s">
        <v>597</v>
      </c>
      <c r="H836" s="749">
        <v>33866</v>
      </c>
      <c r="I836" s="749">
        <v>33866</v>
      </c>
      <c r="J836" s="749" t="s">
        <v>1940</v>
      </c>
      <c r="K836" s="749" t="s">
        <v>1919</v>
      </c>
      <c r="L836" s="752">
        <v>135.72399999999999</v>
      </c>
      <c r="M836" s="752">
        <v>30</v>
      </c>
      <c r="N836" s="753">
        <v>4071.7199999999993</v>
      </c>
    </row>
    <row r="837" spans="1:14" ht="14.4" customHeight="1" x14ac:dyDescent="0.3">
      <c r="A837" s="747" t="s">
        <v>562</v>
      </c>
      <c r="B837" s="748" t="s">
        <v>563</v>
      </c>
      <c r="C837" s="749" t="s">
        <v>580</v>
      </c>
      <c r="D837" s="750" t="s">
        <v>581</v>
      </c>
      <c r="E837" s="751">
        <v>50113006</v>
      </c>
      <c r="F837" s="750" t="s">
        <v>1909</v>
      </c>
      <c r="G837" s="749" t="s">
        <v>597</v>
      </c>
      <c r="H837" s="749">
        <v>846766</v>
      </c>
      <c r="I837" s="749">
        <v>33420</v>
      </c>
      <c r="J837" s="749" t="s">
        <v>1941</v>
      </c>
      <c r="K837" s="749" t="s">
        <v>1919</v>
      </c>
      <c r="L837" s="752">
        <v>135.60000000000002</v>
      </c>
      <c r="M837" s="752">
        <v>41</v>
      </c>
      <c r="N837" s="753">
        <v>5559.6000000000013</v>
      </c>
    </row>
    <row r="838" spans="1:14" ht="14.4" customHeight="1" x14ac:dyDescent="0.3">
      <c r="A838" s="747" t="s">
        <v>562</v>
      </c>
      <c r="B838" s="748" t="s">
        <v>563</v>
      </c>
      <c r="C838" s="749" t="s">
        <v>580</v>
      </c>
      <c r="D838" s="750" t="s">
        <v>581</v>
      </c>
      <c r="E838" s="751">
        <v>50113006</v>
      </c>
      <c r="F838" s="750" t="s">
        <v>1909</v>
      </c>
      <c r="G838" s="749" t="s">
        <v>597</v>
      </c>
      <c r="H838" s="749">
        <v>987792</v>
      </c>
      <c r="I838" s="749">
        <v>33749</v>
      </c>
      <c r="J838" s="749" t="s">
        <v>1942</v>
      </c>
      <c r="K838" s="749" t="s">
        <v>1943</v>
      </c>
      <c r="L838" s="752">
        <v>112.03444444444446</v>
      </c>
      <c r="M838" s="752">
        <v>9</v>
      </c>
      <c r="N838" s="753">
        <v>1008.3100000000002</v>
      </c>
    </row>
    <row r="839" spans="1:14" ht="14.4" customHeight="1" x14ac:dyDescent="0.3">
      <c r="A839" s="747" t="s">
        <v>562</v>
      </c>
      <c r="B839" s="748" t="s">
        <v>563</v>
      </c>
      <c r="C839" s="749" t="s">
        <v>580</v>
      </c>
      <c r="D839" s="750" t="s">
        <v>581</v>
      </c>
      <c r="E839" s="751">
        <v>50113006</v>
      </c>
      <c r="F839" s="750" t="s">
        <v>1909</v>
      </c>
      <c r="G839" s="749" t="s">
        <v>597</v>
      </c>
      <c r="H839" s="749">
        <v>33751</v>
      </c>
      <c r="I839" s="749">
        <v>33751</v>
      </c>
      <c r="J839" s="749" t="s">
        <v>1944</v>
      </c>
      <c r="K839" s="749" t="s">
        <v>1943</v>
      </c>
      <c r="L839" s="752">
        <v>111.98166666666667</v>
      </c>
      <c r="M839" s="752">
        <v>24</v>
      </c>
      <c r="N839" s="753">
        <v>2687.56</v>
      </c>
    </row>
    <row r="840" spans="1:14" ht="14.4" customHeight="1" x14ac:dyDescent="0.3">
      <c r="A840" s="747" t="s">
        <v>562</v>
      </c>
      <c r="B840" s="748" t="s">
        <v>563</v>
      </c>
      <c r="C840" s="749" t="s">
        <v>580</v>
      </c>
      <c r="D840" s="750" t="s">
        <v>581</v>
      </c>
      <c r="E840" s="751">
        <v>50113006</v>
      </c>
      <c r="F840" s="750" t="s">
        <v>1909</v>
      </c>
      <c r="G840" s="749" t="s">
        <v>597</v>
      </c>
      <c r="H840" s="749">
        <v>395579</v>
      </c>
      <c r="I840" s="749">
        <v>33752</v>
      </c>
      <c r="J840" s="749" t="s">
        <v>1945</v>
      </c>
      <c r="K840" s="749" t="s">
        <v>1946</v>
      </c>
      <c r="L840" s="752">
        <v>112.13190476190478</v>
      </c>
      <c r="M840" s="752">
        <v>21</v>
      </c>
      <c r="N840" s="753">
        <v>2354.7700000000004</v>
      </c>
    </row>
    <row r="841" spans="1:14" ht="14.4" customHeight="1" x14ac:dyDescent="0.3">
      <c r="A841" s="747" t="s">
        <v>562</v>
      </c>
      <c r="B841" s="748" t="s">
        <v>563</v>
      </c>
      <c r="C841" s="749" t="s">
        <v>580</v>
      </c>
      <c r="D841" s="750" t="s">
        <v>581</v>
      </c>
      <c r="E841" s="751">
        <v>50113006</v>
      </c>
      <c r="F841" s="750" t="s">
        <v>1909</v>
      </c>
      <c r="G841" s="749" t="s">
        <v>597</v>
      </c>
      <c r="H841" s="749">
        <v>33750</v>
      </c>
      <c r="I841" s="749">
        <v>33750</v>
      </c>
      <c r="J841" s="749" t="s">
        <v>1947</v>
      </c>
      <c r="K841" s="749" t="s">
        <v>1943</v>
      </c>
      <c r="L841" s="752">
        <v>112.02162790697669</v>
      </c>
      <c r="M841" s="752">
        <v>43</v>
      </c>
      <c r="N841" s="753">
        <v>4816.9299999999976</v>
      </c>
    </row>
    <row r="842" spans="1:14" ht="14.4" customHeight="1" x14ac:dyDescent="0.3">
      <c r="A842" s="747" t="s">
        <v>562</v>
      </c>
      <c r="B842" s="748" t="s">
        <v>563</v>
      </c>
      <c r="C842" s="749" t="s">
        <v>580</v>
      </c>
      <c r="D842" s="750" t="s">
        <v>581</v>
      </c>
      <c r="E842" s="751">
        <v>50113006</v>
      </c>
      <c r="F842" s="750" t="s">
        <v>1909</v>
      </c>
      <c r="G842" s="749" t="s">
        <v>597</v>
      </c>
      <c r="H842" s="749">
        <v>33859</v>
      </c>
      <c r="I842" s="749">
        <v>33859</v>
      </c>
      <c r="J842" s="749" t="s">
        <v>1948</v>
      </c>
      <c r="K842" s="749" t="s">
        <v>1911</v>
      </c>
      <c r="L842" s="752">
        <v>129.97</v>
      </c>
      <c r="M842" s="752">
        <v>7</v>
      </c>
      <c r="N842" s="753">
        <v>909.79000000000008</v>
      </c>
    </row>
    <row r="843" spans="1:14" ht="14.4" customHeight="1" x14ac:dyDescent="0.3">
      <c r="A843" s="747" t="s">
        <v>562</v>
      </c>
      <c r="B843" s="748" t="s">
        <v>563</v>
      </c>
      <c r="C843" s="749" t="s">
        <v>580</v>
      </c>
      <c r="D843" s="750" t="s">
        <v>581</v>
      </c>
      <c r="E843" s="751">
        <v>50113006</v>
      </c>
      <c r="F843" s="750" t="s">
        <v>1909</v>
      </c>
      <c r="G843" s="749" t="s">
        <v>597</v>
      </c>
      <c r="H843" s="749">
        <v>33858</v>
      </c>
      <c r="I843" s="749">
        <v>33858</v>
      </c>
      <c r="J843" s="749" t="s">
        <v>1949</v>
      </c>
      <c r="K843" s="749" t="s">
        <v>1911</v>
      </c>
      <c r="L843" s="752">
        <v>129.97000000000003</v>
      </c>
      <c r="M843" s="752">
        <v>1</v>
      </c>
      <c r="N843" s="753">
        <v>129.97000000000003</v>
      </c>
    </row>
    <row r="844" spans="1:14" ht="14.4" customHeight="1" x14ac:dyDescent="0.3">
      <c r="A844" s="747" t="s">
        <v>562</v>
      </c>
      <c r="B844" s="748" t="s">
        <v>563</v>
      </c>
      <c r="C844" s="749" t="s">
        <v>580</v>
      </c>
      <c r="D844" s="750" t="s">
        <v>581</v>
      </c>
      <c r="E844" s="751">
        <v>50113006</v>
      </c>
      <c r="F844" s="750" t="s">
        <v>1909</v>
      </c>
      <c r="G844" s="749" t="s">
        <v>597</v>
      </c>
      <c r="H844" s="749">
        <v>990307</v>
      </c>
      <c r="I844" s="749">
        <v>33934</v>
      </c>
      <c r="J844" s="749" t="s">
        <v>1950</v>
      </c>
      <c r="K844" s="749" t="s">
        <v>1916</v>
      </c>
      <c r="L844" s="752">
        <v>33.86</v>
      </c>
      <c r="M844" s="752">
        <v>3</v>
      </c>
      <c r="N844" s="753">
        <v>101.58</v>
      </c>
    </row>
    <row r="845" spans="1:14" ht="14.4" customHeight="1" x14ac:dyDescent="0.3">
      <c r="A845" s="747" t="s">
        <v>562</v>
      </c>
      <c r="B845" s="748" t="s">
        <v>563</v>
      </c>
      <c r="C845" s="749" t="s">
        <v>580</v>
      </c>
      <c r="D845" s="750" t="s">
        <v>581</v>
      </c>
      <c r="E845" s="751">
        <v>50113006</v>
      </c>
      <c r="F845" s="750" t="s">
        <v>1909</v>
      </c>
      <c r="G845" s="749" t="s">
        <v>597</v>
      </c>
      <c r="H845" s="749">
        <v>33863</v>
      </c>
      <c r="I845" s="749">
        <v>33863</v>
      </c>
      <c r="J845" s="749" t="s">
        <v>1951</v>
      </c>
      <c r="K845" s="749" t="s">
        <v>1911</v>
      </c>
      <c r="L845" s="752">
        <v>135.41999999999996</v>
      </c>
      <c r="M845" s="752">
        <v>1</v>
      </c>
      <c r="N845" s="753">
        <v>135.41999999999996</v>
      </c>
    </row>
    <row r="846" spans="1:14" ht="14.4" customHeight="1" x14ac:dyDescent="0.3">
      <c r="A846" s="747" t="s">
        <v>562</v>
      </c>
      <c r="B846" s="748" t="s">
        <v>563</v>
      </c>
      <c r="C846" s="749" t="s">
        <v>580</v>
      </c>
      <c r="D846" s="750" t="s">
        <v>581</v>
      </c>
      <c r="E846" s="751">
        <v>50113006</v>
      </c>
      <c r="F846" s="750" t="s">
        <v>1909</v>
      </c>
      <c r="G846" s="749" t="s">
        <v>597</v>
      </c>
      <c r="H846" s="749">
        <v>33864</v>
      </c>
      <c r="I846" s="749">
        <v>33864</v>
      </c>
      <c r="J846" s="749" t="s">
        <v>1952</v>
      </c>
      <c r="K846" s="749" t="s">
        <v>1911</v>
      </c>
      <c r="L846" s="752">
        <v>135.41999999999999</v>
      </c>
      <c r="M846" s="752">
        <v>5</v>
      </c>
      <c r="N846" s="753">
        <v>677.09999999999991</v>
      </c>
    </row>
    <row r="847" spans="1:14" ht="14.4" customHeight="1" x14ac:dyDescent="0.3">
      <c r="A847" s="747" t="s">
        <v>562</v>
      </c>
      <c r="B847" s="748" t="s">
        <v>563</v>
      </c>
      <c r="C847" s="749" t="s">
        <v>580</v>
      </c>
      <c r="D847" s="750" t="s">
        <v>581</v>
      </c>
      <c r="E847" s="751">
        <v>50113006</v>
      </c>
      <c r="F847" s="750" t="s">
        <v>1909</v>
      </c>
      <c r="G847" s="749" t="s">
        <v>597</v>
      </c>
      <c r="H847" s="749">
        <v>33850</v>
      </c>
      <c r="I847" s="749">
        <v>33850</v>
      </c>
      <c r="J847" s="749" t="s">
        <v>1953</v>
      </c>
      <c r="K847" s="749" t="s">
        <v>1911</v>
      </c>
      <c r="L847" s="752">
        <v>145.5</v>
      </c>
      <c r="M847" s="752">
        <v>7</v>
      </c>
      <c r="N847" s="753">
        <v>1018.5</v>
      </c>
    </row>
    <row r="848" spans="1:14" ht="14.4" customHeight="1" x14ac:dyDescent="0.3">
      <c r="A848" s="747" t="s">
        <v>562</v>
      </c>
      <c r="B848" s="748" t="s">
        <v>563</v>
      </c>
      <c r="C848" s="749" t="s">
        <v>580</v>
      </c>
      <c r="D848" s="750" t="s">
        <v>581</v>
      </c>
      <c r="E848" s="751">
        <v>50113006</v>
      </c>
      <c r="F848" s="750" t="s">
        <v>1909</v>
      </c>
      <c r="G848" s="749" t="s">
        <v>597</v>
      </c>
      <c r="H848" s="749">
        <v>33852</v>
      </c>
      <c r="I848" s="749">
        <v>33852</v>
      </c>
      <c r="J848" s="749" t="s">
        <v>1954</v>
      </c>
      <c r="K848" s="749" t="s">
        <v>1911</v>
      </c>
      <c r="L848" s="752">
        <v>145.5</v>
      </c>
      <c r="M848" s="752">
        <v>10</v>
      </c>
      <c r="N848" s="753">
        <v>1455</v>
      </c>
    </row>
    <row r="849" spans="1:14" ht="14.4" customHeight="1" x14ac:dyDescent="0.3">
      <c r="A849" s="747" t="s">
        <v>562</v>
      </c>
      <c r="B849" s="748" t="s">
        <v>563</v>
      </c>
      <c r="C849" s="749" t="s">
        <v>580</v>
      </c>
      <c r="D849" s="750" t="s">
        <v>581</v>
      </c>
      <c r="E849" s="751">
        <v>50113006</v>
      </c>
      <c r="F849" s="750" t="s">
        <v>1909</v>
      </c>
      <c r="G849" s="749" t="s">
        <v>597</v>
      </c>
      <c r="H849" s="749">
        <v>33851</v>
      </c>
      <c r="I849" s="749">
        <v>33851</v>
      </c>
      <c r="J849" s="749" t="s">
        <v>1955</v>
      </c>
      <c r="K849" s="749" t="s">
        <v>1911</v>
      </c>
      <c r="L849" s="752">
        <v>145.5</v>
      </c>
      <c r="M849" s="752">
        <v>6</v>
      </c>
      <c r="N849" s="753">
        <v>873</v>
      </c>
    </row>
    <row r="850" spans="1:14" ht="14.4" customHeight="1" x14ac:dyDescent="0.3">
      <c r="A850" s="747" t="s">
        <v>562</v>
      </c>
      <c r="B850" s="748" t="s">
        <v>563</v>
      </c>
      <c r="C850" s="749" t="s">
        <v>580</v>
      </c>
      <c r="D850" s="750" t="s">
        <v>581</v>
      </c>
      <c r="E850" s="751">
        <v>50113006</v>
      </c>
      <c r="F850" s="750" t="s">
        <v>1909</v>
      </c>
      <c r="G850" s="749" t="s">
        <v>597</v>
      </c>
      <c r="H850" s="749">
        <v>33848</v>
      </c>
      <c r="I850" s="749">
        <v>33848</v>
      </c>
      <c r="J850" s="749" t="s">
        <v>1956</v>
      </c>
      <c r="K850" s="749" t="s">
        <v>1911</v>
      </c>
      <c r="L850" s="752">
        <v>122.68999999999998</v>
      </c>
      <c r="M850" s="752">
        <v>33</v>
      </c>
      <c r="N850" s="753">
        <v>4048.7699999999995</v>
      </c>
    </row>
    <row r="851" spans="1:14" ht="14.4" customHeight="1" x14ac:dyDescent="0.3">
      <c r="A851" s="747" t="s">
        <v>562</v>
      </c>
      <c r="B851" s="748" t="s">
        <v>563</v>
      </c>
      <c r="C851" s="749" t="s">
        <v>580</v>
      </c>
      <c r="D851" s="750" t="s">
        <v>581</v>
      </c>
      <c r="E851" s="751">
        <v>50113006</v>
      </c>
      <c r="F851" s="750" t="s">
        <v>1909</v>
      </c>
      <c r="G851" s="749" t="s">
        <v>597</v>
      </c>
      <c r="H851" s="749">
        <v>33847</v>
      </c>
      <c r="I851" s="749">
        <v>33847</v>
      </c>
      <c r="J851" s="749" t="s">
        <v>1957</v>
      </c>
      <c r="K851" s="749" t="s">
        <v>1911</v>
      </c>
      <c r="L851" s="752">
        <v>122.79634920634919</v>
      </c>
      <c r="M851" s="752">
        <v>63</v>
      </c>
      <c r="N851" s="753">
        <v>7736.1699999999992</v>
      </c>
    </row>
    <row r="852" spans="1:14" ht="14.4" customHeight="1" x14ac:dyDescent="0.3">
      <c r="A852" s="747" t="s">
        <v>562</v>
      </c>
      <c r="B852" s="748" t="s">
        <v>563</v>
      </c>
      <c r="C852" s="749" t="s">
        <v>580</v>
      </c>
      <c r="D852" s="750" t="s">
        <v>581</v>
      </c>
      <c r="E852" s="751">
        <v>50113006</v>
      </c>
      <c r="F852" s="750" t="s">
        <v>1909</v>
      </c>
      <c r="G852" s="749" t="s">
        <v>597</v>
      </c>
      <c r="H852" s="749">
        <v>33856</v>
      </c>
      <c r="I852" s="749">
        <v>33856</v>
      </c>
      <c r="J852" s="749" t="s">
        <v>1958</v>
      </c>
      <c r="K852" s="749" t="s">
        <v>1911</v>
      </c>
      <c r="L852" s="752">
        <v>129.97</v>
      </c>
      <c r="M852" s="752">
        <v>3</v>
      </c>
      <c r="N852" s="753">
        <v>389.90999999999997</v>
      </c>
    </row>
    <row r="853" spans="1:14" ht="14.4" customHeight="1" x14ac:dyDescent="0.3">
      <c r="A853" s="747" t="s">
        <v>562</v>
      </c>
      <c r="B853" s="748" t="s">
        <v>563</v>
      </c>
      <c r="C853" s="749" t="s">
        <v>580</v>
      </c>
      <c r="D853" s="750" t="s">
        <v>581</v>
      </c>
      <c r="E853" s="751">
        <v>50113006</v>
      </c>
      <c r="F853" s="750" t="s">
        <v>1909</v>
      </c>
      <c r="G853" s="749" t="s">
        <v>590</v>
      </c>
      <c r="H853" s="749">
        <v>991213</v>
      </c>
      <c r="I853" s="749">
        <v>0</v>
      </c>
      <c r="J853" s="749" t="s">
        <v>1959</v>
      </c>
      <c r="K853" s="749" t="s">
        <v>564</v>
      </c>
      <c r="L853" s="752">
        <v>84.41</v>
      </c>
      <c r="M853" s="752">
        <v>128</v>
      </c>
      <c r="N853" s="753">
        <v>10804.48</v>
      </c>
    </row>
    <row r="854" spans="1:14" ht="14.4" customHeight="1" x14ac:dyDescent="0.3">
      <c r="A854" s="747" t="s">
        <v>562</v>
      </c>
      <c r="B854" s="748" t="s">
        <v>563</v>
      </c>
      <c r="C854" s="749" t="s">
        <v>580</v>
      </c>
      <c r="D854" s="750" t="s">
        <v>581</v>
      </c>
      <c r="E854" s="751">
        <v>50113006</v>
      </c>
      <c r="F854" s="750" t="s">
        <v>1909</v>
      </c>
      <c r="G854" s="749" t="s">
        <v>590</v>
      </c>
      <c r="H854" s="749">
        <v>217054</v>
      </c>
      <c r="I854" s="749">
        <v>217054</v>
      </c>
      <c r="J854" s="749" t="s">
        <v>1960</v>
      </c>
      <c r="K854" s="749" t="s">
        <v>1961</v>
      </c>
      <c r="L854" s="752">
        <v>1109.0399999999997</v>
      </c>
      <c r="M854" s="752">
        <v>2</v>
      </c>
      <c r="N854" s="753">
        <v>2218.0799999999995</v>
      </c>
    </row>
    <row r="855" spans="1:14" ht="14.4" customHeight="1" x14ac:dyDescent="0.3">
      <c r="A855" s="747" t="s">
        <v>562</v>
      </c>
      <c r="B855" s="748" t="s">
        <v>563</v>
      </c>
      <c r="C855" s="749" t="s">
        <v>580</v>
      </c>
      <c r="D855" s="750" t="s">
        <v>581</v>
      </c>
      <c r="E855" s="751">
        <v>50113006</v>
      </c>
      <c r="F855" s="750" t="s">
        <v>1909</v>
      </c>
      <c r="G855" s="749" t="s">
        <v>597</v>
      </c>
      <c r="H855" s="749">
        <v>133146</v>
      </c>
      <c r="I855" s="749">
        <v>33530</v>
      </c>
      <c r="J855" s="749" t="s">
        <v>1962</v>
      </c>
      <c r="K855" s="749" t="s">
        <v>1963</v>
      </c>
      <c r="L855" s="752">
        <v>156.49</v>
      </c>
      <c r="M855" s="752">
        <v>8</v>
      </c>
      <c r="N855" s="753">
        <v>1251.92</v>
      </c>
    </row>
    <row r="856" spans="1:14" ht="14.4" customHeight="1" x14ac:dyDescent="0.3">
      <c r="A856" s="747" t="s">
        <v>562</v>
      </c>
      <c r="B856" s="748" t="s">
        <v>563</v>
      </c>
      <c r="C856" s="749" t="s">
        <v>580</v>
      </c>
      <c r="D856" s="750" t="s">
        <v>581</v>
      </c>
      <c r="E856" s="751">
        <v>50113006</v>
      </c>
      <c r="F856" s="750" t="s">
        <v>1909</v>
      </c>
      <c r="G856" s="749" t="s">
        <v>590</v>
      </c>
      <c r="H856" s="749">
        <v>33990</v>
      </c>
      <c r="I856" s="749">
        <v>33990</v>
      </c>
      <c r="J856" s="749" t="s">
        <v>1964</v>
      </c>
      <c r="K856" s="749" t="s">
        <v>987</v>
      </c>
      <c r="L856" s="752">
        <v>179.15999999999997</v>
      </c>
      <c r="M856" s="752">
        <v>2</v>
      </c>
      <c r="N856" s="753">
        <v>358.31999999999994</v>
      </c>
    </row>
    <row r="857" spans="1:14" ht="14.4" customHeight="1" x14ac:dyDescent="0.3">
      <c r="A857" s="747" t="s">
        <v>562</v>
      </c>
      <c r="B857" s="748" t="s">
        <v>563</v>
      </c>
      <c r="C857" s="749" t="s">
        <v>580</v>
      </c>
      <c r="D857" s="750" t="s">
        <v>581</v>
      </c>
      <c r="E857" s="751">
        <v>50113006</v>
      </c>
      <c r="F857" s="750" t="s">
        <v>1909</v>
      </c>
      <c r="G857" s="749" t="s">
        <v>590</v>
      </c>
      <c r="H857" s="749">
        <v>33986</v>
      </c>
      <c r="I857" s="749">
        <v>33986</v>
      </c>
      <c r="J857" s="749" t="s">
        <v>1965</v>
      </c>
      <c r="K857" s="749" t="s">
        <v>987</v>
      </c>
      <c r="L857" s="752">
        <v>179.15999999999997</v>
      </c>
      <c r="M857" s="752">
        <v>2</v>
      </c>
      <c r="N857" s="753">
        <v>358.31999999999994</v>
      </c>
    </row>
    <row r="858" spans="1:14" ht="14.4" customHeight="1" x14ac:dyDescent="0.3">
      <c r="A858" s="747" t="s">
        <v>562</v>
      </c>
      <c r="B858" s="748" t="s">
        <v>563</v>
      </c>
      <c r="C858" s="749" t="s">
        <v>580</v>
      </c>
      <c r="D858" s="750" t="s">
        <v>581</v>
      </c>
      <c r="E858" s="751">
        <v>50113006</v>
      </c>
      <c r="F858" s="750" t="s">
        <v>1909</v>
      </c>
      <c r="G858" s="749" t="s">
        <v>590</v>
      </c>
      <c r="H858" s="749">
        <v>33978</v>
      </c>
      <c r="I858" s="749">
        <v>33978</v>
      </c>
      <c r="J858" s="749" t="s">
        <v>1966</v>
      </c>
      <c r="K858" s="749" t="s">
        <v>987</v>
      </c>
      <c r="L858" s="752">
        <v>179.15999999999997</v>
      </c>
      <c r="M858" s="752">
        <v>2</v>
      </c>
      <c r="N858" s="753">
        <v>358.31999999999994</v>
      </c>
    </row>
    <row r="859" spans="1:14" ht="14.4" customHeight="1" x14ac:dyDescent="0.3">
      <c r="A859" s="747" t="s">
        <v>562</v>
      </c>
      <c r="B859" s="748" t="s">
        <v>563</v>
      </c>
      <c r="C859" s="749" t="s">
        <v>580</v>
      </c>
      <c r="D859" s="750" t="s">
        <v>581</v>
      </c>
      <c r="E859" s="751">
        <v>50113006</v>
      </c>
      <c r="F859" s="750" t="s">
        <v>1909</v>
      </c>
      <c r="G859" s="749" t="s">
        <v>597</v>
      </c>
      <c r="H859" s="749">
        <v>133220</v>
      </c>
      <c r="I859" s="749">
        <v>33220</v>
      </c>
      <c r="J859" s="749" t="s">
        <v>1967</v>
      </c>
      <c r="K859" s="749" t="s">
        <v>1968</v>
      </c>
      <c r="L859" s="752">
        <v>196.58049999999997</v>
      </c>
      <c r="M859" s="752">
        <v>20</v>
      </c>
      <c r="N859" s="753">
        <v>3931.6099999999992</v>
      </c>
    </row>
    <row r="860" spans="1:14" ht="14.4" customHeight="1" x14ac:dyDescent="0.3">
      <c r="A860" s="747" t="s">
        <v>562</v>
      </c>
      <c r="B860" s="748" t="s">
        <v>563</v>
      </c>
      <c r="C860" s="749" t="s">
        <v>580</v>
      </c>
      <c r="D860" s="750" t="s">
        <v>581</v>
      </c>
      <c r="E860" s="751">
        <v>50113006</v>
      </c>
      <c r="F860" s="750" t="s">
        <v>1909</v>
      </c>
      <c r="G860" s="749" t="s">
        <v>590</v>
      </c>
      <c r="H860" s="749">
        <v>33802</v>
      </c>
      <c r="I860" s="749">
        <v>33802</v>
      </c>
      <c r="J860" s="749" t="s">
        <v>1969</v>
      </c>
      <c r="K860" s="749" t="s">
        <v>1970</v>
      </c>
      <c r="L860" s="752">
        <v>205.27999999999997</v>
      </c>
      <c r="M860" s="752">
        <v>2</v>
      </c>
      <c r="N860" s="753">
        <v>410.55999999999995</v>
      </c>
    </row>
    <row r="861" spans="1:14" ht="14.4" customHeight="1" x14ac:dyDescent="0.3">
      <c r="A861" s="747" t="s">
        <v>562</v>
      </c>
      <c r="B861" s="748" t="s">
        <v>563</v>
      </c>
      <c r="C861" s="749" t="s">
        <v>580</v>
      </c>
      <c r="D861" s="750" t="s">
        <v>581</v>
      </c>
      <c r="E861" s="751">
        <v>50113006</v>
      </c>
      <c r="F861" s="750" t="s">
        <v>1909</v>
      </c>
      <c r="G861" s="749" t="s">
        <v>590</v>
      </c>
      <c r="H861" s="749">
        <v>33803</v>
      </c>
      <c r="I861" s="749">
        <v>33803</v>
      </c>
      <c r="J861" s="749" t="s">
        <v>1971</v>
      </c>
      <c r="K861" s="749" t="s">
        <v>1970</v>
      </c>
      <c r="L861" s="752">
        <v>205.27999999999997</v>
      </c>
      <c r="M861" s="752">
        <v>2</v>
      </c>
      <c r="N861" s="753">
        <v>410.55999999999995</v>
      </c>
    </row>
    <row r="862" spans="1:14" ht="14.4" customHeight="1" x14ac:dyDescent="0.3">
      <c r="A862" s="747" t="s">
        <v>562</v>
      </c>
      <c r="B862" s="748" t="s">
        <v>563</v>
      </c>
      <c r="C862" s="749" t="s">
        <v>580</v>
      </c>
      <c r="D862" s="750" t="s">
        <v>581</v>
      </c>
      <c r="E862" s="751">
        <v>50113006</v>
      </c>
      <c r="F862" s="750" t="s">
        <v>1909</v>
      </c>
      <c r="G862" s="749" t="s">
        <v>590</v>
      </c>
      <c r="H862" s="749">
        <v>217125</v>
      </c>
      <c r="I862" s="749">
        <v>217125</v>
      </c>
      <c r="J862" s="749" t="s">
        <v>1972</v>
      </c>
      <c r="K862" s="749" t="s">
        <v>1973</v>
      </c>
      <c r="L862" s="752">
        <v>92</v>
      </c>
      <c r="M862" s="752">
        <v>9</v>
      </c>
      <c r="N862" s="753">
        <v>828</v>
      </c>
    </row>
    <row r="863" spans="1:14" ht="14.4" customHeight="1" x14ac:dyDescent="0.3">
      <c r="A863" s="747" t="s">
        <v>562</v>
      </c>
      <c r="B863" s="748" t="s">
        <v>563</v>
      </c>
      <c r="C863" s="749" t="s">
        <v>580</v>
      </c>
      <c r="D863" s="750" t="s">
        <v>581</v>
      </c>
      <c r="E863" s="751">
        <v>50113006</v>
      </c>
      <c r="F863" s="750" t="s">
        <v>1909</v>
      </c>
      <c r="G863" s="749" t="s">
        <v>590</v>
      </c>
      <c r="H863" s="749">
        <v>217131</v>
      </c>
      <c r="I863" s="749">
        <v>217131</v>
      </c>
      <c r="J863" s="749" t="s">
        <v>1974</v>
      </c>
      <c r="K863" s="749" t="s">
        <v>1973</v>
      </c>
      <c r="L863" s="752">
        <v>92</v>
      </c>
      <c r="M863" s="752">
        <v>15</v>
      </c>
      <c r="N863" s="753">
        <v>1380</v>
      </c>
    </row>
    <row r="864" spans="1:14" ht="14.4" customHeight="1" x14ac:dyDescent="0.3">
      <c r="A864" s="747" t="s">
        <v>562</v>
      </c>
      <c r="B864" s="748" t="s">
        <v>563</v>
      </c>
      <c r="C864" s="749" t="s">
        <v>580</v>
      </c>
      <c r="D864" s="750" t="s">
        <v>581</v>
      </c>
      <c r="E864" s="751">
        <v>50113006</v>
      </c>
      <c r="F864" s="750" t="s">
        <v>1909</v>
      </c>
      <c r="G864" s="749" t="s">
        <v>590</v>
      </c>
      <c r="H864" s="749">
        <v>217129</v>
      </c>
      <c r="I864" s="749">
        <v>217129</v>
      </c>
      <c r="J864" s="749" t="s">
        <v>1975</v>
      </c>
      <c r="K864" s="749" t="s">
        <v>1973</v>
      </c>
      <c r="L864" s="752">
        <v>92</v>
      </c>
      <c r="M864" s="752">
        <v>9</v>
      </c>
      <c r="N864" s="753">
        <v>828</v>
      </c>
    </row>
    <row r="865" spans="1:14" ht="14.4" customHeight="1" x14ac:dyDescent="0.3">
      <c r="A865" s="747" t="s">
        <v>562</v>
      </c>
      <c r="B865" s="748" t="s">
        <v>563</v>
      </c>
      <c r="C865" s="749" t="s">
        <v>580</v>
      </c>
      <c r="D865" s="750" t="s">
        <v>581</v>
      </c>
      <c r="E865" s="751">
        <v>50113006</v>
      </c>
      <c r="F865" s="750" t="s">
        <v>1909</v>
      </c>
      <c r="G865" s="749" t="s">
        <v>590</v>
      </c>
      <c r="H865" s="749">
        <v>217127</v>
      </c>
      <c r="I865" s="749">
        <v>217127</v>
      </c>
      <c r="J865" s="749" t="s">
        <v>1976</v>
      </c>
      <c r="K865" s="749" t="s">
        <v>1973</v>
      </c>
      <c r="L865" s="752">
        <v>147.91999999999999</v>
      </c>
      <c r="M865" s="752">
        <v>4</v>
      </c>
      <c r="N865" s="753">
        <v>591.67999999999995</v>
      </c>
    </row>
    <row r="866" spans="1:14" ht="14.4" customHeight="1" x14ac:dyDescent="0.3">
      <c r="A866" s="747" t="s">
        <v>562</v>
      </c>
      <c r="B866" s="748" t="s">
        <v>563</v>
      </c>
      <c r="C866" s="749" t="s">
        <v>580</v>
      </c>
      <c r="D866" s="750" t="s">
        <v>581</v>
      </c>
      <c r="E866" s="751">
        <v>50113006</v>
      </c>
      <c r="F866" s="750" t="s">
        <v>1909</v>
      </c>
      <c r="G866" s="749" t="s">
        <v>590</v>
      </c>
      <c r="H866" s="749">
        <v>992137</v>
      </c>
      <c r="I866" s="749">
        <v>0</v>
      </c>
      <c r="J866" s="749" t="s">
        <v>1977</v>
      </c>
      <c r="K866" s="749" t="s">
        <v>564</v>
      </c>
      <c r="L866" s="752">
        <v>695.01</v>
      </c>
      <c r="M866" s="752">
        <v>2</v>
      </c>
      <c r="N866" s="753">
        <v>1390.02</v>
      </c>
    </row>
    <row r="867" spans="1:14" ht="14.4" customHeight="1" x14ac:dyDescent="0.3">
      <c r="A867" s="747" t="s">
        <v>562</v>
      </c>
      <c r="B867" s="748" t="s">
        <v>563</v>
      </c>
      <c r="C867" s="749" t="s">
        <v>580</v>
      </c>
      <c r="D867" s="750" t="s">
        <v>581</v>
      </c>
      <c r="E867" s="751">
        <v>50113013</v>
      </c>
      <c r="F867" s="750" t="s">
        <v>1978</v>
      </c>
      <c r="G867" s="749" t="s">
        <v>590</v>
      </c>
      <c r="H867" s="749">
        <v>183821</v>
      </c>
      <c r="I867" s="749">
        <v>183821</v>
      </c>
      <c r="J867" s="749" t="s">
        <v>1979</v>
      </c>
      <c r="K867" s="749" t="s">
        <v>1980</v>
      </c>
      <c r="L867" s="752">
        <v>71.849999999999994</v>
      </c>
      <c r="M867" s="752">
        <v>30</v>
      </c>
      <c r="N867" s="753">
        <v>2155.5</v>
      </c>
    </row>
    <row r="868" spans="1:14" ht="14.4" customHeight="1" x14ac:dyDescent="0.3">
      <c r="A868" s="747" t="s">
        <v>562</v>
      </c>
      <c r="B868" s="748" t="s">
        <v>563</v>
      </c>
      <c r="C868" s="749" t="s">
        <v>580</v>
      </c>
      <c r="D868" s="750" t="s">
        <v>581</v>
      </c>
      <c r="E868" s="751">
        <v>50113013</v>
      </c>
      <c r="F868" s="750" t="s">
        <v>1978</v>
      </c>
      <c r="G868" s="749" t="s">
        <v>301</v>
      </c>
      <c r="H868" s="749">
        <v>500696</v>
      </c>
      <c r="I868" s="749">
        <v>141836</v>
      </c>
      <c r="J868" s="749" t="s">
        <v>1981</v>
      </c>
      <c r="K868" s="749" t="s">
        <v>1982</v>
      </c>
      <c r="L868" s="752">
        <v>738.9596551724137</v>
      </c>
      <c r="M868" s="752">
        <v>2.9</v>
      </c>
      <c r="N868" s="753">
        <v>2142.9829999999997</v>
      </c>
    </row>
    <row r="869" spans="1:14" ht="14.4" customHeight="1" x14ac:dyDescent="0.3">
      <c r="A869" s="747" t="s">
        <v>562</v>
      </c>
      <c r="B869" s="748" t="s">
        <v>563</v>
      </c>
      <c r="C869" s="749" t="s">
        <v>580</v>
      </c>
      <c r="D869" s="750" t="s">
        <v>581</v>
      </c>
      <c r="E869" s="751">
        <v>50113013</v>
      </c>
      <c r="F869" s="750" t="s">
        <v>1978</v>
      </c>
      <c r="G869" s="749" t="s">
        <v>597</v>
      </c>
      <c r="H869" s="749">
        <v>195147</v>
      </c>
      <c r="I869" s="749">
        <v>195147</v>
      </c>
      <c r="J869" s="749" t="s">
        <v>1983</v>
      </c>
      <c r="K869" s="749" t="s">
        <v>1984</v>
      </c>
      <c r="L869" s="752">
        <v>594.96440000000007</v>
      </c>
      <c r="M869" s="752">
        <v>15</v>
      </c>
      <c r="N869" s="753">
        <v>8924.4660000000003</v>
      </c>
    </row>
    <row r="870" spans="1:14" ht="14.4" customHeight="1" x14ac:dyDescent="0.3">
      <c r="A870" s="747" t="s">
        <v>562</v>
      </c>
      <c r="B870" s="748" t="s">
        <v>563</v>
      </c>
      <c r="C870" s="749" t="s">
        <v>580</v>
      </c>
      <c r="D870" s="750" t="s">
        <v>581</v>
      </c>
      <c r="E870" s="751">
        <v>50113013</v>
      </c>
      <c r="F870" s="750" t="s">
        <v>1978</v>
      </c>
      <c r="G870" s="749" t="s">
        <v>597</v>
      </c>
      <c r="H870" s="749">
        <v>185524</v>
      </c>
      <c r="I870" s="749">
        <v>85524</v>
      </c>
      <c r="J870" s="749" t="s">
        <v>1985</v>
      </c>
      <c r="K870" s="749" t="s">
        <v>1986</v>
      </c>
      <c r="L870" s="752">
        <v>101.40999999999997</v>
      </c>
      <c r="M870" s="752">
        <v>1</v>
      </c>
      <c r="N870" s="753">
        <v>101.40999999999997</v>
      </c>
    </row>
    <row r="871" spans="1:14" ht="14.4" customHeight="1" x14ac:dyDescent="0.3">
      <c r="A871" s="747" t="s">
        <v>562</v>
      </c>
      <c r="B871" s="748" t="s">
        <v>563</v>
      </c>
      <c r="C871" s="749" t="s">
        <v>580</v>
      </c>
      <c r="D871" s="750" t="s">
        <v>581</v>
      </c>
      <c r="E871" s="751">
        <v>50113013</v>
      </c>
      <c r="F871" s="750" t="s">
        <v>1978</v>
      </c>
      <c r="G871" s="749" t="s">
        <v>597</v>
      </c>
      <c r="H871" s="749">
        <v>185525</v>
      </c>
      <c r="I871" s="749">
        <v>85525</v>
      </c>
      <c r="J871" s="749" t="s">
        <v>1985</v>
      </c>
      <c r="K871" s="749" t="s">
        <v>1987</v>
      </c>
      <c r="L871" s="752">
        <v>110.22999999999996</v>
      </c>
      <c r="M871" s="752">
        <v>3</v>
      </c>
      <c r="N871" s="753">
        <v>330.68999999999988</v>
      </c>
    </row>
    <row r="872" spans="1:14" ht="14.4" customHeight="1" x14ac:dyDescent="0.3">
      <c r="A872" s="747" t="s">
        <v>562</v>
      </c>
      <c r="B872" s="748" t="s">
        <v>563</v>
      </c>
      <c r="C872" s="749" t="s">
        <v>580</v>
      </c>
      <c r="D872" s="750" t="s">
        <v>581</v>
      </c>
      <c r="E872" s="751">
        <v>50113013</v>
      </c>
      <c r="F872" s="750" t="s">
        <v>1978</v>
      </c>
      <c r="G872" s="749" t="s">
        <v>597</v>
      </c>
      <c r="H872" s="749">
        <v>203097</v>
      </c>
      <c r="I872" s="749">
        <v>203097</v>
      </c>
      <c r="J872" s="749" t="s">
        <v>1988</v>
      </c>
      <c r="K872" s="749" t="s">
        <v>1989</v>
      </c>
      <c r="L872" s="752">
        <v>166.88933333333333</v>
      </c>
      <c r="M872" s="752">
        <v>60</v>
      </c>
      <c r="N872" s="753">
        <v>10013.359999999999</v>
      </c>
    </row>
    <row r="873" spans="1:14" ht="14.4" customHeight="1" x14ac:dyDescent="0.3">
      <c r="A873" s="747" t="s">
        <v>562</v>
      </c>
      <c r="B873" s="748" t="s">
        <v>563</v>
      </c>
      <c r="C873" s="749" t="s">
        <v>580</v>
      </c>
      <c r="D873" s="750" t="s">
        <v>581</v>
      </c>
      <c r="E873" s="751">
        <v>50113013</v>
      </c>
      <c r="F873" s="750" t="s">
        <v>1978</v>
      </c>
      <c r="G873" s="749" t="s">
        <v>590</v>
      </c>
      <c r="H873" s="749">
        <v>172972</v>
      </c>
      <c r="I873" s="749">
        <v>72972</v>
      </c>
      <c r="J873" s="749" t="s">
        <v>1990</v>
      </c>
      <c r="K873" s="749" t="s">
        <v>1991</v>
      </c>
      <c r="L873" s="752">
        <v>181.65</v>
      </c>
      <c r="M873" s="752">
        <v>132.19999999999999</v>
      </c>
      <c r="N873" s="753">
        <v>24014.129999999997</v>
      </c>
    </row>
    <row r="874" spans="1:14" ht="14.4" customHeight="1" x14ac:dyDescent="0.3">
      <c r="A874" s="747" t="s">
        <v>562</v>
      </c>
      <c r="B874" s="748" t="s">
        <v>563</v>
      </c>
      <c r="C874" s="749" t="s">
        <v>580</v>
      </c>
      <c r="D874" s="750" t="s">
        <v>581</v>
      </c>
      <c r="E874" s="751">
        <v>50113013</v>
      </c>
      <c r="F874" s="750" t="s">
        <v>1978</v>
      </c>
      <c r="G874" s="749" t="s">
        <v>597</v>
      </c>
      <c r="H874" s="749">
        <v>105951</v>
      </c>
      <c r="I874" s="749">
        <v>5951</v>
      </c>
      <c r="J874" s="749" t="s">
        <v>1992</v>
      </c>
      <c r="K874" s="749" t="s">
        <v>1993</v>
      </c>
      <c r="L874" s="752">
        <v>114.02399999999997</v>
      </c>
      <c r="M874" s="752">
        <v>15</v>
      </c>
      <c r="N874" s="753">
        <v>1710.3599999999997</v>
      </c>
    </row>
    <row r="875" spans="1:14" ht="14.4" customHeight="1" x14ac:dyDescent="0.3">
      <c r="A875" s="747" t="s">
        <v>562</v>
      </c>
      <c r="B875" s="748" t="s">
        <v>563</v>
      </c>
      <c r="C875" s="749" t="s">
        <v>580</v>
      </c>
      <c r="D875" s="750" t="s">
        <v>581</v>
      </c>
      <c r="E875" s="751">
        <v>50113013</v>
      </c>
      <c r="F875" s="750" t="s">
        <v>1978</v>
      </c>
      <c r="G875" s="749" t="s">
        <v>597</v>
      </c>
      <c r="H875" s="749">
        <v>196416</v>
      </c>
      <c r="I875" s="749">
        <v>96416</v>
      </c>
      <c r="J875" s="749" t="s">
        <v>1994</v>
      </c>
      <c r="K875" s="749" t="s">
        <v>1995</v>
      </c>
      <c r="L875" s="752">
        <v>85.830000000000013</v>
      </c>
      <c r="M875" s="752">
        <v>1</v>
      </c>
      <c r="N875" s="753">
        <v>85.830000000000013</v>
      </c>
    </row>
    <row r="876" spans="1:14" ht="14.4" customHeight="1" x14ac:dyDescent="0.3">
      <c r="A876" s="747" t="s">
        <v>562</v>
      </c>
      <c r="B876" s="748" t="s">
        <v>563</v>
      </c>
      <c r="C876" s="749" t="s">
        <v>580</v>
      </c>
      <c r="D876" s="750" t="s">
        <v>581</v>
      </c>
      <c r="E876" s="751">
        <v>50113013</v>
      </c>
      <c r="F876" s="750" t="s">
        <v>1978</v>
      </c>
      <c r="G876" s="749" t="s">
        <v>590</v>
      </c>
      <c r="H876" s="749">
        <v>201961</v>
      </c>
      <c r="I876" s="749">
        <v>201961</v>
      </c>
      <c r="J876" s="749" t="s">
        <v>1996</v>
      </c>
      <c r="K876" s="749" t="s">
        <v>1997</v>
      </c>
      <c r="L876" s="752">
        <v>319.92000000000007</v>
      </c>
      <c r="M876" s="752">
        <v>8</v>
      </c>
      <c r="N876" s="753">
        <v>2559.3600000000006</v>
      </c>
    </row>
    <row r="877" spans="1:14" ht="14.4" customHeight="1" x14ac:dyDescent="0.3">
      <c r="A877" s="747" t="s">
        <v>562</v>
      </c>
      <c r="B877" s="748" t="s">
        <v>563</v>
      </c>
      <c r="C877" s="749" t="s">
        <v>580</v>
      </c>
      <c r="D877" s="750" t="s">
        <v>581</v>
      </c>
      <c r="E877" s="751">
        <v>50113013</v>
      </c>
      <c r="F877" s="750" t="s">
        <v>1978</v>
      </c>
      <c r="G877" s="749" t="s">
        <v>597</v>
      </c>
      <c r="H877" s="749">
        <v>183817</v>
      </c>
      <c r="I877" s="749">
        <v>183817</v>
      </c>
      <c r="J877" s="749" t="s">
        <v>1998</v>
      </c>
      <c r="K877" s="749" t="s">
        <v>1999</v>
      </c>
      <c r="L877" s="752">
        <v>918.5</v>
      </c>
      <c r="M877" s="752">
        <v>80.600000000000009</v>
      </c>
      <c r="N877" s="753">
        <v>74031.100000000006</v>
      </c>
    </row>
    <row r="878" spans="1:14" ht="14.4" customHeight="1" x14ac:dyDescent="0.3">
      <c r="A878" s="747" t="s">
        <v>562</v>
      </c>
      <c r="B878" s="748" t="s">
        <v>563</v>
      </c>
      <c r="C878" s="749" t="s">
        <v>580</v>
      </c>
      <c r="D878" s="750" t="s">
        <v>581</v>
      </c>
      <c r="E878" s="751">
        <v>50113013</v>
      </c>
      <c r="F878" s="750" t="s">
        <v>1978</v>
      </c>
      <c r="G878" s="749" t="s">
        <v>597</v>
      </c>
      <c r="H878" s="749">
        <v>183812</v>
      </c>
      <c r="I878" s="749">
        <v>183812</v>
      </c>
      <c r="J878" s="749" t="s">
        <v>2000</v>
      </c>
      <c r="K878" s="749" t="s">
        <v>2001</v>
      </c>
      <c r="L878" s="752">
        <v>539</v>
      </c>
      <c r="M878" s="752">
        <v>5.5</v>
      </c>
      <c r="N878" s="753">
        <v>2964.5</v>
      </c>
    </row>
    <row r="879" spans="1:14" ht="14.4" customHeight="1" x14ac:dyDescent="0.3">
      <c r="A879" s="747" t="s">
        <v>562</v>
      </c>
      <c r="B879" s="748" t="s">
        <v>563</v>
      </c>
      <c r="C879" s="749" t="s">
        <v>580</v>
      </c>
      <c r="D879" s="750" t="s">
        <v>581</v>
      </c>
      <c r="E879" s="751">
        <v>50113013</v>
      </c>
      <c r="F879" s="750" t="s">
        <v>1978</v>
      </c>
      <c r="G879" s="749" t="s">
        <v>590</v>
      </c>
      <c r="H879" s="749">
        <v>164831</v>
      </c>
      <c r="I879" s="749">
        <v>64831</v>
      </c>
      <c r="J879" s="749" t="s">
        <v>2002</v>
      </c>
      <c r="K879" s="749" t="s">
        <v>2003</v>
      </c>
      <c r="L879" s="752">
        <v>198.88000000000002</v>
      </c>
      <c r="M879" s="752">
        <v>6</v>
      </c>
      <c r="N879" s="753">
        <v>1193.2800000000002</v>
      </c>
    </row>
    <row r="880" spans="1:14" ht="14.4" customHeight="1" x14ac:dyDescent="0.3">
      <c r="A880" s="747" t="s">
        <v>562</v>
      </c>
      <c r="B880" s="748" t="s">
        <v>563</v>
      </c>
      <c r="C880" s="749" t="s">
        <v>580</v>
      </c>
      <c r="D880" s="750" t="s">
        <v>581</v>
      </c>
      <c r="E880" s="751">
        <v>50113013</v>
      </c>
      <c r="F880" s="750" t="s">
        <v>1978</v>
      </c>
      <c r="G880" s="749" t="s">
        <v>590</v>
      </c>
      <c r="H880" s="749">
        <v>164835</v>
      </c>
      <c r="I880" s="749">
        <v>64835</v>
      </c>
      <c r="J880" s="749" t="s">
        <v>2004</v>
      </c>
      <c r="K880" s="749" t="s">
        <v>2005</v>
      </c>
      <c r="L880" s="752">
        <v>143.66</v>
      </c>
      <c r="M880" s="752">
        <v>2</v>
      </c>
      <c r="N880" s="753">
        <v>287.32</v>
      </c>
    </row>
    <row r="881" spans="1:14" ht="14.4" customHeight="1" x14ac:dyDescent="0.3">
      <c r="A881" s="747" t="s">
        <v>562</v>
      </c>
      <c r="B881" s="748" t="s">
        <v>563</v>
      </c>
      <c r="C881" s="749" t="s">
        <v>580</v>
      </c>
      <c r="D881" s="750" t="s">
        <v>581</v>
      </c>
      <c r="E881" s="751">
        <v>50113013</v>
      </c>
      <c r="F881" s="750" t="s">
        <v>1978</v>
      </c>
      <c r="G881" s="749" t="s">
        <v>597</v>
      </c>
      <c r="H881" s="749">
        <v>153913</v>
      </c>
      <c r="I881" s="749">
        <v>53913</v>
      </c>
      <c r="J881" s="749" t="s">
        <v>2006</v>
      </c>
      <c r="K881" s="749" t="s">
        <v>2007</v>
      </c>
      <c r="L881" s="752">
        <v>77.039999999999992</v>
      </c>
      <c r="M881" s="752">
        <v>1</v>
      </c>
      <c r="N881" s="753">
        <v>77.039999999999992</v>
      </c>
    </row>
    <row r="882" spans="1:14" ht="14.4" customHeight="1" x14ac:dyDescent="0.3">
      <c r="A882" s="747" t="s">
        <v>562</v>
      </c>
      <c r="B882" s="748" t="s">
        <v>563</v>
      </c>
      <c r="C882" s="749" t="s">
        <v>580</v>
      </c>
      <c r="D882" s="750" t="s">
        <v>581</v>
      </c>
      <c r="E882" s="751">
        <v>50113013</v>
      </c>
      <c r="F882" s="750" t="s">
        <v>1978</v>
      </c>
      <c r="G882" s="749" t="s">
        <v>597</v>
      </c>
      <c r="H882" s="749">
        <v>145010</v>
      </c>
      <c r="I882" s="749">
        <v>45010</v>
      </c>
      <c r="J882" s="749" t="s">
        <v>2008</v>
      </c>
      <c r="K882" s="749" t="s">
        <v>2009</v>
      </c>
      <c r="L882" s="752">
        <v>41.663333333333341</v>
      </c>
      <c r="M882" s="752">
        <v>6</v>
      </c>
      <c r="N882" s="753">
        <v>249.98000000000005</v>
      </c>
    </row>
    <row r="883" spans="1:14" ht="14.4" customHeight="1" x14ac:dyDescent="0.3">
      <c r="A883" s="747" t="s">
        <v>562</v>
      </c>
      <c r="B883" s="748" t="s">
        <v>563</v>
      </c>
      <c r="C883" s="749" t="s">
        <v>580</v>
      </c>
      <c r="D883" s="750" t="s">
        <v>581</v>
      </c>
      <c r="E883" s="751">
        <v>50113013</v>
      </c>
      <c r="F883" s="750" t="s">
        <v>1978</v>
      </c>
      <c r="G883" s="749" t="s">
        <v>590</v>
      </c>
      <c r="H883" s="749">
        <v>117170</v>
      </c>
      <c r="I883" s="749">
        <v>17170</v>
      </c>
      <c r="J883" s="749" t="s">
        <v>2010</v>
      </c>
      <c r="K883" s="749" t="s">
        <v>720</v>
      </c>
      <c r="L883" s="752">
        <v>72.919999999999987</v>
      </c>
      <c r="M883" s="752">
        <v>11</v>
      </c>
      <c r="N883" s="753">
        <v>802.11999999999989</v>
      </c>
    </row>
    <row r="884" spans="1:14" ht="14.4" customHeight="1" x14ac:dyDescent="0.3">
      <c r="A884" s="747" t="s">
        <v>562</v>
      </c>
      <c r="B884" s="748" t="s">
        <v>563</v>
      </c>
      <c r="C884" s="749" t="s">
        <v>580</v>
      </c>
      <c r="D884" s="750" t="s">
        <v>581</v>
      </c>
      <c r="E884" s="751">
        <v>50113013</v>
      </c>
      <c r="F884" s="750" t="s">
        <v>1978</v>
      </c>
      <c r="G884" s="749" t="s">
        <v>590</v>
      </c>
      <c r="H884" s="749">
        <v>117171</v>
      </c>
      <c r="I884" s="749">
        <v>17171</v>
      </c>
      <c r="J884" s="749" t="s">
        <v>2011</v>
      </c>
      <c r="K884" s="749" t="s">
        <v>1191</v>
      </c>
      <c r="L884" s="752">
        <v>72.921764705882339</v>
      </c>
      <c r="M884" s="752">
        <v>17</v>
      </c>
      <c r="N884" s="753">
        <v>1239.6699999999998</v>
      </c>
    </row>
    <row r="885" spans="1:14" ht="14.4" customHeight="1" x14ac:dyDescent="0.3">
      <c r="A885" s="747" t="s">
        <v>562</v>
      </c>
      <c r="B885" s="748" t="s">
        <v>563</v>
      </c>
      <c r="C885" s="749" t="s">
        <v>580</v>
      </c>
      <c r="D885" s="750" t="s">
        <v>581</v>
      </c>
      <c r="E885" s="751">
        <v>50113013</v>
      </c>
      <c r="F885" s="750" t="s">
        <v>1978</v>
      </c>
      <c r="G885" s="749" t="s">
        <v>590</v>
      </c>
      <c r="H885" s="749">
        <v>111706</v>
      </c>
      <c r="I885" s="749">
        <v>11706</v>
      </c>
      <c r="J885" s="749" t="s">
        <v>759</v>
      </c>
      <c r="K885" s="749" t="s">
        <v>2012</v>
      </c>
      <c r="L885" s="752">
        <v>437.44470588235293</v>
      </c>
      <c r="M885" s="752">
        <v>17</v>
      </c>
      <c r="N885" s="753">
        <v>7436.5599999999995</v>
      </c>
    </row>
    <row r="886" spans="1:14" ht="14.4" customHeight="1" x14ac:dyDescent="0.3">
      <c r="A886" s="747" t="s">
        <v>562</v>
      </c>
      <c r="B886" s="748" t="s">
        <v>563</v>
      </c>
      <c r="C886" s="749" t="s">
        <v>580</v>
      </c>
      <c r="D886" s="750" t="s">
        <v>581</v>
      </c>
      <c r="E886" s="751">
        <v>50113013</v>
      </c>
      <c r="F886" s="750" t="s">
        <v>1978</v>
      </c>
      <c r="G886" s="749" t="s">
        <v>590</v>
      </c>
      <c r="H886" s="749">
        <v>131654</v>
      </c>
      <c r="I886" s="749">
        <v>131654</v>
      </c>
      <c r="J886" s="749" t="s">
        <v>2013</v>
      </c>
      <c r="K886" s="749" t="s">
        <v>2014</v>
      </c>
      <c r="L886" s="752">
        <v>264</v>
      </c>
      <c r="M886" s="752">
        <v>11</v>
      </c>
      <c r="N886" s="753">
        <v>2904</v>
      </c>
    </row>
    <row r="887" spans="1:14" ht="14.4" customHeight="1" x14ac:dyDescent="0.3">
      <c r="A887" s="747" t="s">
        <v>562</v>
      </c>
      <c r="B887" s="748" t="s">
        <v>563</v>
      </c>
      <c r="C887" s="749" t="s">
        <v>580</v>
      </c>
      <c r="D887" s="750" t="s">
        <v>581</v>
      </c>
      <c r="E887" s="751">
        <v>50113013</v>
      </c>
      <c r="F887" s="750" t="s">
        <v>1978</v>
      </c>
      <c r="G887" s="749" t="s">
        <v>590</v>
      </c>
      <c r="H887" s="749">
        <v>131656</v>
      </c>
      <c r="I887" s="749">
        <v>131656</v>
      </c>
      <c r="J887" s="749" t="s">
        <v>2015</v>
      </c>
      <c r="K887" s="749" t="s">
        <v>2016</v>
      </c>
      <c r="L887" s="752">
        <v>517</v>
      </c>
      <c r="M887" s="752">
        <v>6.1</v>
      </c>
      <c r="N887" s="753">
        <v>3153.7</v>
      </c>
    </row>
    <row r="888" spans="1:14" ht="14.4" customHeight="1" x14ac:dyDescent="0.3">
      <c r="A888" s="747" t="s">
        <v>562</v>
      </c>
      <c r="B888" s="748" t="s">
        <v>563</v>
      </c>
      <c r="C888" s="749" t="s">
        <v>580</v>
      </c>
      <c r="D888" s="750" t="s">
        <v>581</v>
      </c>
      <c r="E888" s="751">
        <v>50113013</v>
      </c>
      <c r="F888" s="750" t="s">
        <v>1978</v>
      </c>
      <c r="G888" s="749" t="s">
        <v>590</v>
      </c>
      <c r="H888" s="749">
        <v>108606</v>
      </c>
      <c r="I888" s="749">
        <v>108606</v>
      </c>
      <c r="J888" s="749" t="s">
        <v>2017</v>
      </c>
      <c r="K888" s="749" t="s">
        <v>2018</v>
      </c>
      <c r="L888" s="752">
        <v>73.30857142857144</v>
      </c>
      <c r="M888" s="752">
        <v>7</v>
      </c>
      <c r="N888" s="753">
        <v>513.16000000000008</v>
      </c>
    </row>
    <row r="889" spans="1:14" ht="14.4" customHeight="1" x14ac:dyDescent="0.3">
      <c r="A889" s="747" t="s">
        <v>562</v>
      </c>
      <c r="B889" s="748" t="s">
        <v>563</v>
      </c>
      <c r="C889" s="749" t="s">
        <v>580</v>
      </c>
      <c r="D889" s="750" t="s">
        <v>581</v>
      </c>
      <c r="E889" s="751">
        <v>50113013</v>
      </c>
      <c r="F889" s="750" t="s">
        <v>1978</v>
      </c>
      <c r="G889" s="749" t="s">
        <v>590</v>
      </c>
      <c r="H889" s="749">
        <v>115658</v>
      </c>
      <c r="I889" s="749">
        <v>15658</v>
      </c>
      <c r="J889" s="749" t="s">
        <v>2019</v>
      </c>
      <c r="K889" s="749" t="s">
        <v>2020</v>
      </c>
      <c r="L889" s="752">
        <v>58.349285714285706</v>
      </c>
      <c r="M889" s="752">
        <v>28</v>
      </c>
      <c r="N889" s="753">
        <v>1633.7799999999997</v>
      </c>
    </row>
    <row r="890" spans="1:14" ht="14.4" customHeight="1" x14ac:dyDescent="0.3">
      <c r="A890" s="747" t="s">
        <v>562</v>
      </c>
      <c r="B890" s="748" t="s">
        <v>563</v>
      </c>
      <c r="C890" s="749" t="s">
        <v>580</v>
      </c>
      <c r="D890" s="750" t="s">
        <v>581</v>
      </c>
      <c r="E890" s="751">
        <v>50113013</v>
      </c>
      <c r="F890" s="750" t="s">
        <v>1978</v>
      </c>
      <c r="G890" s="749" t="s">
        <v>590</v>
      </c>
      <c r="H890" s="749">
        <v>194453</v>
      </c>
      <c r="I890" s="749">
        <v>94453</v>
      </c>
      <c r="J890" s="749" t="s">
        <v>2021</v>
      </c>
      <c r="K890" s="749" t="s">
        <v>2022</v>
      </c>
      <c r="L890" s="752">
        <v>53.733333333333327</v>
      </c>
      <c r="M890" s="752">
        <v>3</v>
      </c>
      <c r="N890" s="753">
        <v>161.19999999999999</v>
      </c>
    </row>
    <row r="891" spans="1:14" ht="14.4" customHeight="1" x14ac:dyDescent="0.3">
      <c r="A891" s="747" t="s">
        <v>562</v>
      </c>
      <c r="B891" s="748" t="s">
        <v>563</v>
      </c>
      <c r="C891" s="749" t="s">
        <v>580</v>
      </c>
      <c r="D891" s="750" t="s">
        <v>581</v>
      </c>
      <c r="E891" s="751">
        <v>50113013</v>
      </c>
      <c r="F891" s="750" t="s">
        <v>1978</v>
      </c>
      <c r="G891" s="749" t="s">
        <v>590</v>
      </c>
      <c r="H891" s="749">
        <v>196039</v>
      </c>
      <c r="I891" s="749">
        <v>96039</v>
      </c>
      <c r="J891" s="749" t="s">
        <v>2023</v>
      </c>
      <c r="K891" s="749" t="s">
        <v>2024</v>
      </c>
      <c r="L891" s="752">
        <v>83.080000000000013</v>
      </c>
      <c r="M891" s="752">
        <v>4</v>
      </c>
      <c r="N891" s="753">
        <v>332.32000000000005</v>
      </c>
    </row>
    <row r="892" spans="1:14" ht="14.4" customHeight="1" x14ac:dyDescent="0.3">
      <c r="A892" s="747" t="s">
        <v>562</v>
      </c>
      <c r="B892" s="748" t="s">
        <v>563</v>
      </c>
      <c r="C892" s="749" t="s">
        <v>580</v>
      </c>
      <c r="D892" s="750" t="s">
        <v>581</v>
      </c>
      <c r="E892" s="751">
        <v>50113013</v>
      </c>
      <c r="F892" s="750" t="s">
        <v>1978</v>
      </c>
      <c r="G892" s="749" t="s">
        <v>590</v>
      </c>
      <c r="H892" s="749">
        <v>162187</v>
      </c>
      <c r="I892" s="749">
        <v>162187</v>
      </c>
      <c r="J892" s="749" t="s">
        <v>2025</v>
      </c>
      <c r="K892" s="749" t="s">
        <v>2026</v>
      </c>
      <c r="L892" s="752">
        <v>310.58823529411762</v>
      </c>
      <c r="M892" s="752">
        <v>8.5</v>
      </c>
      <c r="N892" s="753">
        <v>2640</v>
      </c>
    </row>
    <row r="893" spans="1:14" ht="14.4" customHeight="1" x14ac:dyDescent="0.3">
      <c r="A893" s="747" t="s">
        <v>562</v>
      </c>
      <c r="B893" s="748" t="s">
        <v>563</v>
      </c>
      <c r="C893" s="749" t="s">
        <v>580</v>
      </c>
      <c r="D893" s="750" t="s">
        <v>581</v>
      </c>
      <c r="E893" s="751">
        <v>50113013</v>
      </c>
      <c r="F893" s="750" t="s">
        <v>1978</v>
      </c>
      <c r="G893" s="749" t="s">
        <v>597</v>
      </c>
      <c r="H893" s="749">
        <v>849655</v>
      </c>
      <c r="I893" s="749">
        <v>129836</v>
      </c>
      <c r="J893" s="749" t="s">
        <v>2027</v>
      </c>
      <c r="K893" s="749" t="s">
        <v>2028</v>
      </c>
      <c r="L893" s="752">
        <v>262.89999999999998</v>
      </c>
      <c r="M893" s="752">
        <v>8</v>
      </c>
      <c r="N893" s="753">
        <v>2103.1999999999998</v>
      </c>
    </row>
    <row r="894" spans="1:14" ht="14.4" customHeight="1" x14ac:dyDescent="0.3">
      <c r="A894" s="747" t="s">
        <v>562</v>
      </c>
      <c r="B894" s="748" t="s">
        <v>563</v>
      </c>
      <c r="C894" s="749" t="s">
        <v>580</v>
      </c>
      <c r="D894" s="750" t="s">
        <v>581</v>
      </c>
      <c r="E894" s="751">
        <v>50113013</v>
      </c>
      <c r="F894" s="750" t="s">
        <v>1978</v>
      </c>
      <c r="G894" s="749" t="s">
        <v>597</v>
      </c>
      <c r="H894" s="749">
        <v>849887</v>
      </c>
      <c r="I894" s="749">
        <v>129834</v>
      </c>
      <c r="J894" s="749" t="s">
        <v>2029</v>
      </c>
      <c r="K894" s="749" t="s">
        <v>564</v>
      </c>
      <c r="L894" s="752">
        <v>154</v>
      </c>
      <c r="M894" s="752">
        <v>3</v>
      </c>
      <c r="N894" s="753">
        <v>462</v>
      </c>
    </row>
    <row r="895" spans="1:14" ht="14.4" customHeight="1" x14ac:dyDescent="0.3">
      <c r="A895" s="747" t="s">
        <v>562</v>
      </c>
      <c r="B895" s="748" t="s">
        <v>563</v>
      </c>
      <c r="C895" s="749" t="s">
        <v>580</v>
      </c>
      <c r="D895" s="750" t="s">
        <v>581</v>
      </c>
      <c r="E895" s="751">
        <v>50113013</v>
      </c>
      <c r="F895" s="750" t="s">
        <v>1978</v>
      </c>
      <c r="G895" s="749" t="s">
        <v>590</v>
      </c>
      <c r="H895" s="749">
        <v>218400</v>
      </c>
      <c r="I895" s="749">
        <v>218400</v>
      </c>
      <c r="J895" s="749" t="s">
        <v>2030</v>
      </c>
      <c r="K895" s="749" t="s">
        <v>2031</v>
      </c>
      <c r="L895" s="752">
        <v>597.7399999999999</v>
      </c>
      <c r="M895" s="752">
        <v>7.5</v>
      </c>
      <c r="N895" s="753">
        <v>4483.0499999999993</v>
      </c>
    </row>
    <row r="896" spans="1:14" ht="14.4" customHeight="1" x14ac:dyDescent="0.3">
      <c r="A896" s="747" t="s">
        <v>562</v>
      </c>
      <c r="B896" s="748" t="s">
        <v>563</v>
      </c>
      <c r="C896" s="749" t="s">
        <v>580</v>
      </c>
      <c r="D896" s="750" t="s">
        <v>581</v>
      </c>
      <c r="E896" s="751">
        <v>50113013</v>
      </c>
      <c r="F896" s="750" t="s">
        <v>1978</v>
      </c>
      <c r="G896" s="749" t="s">
        <v>590</v>
      </c>
      <c r="H896" s="749">
        <v>844576</v>
      </c>
      <c r="I896" s="749">
        <v>100339</v>
      </c>
      <c r="J896" s="749" t="s">
        <v>2032</v>
      </c>
      <c r="K896" s="749" t="s">
        <v>2033</v>
      </c>
      <c r="L896" s="752">
        <v>97.550555555555547</v>
      </c>
      <c r="M896" s="752">
        <v>18</v>
      </c>
      <c r="N896" s="753">
        <v>1755.9099999999999</v>
      </c>
    </row>
    <row r="897" spans="1:14" ht="14.4" customHeight="1" x14ac:dyDescent="0.3">
      <c r="A897" s="747" t="s">
        <v>562</v>
      </c>
      <c r="B897" s="748" t="s">
        <v>563</v>
      </c>
      <c r="C897" s="749" t="s">
        <v>580</v>
      </c>
      <c r="D897" s="750" t="s">
        <v>581</v>
      </c>
      <c r="E897" s="751">
        <v>50113013</v>
      </c>
      <c r="F897" s="750" t="s">
        <v>1978</v>
      </c>
      <c r="G897" s="749" t="s">
        <v>590</v>
      </c>
      <c r="H897" s="749">
        <v>190986</v>
      </c>
      <c r="I897" s="749">
        <v>90986</v>
      </c>
      <c r="J897" s="749" t="s">
        <v>2034</v>
      </c>
      <c r="K897" s="749" t="s">
        <v>2035</v>
      </c>
      <c r="L897" s="752">
        <v>46</v>
      </c>
      <c r="M897" s="752">
        <v>2</v>
      </c>
      <c r="N897" s="753">
        <v>92</v>
      </c>
    </row>
    <row r="898" spans="1:14" ht="14.4" customHeight="1" x14ac:dyDescent="0.3">
      <c r="A898" s="747" t="s">
        <v>562</v>
      </c>
      <c r="B898" s="748" t="s">
        <v>563</v>
      </c>
      <c r="C898" s="749" t="s">
        <v>580</v>
      </c>
      <c r="D898" s="750" t="s">
        <v>581</v>
      </c>
      <c r="E898" s="751">
        <v>50113013</v>
      </c>
      <c r="F898" s="750" t="s">
        <v>1978</v>
      </c>
      <c r="G898" s="749" t="s">
        <v>590</v>
      </c>
      <c r="H898" s="749">
        <v>168860</v>
      </c>
      <c r="I898" s="749">
        <v>168860</v>
      </c>
      <c r="J898" s="749" t="s">
        <v>2036</v>
      </c>
      <c r="K898" s="749" t="s">
        <v>2037</v>
      </c>
      <c r="L898" s="752">
        <v>28965.489999999998</v>
      </c>
      <c r="M898" s="752">
        <v>1</v>
      </c>
      <c r="N898" s="753">
        <v>28965.489999999998</v>
      </c>
    </row>
    <row r="899" spans="1:14" ht="14.4" customHeight="1" x14ac:dyDescent="0.3">
      <c r="A899" s="747" t="s">
        <v>562</v>
      </c>
      <c r="B899" s="748" t="s">
        <v>563</v>
      </c>
      <c r="C899" s="749" t="s">
        <v>580</v>
      </c>
      <c r="D899" s="750" t="s">
        <v>581</v>
      </c>
      <c r="E899" s="751">
        <v>50113013</v>
      </c>
      <c r="F899" s="750" t="s">
        <v>1978</v>
      </c>
      <c r="G899" s="749" t="s">
        <v>590</v>
      </c>
      <c r="H899" s="749">
        <v>132954</v>
      </c>
      <c r="I899" s="749">
        <v>32954</v>
      </c>
      <c r="J899" s="749" t="s">
        <v>2038</v>
      </c>
      <c r="K899" s="749" t="s">
        <v>2039</v>
      </c>
      <c r="L899" s="752">
        <v>84.876666666666665</v>
      </c>
      <c r="M899" s="752">
        <v>3</v>
      </c>
      <c r="N899" s="753">
        <v>254.63</v>
      </c>
    </row>
    <row r="900" spans="1:14" ht="14.4" customHeight="1" x14ac:dyDescent="0.3">
      <c r="A900" s="747" t="s">
        <v>562</v>
      </c>
      <c r="B900" s="748" t="s">
        <v>563</v>
      </c>
      <c r="C900" s="749" t="s">
        <v>580</v>
      </c>
      <c r="D900" s="750" t="s">
        <v>581</v>
      </c>
      <c r="E900" s="751">
        <v>50113013</v>
      </c>
      <c r="F900" s="750" t="s">
        <v>1978</v>
      </c>
      <c r="G900" s="749" t="s">
        <v>590</v>
      </c>
      <c r="H900" s="749">
        <v>132953</v>
      </c>
      <c r="I900" s="749">
        <v>32953</v>
      </c>
      <c r="J900" s="749" t="s">
        <v>2038</v>
      </c>
      <c r="K900" s="749" t="s">
        <v>2035</v>
      </c>
      <c r="L900" s="752">
        <v>49.69</v>
      </c>
      <c r="M900" s="752">
        <v>2</v>
      </c>
      <c r="N900" s="753">
        <v>99.38</v>
      </c>
    </row>
    <row r="901" spans="1:14" ht="14.4" customHeight="1" x14ac:dyDescent="0.3">
      <c r="A901" s="747" t="s">
        <v>562</v>
      </c>
      <c r="B901" s="748" t="s">
        <v>563</v>
      </c>
      <c r="C901" s="749" t="s">
        <v>580</v>
      </c>
      <c r="D901" s="750" t="s">
        <v>581</v>
      </c>
      <c r="E901" s="751">
        <v>50113013</v>
      </c>
      <c r="F901" s="750" t="s">
        <v>1978</v>
      </c>
      <c r="G901" s="749" t="s">
        <v>590</v>
      </c>
      <c r="H901" s="749">
        <v>102427</v>
      </c>
      <c r="I901" s="749">
        <v>2427</v>
      </c>
      <c r="J901" s="749" t="s">
        <v>2040</v>
      </c>
      <c r="K901" s="749" t="s">
        <v>2041</v>
      </c>
      <c r="L901" s="752">
        <v>88.565263157894734</v>
      </c>
      <c r="M901" s="752">
        <v>19</v>
      </c>
      <c r="N901" s="753">
        <v>1682.74</v>
      </c>
    </row>
    <row r="902" spans="1:14" ht="14.4" customHeight="1" x14ac:dyDescent="0.3">
      <c r="A902" s="747" t="s">
        <v>562</v>
      </c>
      <c r="B902" s="748" t="s">
        <v>563</v>
      </c>
      <c r="C902" s="749" t="s">
        <v>580</v>
      </c>
      <c r="D902" s="750" t="s">
        <v>581</v>
      </c>
      <c r="E902" s="751">
        <v>50113013</v>
      </c>
      <c r="F902" s="750" t="s">
        <v>1978</v>
      </c>
      <c r="G902" s="749" t="s">
        <v>590</v>
      </c>
      <c r="H902" s="749">
        <v>148262</v>
      </c>
      <c r="I902" s="749">
        <v>48262</v>
      </c>
      <c r="J902" s="749" t="s">
        <v>2042</v>
      </c>
      <c r="K902" s="749" t="s">
        <v>2043</v>
      </c>
      <c r="L902" s="752">
        <v>37.790000000000006</v>
      </c>
      <c r="M902" s="752">
        <v>1</v>
      </c>
      <c r="N902" s="753">
        <v>37.790000000000006</v>
      </c>
    </row>
    <row r="903" spans="1:14" ht="14.4" customHeight="1" x14ac:dyDescent="0.3">
      <c r="A903" s="747" t="s">
        <v>562</v>
      </c>
      <c r="B903" s="748" t="s">
        <v>563</v>
      </c>
      <c r="C903" s="749" t="s">
        <v>580</v>
      </c>
      <c r="D903" s="750" t="s">
        <v>581</v>
      </c>
      <c r="E903" s="751">
        <v>50113013</v>
      </c>
      <c r="F903" s="750" t="s">
        <v>1978</v>
      </c>
      <c r="G903" s="749" t="s">
        <v>590</v>
      </c>
      <c r="H903" s="749">
        <v>101066</v>
      </c>
      <c r="I903" s="749">
        <v>1066</v>
      </c>
      <c r="J903" s="749" t="s">
        <v>2042</v>
      </c>
      <c r="K903" s="749" t="s">
        <v>2044</v>
      </c>
      <c r="L903" s="752">
        <v>57.42</v>
      </c>
      <c r="M903" s="752">
        <v>16</v>
      </c>
      <c r="N903" s="753">
        <v>918.72</v>
      </c>
    </row>
    <row r="904" spans="1:14" ht="14.4" customHeight="1" x14ac:dyDescent="0.3">
      <c r="A904" s="747" t="s">
        <v>562</v>
      </c>
      <c r="B904" s="748" t="s">
        <v>563</v>
      </c>
      <c r="C904" s="749" t="s">
        <v>580</v>
      </c>
      <c r="D904" s="750" t="s">
        <v>581</v>
      </c>
      <c r="E904" s="751">
        <v>50113013</v>
      </c>
      <c r="F904" s="750" t="s">
        <v>1978</v>
      </c>
      <c r="G904" s="749" t="s">
        <v>590</v>
      </c>
      <c r="H904" s="749">
        <v>148261</v>
      </c>
      <c r="I904" s="749">
        <v>48261</v>
      </c>
      <c r="J904" s="749" t="s">
        <v>2042</v>
      </c>
      <c r="K904" s="749" t="s">
        <v>2045</v>
      </c>
      <c r="L904" s="752">
        <v>68.895714285714291</v>
      </c>
      <c r="M904" s="752">
        <v>7</v>
      </c>
      <c r="N904" s="753">
        <v>482.27000000000004</v>
      </c>
    </row>
    <row r="905" spans="1:14" ht="14.4" customHeight="1" x14ac:dyDescent="0.3">
      <c r="A905" s="747" t="s">
        <v>562</v>
      </c>
      <c r="B905" s="748" t="s">
        <v>563</v>
      </c>
      <c r="C905" s="749" t="s">
        <v>580</v>
      </c>
      <c r="D905" s="750" t="s">
        <v>581</v>
      </c>
      <c r="E905" s="751">
        <v>50113013</v>
      </c>
      <c r="F905" s="750" t="s">
        <v>1978</v>
      </c>
      <c r="G905" s="749" t="s">
        <v>590</v>
      </c>
      <c r="H905" s="749">
        <v>184492</v>
      </c>
      <c r="I905" s="749">
        <v>84492</v>
      </c>
      <c r="J905" s="749" t="s">
        <v>2046</v>
      </c>
      <c r="K905" s="749" t="s">
        <v>2047</v>
      </c>
      <c r="L905" s="752">
        <v>51.81</v>
      </c>
      <c r="M905" s="752">
        <v>1</v>
      </c>
      <c r="N905" s="753">
        <v>51.81</v>
      </c>
    </row>
    <row r="906" spans="1:14" ht="14.4" customHeight="1" x14ac:dyDescent="0.3">
      <c r="A906" s="747" t="s">
        <v>562</v>
      </c>
      <c r="B906" s="748" t="s">
        <v>563</v>
      </c>
      <c r="C906" s="749" t="s">
        <v>580</v>
      </c>
      <c r="D906" s="750" t="s">
        <v>581</v>
      </c>
      <c r="E906" s="751">
        <v>50113013</v>
      </c>
      <c r="F906" s="750" t="s">
        <v>1978</v>
      </c>
      <c r="G906" s="749" t="s">
        <v>590</v>
      </c>
      <c r="H906" s="749">
        <v>188746</v>
      </c>
      <c r="I906" s="749">
        <v>88746</v>
      </c>
      <c r="J906" s="749" t="s">
        <v>2046</v>
      </c>
      <c r="K906" s="749" t="s">
        <v>2048</v>
      </c>
      <c r="L906" s="752">
        <v>52.012500000000017</v>
      </c>
      <c r="M906" s="752">
        <v>4</v>
      </c>
      <c r="N906" s="753">
        <v>208.05000000000007</v>
      </c>
    </row>
    <row r="907" spans="1:14" ht="14.4" customHeight="1" x14ac:dyDescent="0.3">
      <c r="A907" s="747" t="s">
        <v>562</v>
      </c>
      <c r="B907" s="748" t="s">
        <v>563</v>
      </c>
      <c r="C907" s="749" t="s">
        <v>580</v>
      </c>
      <c r="D907" s="750" t="s">
        <v>581</v>
      </c>
      <c r="E907" s="751">
        <v>50113013</v>
      </c>
      <c r="F907" s="750" t="s">
        <v>1978</v>
      </c>
      <c r="G907" s="749" t="s">
        <v>590</v>
      </c>
      <c r="H907" s="749">
        <v>207280</v>
      </c>
      <c r="I907" s="749">
        <v>207280</v>
      </c>
      <c r="J907" s="749" t="s">
        <v>2049</v>
      </c>
      <c r="K907" s="749" t="s">
        <v>705</v>
      </c>
      <c r="L907" s="752">
        <v>129.98203389830505</v>
      </c>
      <c r="M907" s="752">
        <v>59</v>
      </c>
      <c r="N907" s="753">
        <v>7668.9399999999978</v>
      </c>
    </row>
    <row r="908" spans="1:14" ht="14.4" customHeight="1" x14ac:dyDescent="0.3">
      <c r="A908" s="747" t="s">
        <v>562</v>
      </c>
      <c r="B908" s="748" t="s">
        <v>563</v>
      </c>
      <c r="C908" s="749" t="s">
        <v>580</v>
      </c>
      <c r="D908" s="750" t="s">
        <v>581</v>
      </c>
      <c r="E908" s="751">
        <v>50113013</v>
      </c>
      <c r="F908" s="750" t="s">
        <v>1978</v>
      </c>
      <c r="G908" s="749" t="s">
        <v>590</v>
      </c>
      <c r="H908" s="749">
        <v>394618</v>
      </c>
      <c r="I908" s="749">
        <v>112786</v>
      </c>
      <c r="J908" s="749" t="s">
        <v>2050</v>
      </c>
      <c r="K908" s="749" t="s">
        <v>2051</v>
      </c>
      <c r="L908" s="752">
        <v>310.37413265306122</v>
      </c>
      <c r="M908" s="752">
        <v>4.9000000000000004</v>
      </c>
      <c r="N908" s="753">
        <v>1520.8332500000001</v>
      </c>
    </row>
    <row r="909" spans="1:14" ht="14.4" customHeight="1" x14ac:dyDescent="0.3">
      <c r="A909" s="747" t="s">
        <v>562</v>
      </c>
      <c r="B909" s="748" t="s">
        <v>563</v>
      </c>
      <c r="C909" s="749" t="s">
        <v>580</v>
      </c>
      <c r="D909" s="750" t="s">
        <v>581</v>
      </c>
      <c r="E909" s="751">
        <v>50113013</v>
      </c>
      <c r="F909" s="750" t="s">
        <v>1978</v>
      </c>
      <c r="G909" s="749" t="s">
        <v>590</v>
      </c>
      <c r="H909" s="749">
        <v>847476</v>
      </c>
      <c r="I909" s="749">
        <v>112782</v>
      </c>
      <c r="J909" s="749" t="s">
        <v>2052</v>
      </c>
      <c r="K909" s="749" t="s">
        <v>2053</v>
      </c>
      <c r="L909" s="752">
        <v>674.08666666666659</v>
      </c>
      <c r="M909" s="752">
        <v>5.0999999999999996</v>
      </c>
      <c r="N909" s="753">
        <v>3437.8419999999996</v>
      </c>
    </row>
    <row r="910" spans="1:14" ht="14.4" customHeight="1" x14ac:dyDescent="0.3">
      <c r="A910" s="747" t="s">
        <v>562</v>
      </c>
      <c r="B910" s="748" t="s">
        <v>563</v>
      </c>
      <c r="C910" s="749" t="s">
        <v>580</v>
      </c>
      <c r="D910" s="750" t="s">
        <v>581</v>
      </c>
      <c r="E910" s="751">
        <v>50113013</v>
      </c>
      <c r="F910" s="750" t="s">
        <v>1978</v>
      </c>
      <c r="G910" s="749" t="s">
        <v>590</v>
      </c>
      <c r="H910" s="749">
        <v>96414</v>
      </c>
      <c r="I910" s="749">
        <v>96414</v>
      </c>
      <c r="J910" s="749" t="s">
        <v>2054</v>
      </c>
      <c r="K910" s="749" t="s">
        <v>2055</v>
      </c>
      <c r="L910" s="752">
        <v>58.734444444444463</v>
      </c>
      <c r="M910" s="752">
        <v>12.599999999999998</v>
      </c>
      <c r="N910" s="753">
        <v>740.05400000000009</v>
      </c>
    </row>
    <row r="911" spans="1:14" ht="14.4" customHeight="1" x14ac:dyDescent="0.3">
      <c r="A911" s="747" t="s">
        <v>562</v>
      </c>
      <c r="B911" s="748" t="s">
        <v>563</v>
      </c>
      <c r="C911" s="749" t="s">
        <v>580</v>
      </c>
      <c r="D911" s="750" t="s">
        <v>581</v>
      </c>
      <c r="E911" s="751">
        <v>50113013</v>
      </c>
      <c r="F911" s="750" t="s">
        <v>1978</v>
      </c>
      <c r="G911" s="749" t="s">
        <v>590</v>
      </c>
      <c r="H911" s="749">
        <v>216196</v>
      </c>
      <c r="I911" s="749">
        <v>216196</v>
      </c>
      <c r="J911" s="749" t="s">
        <v>2056</v>
      </c>
      <c r="K911" s="749" t="s">
        <v>2057</v>
      </c>
      <c r="L911" s="752">
        <v>70.81</v>
      </c>
      <c r="M911" s="752">
        <v>2</v>
      </c>
      <c r="N911" s="753">
        <v>141.62</v>
      </c>
    </row>
    <row r="912" spans="1:14" ht="14.4" customHeight="1" x14ac:dyDescent="0.3">
      <c r="A912" s="747" t="s">
        <v>562</v>
      </c>
      <c r="B912" s="748" t="s">
        <v>563</v>
      </c>
      <c r="C912" s="749" t="s">
        <v>580</v>
      </c>
      <c r="D912" s="750" t="s">
        <v>581</v>
      </c>
      <c r="E912" s="751">
        <v>50113013</v>
      </c>
      <c r="F912" s="750" t="s">
        <v>1978</v>
      </c>
      <c r="G912" s="749" t="s">
        <v>590</v>
      </c>
      <c r="H912" s="749">
        <v>216197</v>
      </c>
      <c r="I912" s="749">
        <v>216197</v>
      </c>
      <c r="J912" s="749" t="s">
        <v>2056</v>
      </c>
      <c r="K912" s="749" t="s">
        <v>2058</v>
      </c>
      <c r="L912" s="752">
        <v>136.13000000000008</v>
      </c>
      <c r="M912" s="752">
        <v>1</v>
      </c>
      <c r="N912" s="753">
        <v>136.13000000000008</v>
      </c>
    </row>
    <row r="913" spans="1:14" ht="14.4" customHeight="1" x14ac:dyDescent="0.3">
      <c r="A913" s="747" t="s">
        <v>562</v>
      </c>
      <c r="B913" s="748" t="s">
        <v>563</v>
      </c>
      <c r="C913" s="749" t="s">
        <v>580</v>
      </c>
      <c r="D913" s="750" t="s">
        <v>581</v>
      </c>
      <c r="E913" s="751">
        <v>50113013</v>
      </c>
      <c r="F913" s="750" t="s">
        <v>1978</v>
      </c>
      <c r="G913" s="749" t="s">
        <v>590</v>
      </c>
      <c r="H913" s="749">
        <v>216199</v>
      </c>
      <c r="I913" s="749">
        <v>216199</v>
      </c>
      <c r="J913" s="749" t="s">
        <v>2059</v>
      </c>
      <c r="K913" s="749" t="s">
        <v>2060</v>
      </c>
      <c r="L913" s="752">
        <v>99.900238095238109</v>
      </c>
      <c r="M913" s="752">
        <v>42</v>
      </c>
      <c r="N913" s="753">
        <v>4195.8100000000004</v>
      </c>
    </row>
    <row r="914" spans="1:14" ht="14.4" customHeight="1" x14ac:dyDescent="0.3">
      <c r="A914" s="747" t="s">
        <v>562</v>
      </c>
      <c r="B914" s="748" t="s">
        <v>563</v>
      </c>
      <c r="C914" s="749" t="s">
        <v>580</v>
      </c>
      <c r="D914" s="750" t="s">
        <v>581</v>
      </c>
      <c r="E914" s="751">
        <v>50113013</v>
      </c>
      <c r="F914" s="750" t="s">
        <v>1978</v>
      </c>
      <c r="G914" s="749" t="s">
        <v>590</v>
      </c>
      <c r="H914" s="749">
        <v>216183</v>
      </c>
      <c r="I914" s="749">
        <v>216183</v>
      </c>
      <c r="J914" s="749" t="s">
        <v>2061</v>
      </c>
      <c r="K914" s="749" t="s">
        <v>2062</v>
      </c>
      <c r="L914" s="752">
        <v>249.46</v>
      </c>
      <c r="M914" s="752">
        <v>8</v>
      </c>
      <c r="N914" s="753">
        <v>1995.68</v>
      </c>
    </row>
    <row r="915" spans="1:14" ht="14.4" customHeight="1" x14ac:dyDescent="0.3">
      <c r="A915" s="747" t="s">
        <v>562</v>
      </c>
      <c r="B915" s="748" t="s">
        <v>563</v>
      </c>
      <c r="C915" s="749" t="s">
        <v>580</v>
      </c>
      <c r="D915" s="750" t="s">
        <v>581</v>
      </c>
      <c r="E915" s="751">
        <v>50113013</v>
      </c>
      <c r="F915" s="750" t="s">
        <v>1978</v>
      </c>
      <c r="G915" s="749" t="s">
        <v>590</v>
      </c>
      <c r="H915" s="749">
        <v>216189</v>
      </c>
      <c r="I915" s="749">
        <v>216189</v>
      </c>
      <c r="J915" s="749" t="s">
        <v>2063</v>
      </c>
      <c r="K915" s="749" t="s">
        <v>2064</v>
      </c>
      <c r="L915" s="752">
        <v>125.69000000000001</v>
      </c>
      <c r="M915" s="752">
        <v>7</v>
      </c>
      <c r="N915" s="753">
        <v>879.83</v>
      </c>
    </row>
    <row r="916" spans="1:14" ht="14.4" customHeight="1" x14ac:dyDescent="0.3">
      <c r="A916" s="747" t="s">
        <v>562</v>
      </c>
      <c r="B916" s="748" t="s">
        <v>563</v>
      </c>
      <c r="C916" s="749" t="s">
        <v>580</v>
      </c>
      <c r="D916" s="750" t="s">
        <v>581</v>
      </c>
      <c r="E916" s="751">
        <v>50113013</v>
      </c>
      <c r="F916" s="750" t="s">
        <v>1978</v>
      </c>
      <c r="G916" s="749" t="s">
        <v>590</v>
      </c>
      <c r="H916" s="749">
        <v>141146</v>
      </c>
      <c r="I916" s="749">
        <v>41146</v>
      </c>
      <c r="J916" s="749" t="s">
        <v>2065</v>
      </c>
      <c r="K916" s="749" t="s">
        <v>2066</v>
      </c>
      <c r="L916" s="752">
        <v>181.74000000000007</v>
      </c>
      <c r="M916" s="752">
        <v>2</v>
      </c>
      <c r="N916" s="753">
        <v>363.48000000000013</v>
      </c>
    </row>
    <row r="917" spans="1:14" ht="14.4" customHeight="1" x14ac:dyDescent="0.3">
      <c r="A917" s="747" t="s">
        <v>562</v>
      </c>
      <c r="B917" s="748" t="s">
        <v>563</v>
      </c>
      <c r="C917" s="749" t="s">
        <v>580</v>
      </c>
      <c r="D917" s="750" t="s">
        <v>581</v>
      </c>
      <c r="E917" s="751">
        <v>50113013</v>
      </c>
      <c r="F917" s="750" t="s">
        <v>1978</v>
      </c>
      <c r="G917" s="749" t="s">
        <v>590</v>
      </c>
      <c r="H917" s="749">
        <v>846019</v>
      </c>
      <c r="I917" s="749">
        <v>107744</v>
      </c>
      <c r="J917" s="749" t="s">
        <v>2065</v>
      </c>
      <c r="K917" s="749" t="s">
        <v>2067</v>
      </c>
      <c r="L917" s="752">
        <v>163.01</v>
      </c>
      <c r="M917" s="752">
        <v>1</v>
      </c>
      <c r="N917" s="753">
        <v>163.01</v>
      </c>
    </row>
    <row r="918" spans="1:14" ht="14.4" customHeight="1" x14ac:dyDescent="0.3">
      <c r="A918" s="747" t="s">
        <v>562</v>
      </c>
      <c r="B918" s="748" t="s">
        <v>563</v>
      </c>
      <c r="C918" s="749" t="s">
        <v>580</v>
      </c>
      <c r="D918" s="750" t="s">
        <v>581</v>
      </c>
      <c r="E918" s="751">
        <v>50113013</v>
      </c>
      <c r="F918" s="750" t="s">
        <v>1978</v>
      </c>
      <c r="G918" s="749" t="s">
        <v>590</v>
      </c>
      <c r="H918" s="749">
        <v>192490</v>
      </c>
      <c r="I918" s="749">
        <v>92490</v>
      </c>
      <c r="J918" s="749" t="s">
        <v>2068</v>
      </c>
      <c r="K918" s="749" t="s">
        <v>2069</v>
      </c>
      <c r="L918" s="752">
        <v>121.16999999999999</v>
      </c>
      <c r="M918" s="752">
        <v>2</v>
      </c>
      <c r="N918" s="753">
        <v>242.33999999999997</v>
      </c>
    </row>
    <row r="919" spans="1:14" ht="14.4" customHeight="1" x14ac:dyDescent="0.3">
      <c r="A919" s="747" t="s">
        <v>562</v>
      </c>
      <c r="B919" s="748" t="s">
        <v>563</v>
      </c>
      <c r="C919" s="749" t="s">
        <v>580</v>
      </c>
      <c r="D919" s="750" t="s">
        <v>581</v>
      </c>
      <c r="E919" s="751">
        <v>50113013</v>
      </c>
      <c r="F919" s="750" t="s">
        <v>1978</v>
      </c>
      <c r="G919" s="749" t="s">
        <v>590</v>
      </c>
      <c r="H919" s="749">
        <v>187199</v>
      </c>
      <c r="I919" s="749">
        <v>87199</v>
      </c>
      <c r="J919" s="749" t="s">
        <v>2070</v>
      </c>
      <c r="K919" s="749" t="s">
        <v>2071</v>
      </c>
      <c r="L919" s="752">
        <v>220.98999999999995</v>
      </c>
      <c r="M919" s="752">
        <v>10</v>
      </c>
      <c r="N919" s="753">
        <v>2209.8999999999996</v>
      </c>
    </row>
    <row r="920" spans="1:14" ht="14.4" customHeight="1" x14ac:dyDescent="0.3">
      <c r="A920" s="747" t="s">
        <v>562</v>
      </c>
      <c r="B920" s="748" t="s">
        <v>563</v>
      </c>
      <c r="C920" s="749" t="s">
        <v>580</v>
      </c>
      <c r="D920" s="750" t="s">
        <v>581</v>
      </c>
      <c r="E920" s="751">
        <v>50113013</v>
      </c>
      <c r="F920" s="750" t="s">
        <v>1978</v>
      </c>
      <c r="G920" s="749" t="s">
        <v>564</v>
      </c>
      <c r="H920" s="749">
        <v>156835</v>
      </c>
      <c r="I920" s="749">
        <v>156835</v>
      </c>
      <c r="J920" s="749" t="s">
        <v>2072</v>
      </c>
      <c r="K920" s="749" t="s">
        <v>2073</v>
      </c>
      <c r="L920" s="752">
        <v>1116.5</v>
      </c>
      <c r="M920" s="752">
        <v>6</v>
      </c>
      <c r="N920" s="753">
        <v>6699</v>
      </c>
    </row>
    <row r="921" spans="1:14" ht="14.4" customHeight="1" x14ac:dyDescent="0.3">
      <c r="A921" s="747" t="s">
        <v>562</v>
      </c>
      <c r="B921" s="748" t="s">
        <v>563</v>
      </c>
      <c r="C921" s="749" t="s">
        <v>580</v>
      </c>
      <c r="D921" s="750" t="s">
        <v>581</v>
      </c>
      <c r="E921" s="751">
        <v>50113013</v>
      </c>
      <c r="F921" s="750" t="s">
        <v>1978</v>
      </c>
      <c r="G921" s="749" t="s">
        <v>597</v>
      </c>
      <c r="H921" s="749">
        <v>111592</v>
      </c>
      <c r="I921" s="749">
        <v>11592</v>
      </c>
      <c r="J921" s="749" t="s">
        <v>2074</v>
      </c>
      <c r="K921" s="749" t="s">
        <v>2075</v>
      </c>
      <c r="L921" s="752">
        <v>376.91733549083057</v>
      </c>
      <c r="M921" s="752">
        <v>30.9</v>
      </c>
      <c r="N921" s="753">
        <v>11646.745666666664</v>
      </c>
    </row>
    <row r="922" spans="1:14" ht="14.4" customHeight="1" x14ac:dyDescent="0.3">
      <c r="A922" s="747" t="s">
        <v>562</v>
      </c>
      <c r="B922" s="748" t="s">
        <v>563</v>
      </c>
      <c r="C922" s="749" t="s">
        <v>580</v>
      </c>
      <c r="D922" s="750" t="s">
        <v>581</v>
      </c>
      <c r="E922" s="751">
        <v>50113013</v>
      </c>
      <c r="F922" s="750" t="s">
        <v>1978</v>
      </c>
      <c r="G922" s="749" t="s">
        <v>597</v>
      </c>
      <c r="H922" s="749">
        <v>197000</v>
      </c>
      <c r="I922" s="749">
        <v>97000</v>
      </c>
      <c r="J922" s="749" t="s">
        <v>2076</v>
      </c>
      <c r="K922" s="749" t="s">
        <v>2077</v>
      </c>
      <c r="L922" s="752">
        <v>18.96</v>
      </c>
      <c r="M922" s="752">
        <v>46</v>
      </c>
      <c r="N922" s="753">
        <v>872.16000000000008</v>
      </c>
    </row>
    <row r="923" spans="1:14" ht="14.4" customHeight="1" x14ac:dyDescent="0.3">
      <c r="A923" s="747" t="s">
        <v>562</v>
      </c>
      <c r="B923" s="748" t="s">
        <v>563</v>
      </c>
      <c r="C923" s="749" t="s">
        <v>580</v>
      </c>
      <c r="D923" s="750" t="s">
        <v>581</v>
      </c>
      <c r="E923" s="751">
        <v>50113013</v>
      </c>
      <c r="F923" s="750" t="s">
        <v>1978</v>
      </c>
      <c r="G923" s="749" t="s">
        <v>590</v>
      </c>
      <c r="H923" s="749">
        <v>225543</v>
      </c>
      <c r="I923" s="749">
        <v>225543</v>
      </c>
      <c r="J923" s="749" t="s">
        <v>2078</v>
      </c>
      <c r="K923" s="749" t="s">
        <v>2079</v>
      </c>
      <c r="L923" s="752">
        <v>391.11000000000007</v>
      </c>
      <c r="M923" s="752">
        <v>3</v>
      </c>
      <c r="N923" s="753">
        <v>1173.3300000000002</v>
      </c>
    </row>
    <row r="924" spans="1:14" ht="14.4" customHeight="1" x14ac:dyDescent="0.3">
      <c r="A924" s="747" t="s">
        <v>562</v>
      </c>
      <c r="B924" s="748" t="s">
        <v>563</v>
      </c>
      <c r="C924" s="749" t="s">
        <v>580</v>
      </c>
      <c r="D924" s="750" t="s">
        <v>581</v>
      </c>
      <c r="E924" s="751">
        <v>50113013</v>
      </c>
      <c r="F924" s="750" t="s">
        <v>1978</v>
      </c>
      <c r="G924" s="749" t="s">
        <v>590</v>
      </c>
      <c r="H924" s="749">
        <v>202740</v>
      </c>
      <c r="I924" s="749">
        <v>202740</v>
      </c>
      <c r="J924" s="749" t="s">
        <v>2078</v>
      </c>
      <c r="K924" s="749" t="s">
        <v>2079</v>
      </c>
      <c r="L924" s="752">
        <v>391.11000000000013</v>
      </c>
      <c r="M924" s="752">
        <v>12</v>
      </c>
      <c r="N924" s="753">
        <v>4693.3200000000015</v>
      </c>
    </row>
    <row r="925" spans="1:14" ht="14.4" customHeight="1" x14ac:dyDescent="0.3">
      <c r="A925" s="747" t="s">
        <v>562</v>
      </c>
      <c r="B925" s="748" t="s">
        <v>563</v>
      </c>
      <c r="C925" s="749" t="s">
        <v>580</v>
      </c>
      <c r="D925" s="750" t="s">
        <v>581</v>
      </c>
      <c r="E925" s="751">
        <v>50113013</v>
      </c>
      <c r="F925" s="750" t="s">
        <v>1978</v>
      </c>
      <c r="G925" s="749" t="s">
        <v>590</v>
      </c>
      <c r="H925" s="749">
        <v>155636</v>
      </c>
      <c r="I925" s="749">
        <v>55636</v>
      </c>
      <c r="J925" s="749" t="s">
        <v>2080</v>
      </c>
      <c r="K925" s="749" t="s">
        <v>2081</v>
      </c>
      <c r="L925" s="752">
        <v>52.67</v>
      </c>
      <c r="M925" s="752">
        <v>19</v>
      </c>
      <c r="N925" s="753">
        <v>1000.73</v>
      </c>
    </row>
    <row r="926" spans="1:14" ht="14.4" customHeight="1" x14ac:dyDescent="0.3">
      <c r="A926" s="747" t="s">
        <v>562</v>
      </c>
      <c r="B926" s="748" t="s">
        <v>563</v>
      </c>
      <c r="C926" s="749" t="s">
        <v>580</v>
      </c>
      <c r="D926" s="750" t="s">
        <v>581</v>
      </c>
      <c r="E926" s="751">
        <v>50113013</v>
      </c>
      <c r="F926" s="750" t="s">
        <v>1978</v>
      </c>
      <c r="G926" s="749" t="s">
        <v>590</v>
      </c>
      <c r="H926" s="749">
        <v>207116</v>
      </c>
      <c r="I926" s="749">
        <v>207116</v>
      </c>
      <c r="J926" s="749" t="s">
        <v>2082</v>
      </c>
      <c r="K926" s="749" t="s">
        <v>2083</v>
      </c>
      <c r="L926" s="752">
        <v>419.52</v>
      </c>
      <c r="M926" s="752">
        <v>2</v>
      </c>
      <c r="N926" s="753">
        <v>839.04</v>
      </c>
    </row>
    <row r="927" spans="1:14" ht="14.4" customHeight="1" x14ac:dyDescent="0.3">
      <c r="A927" s="747" t="s">
        <v>562</v>
      </c>
      <c r="B927" s="748" t="s">
        <v>563</v>
      </c>
      <c r="C927" s="749" t="s">
        <v>580</v>
      </c>
      <c r="D927" s="750" t="s">
        <v>581</v>
      </c>
      <c r="E927" s="751">
        <v>50113013</v>
      </c>
      <c r="F927" s="750" t="s">
        <v>1978</v>
      </c>
      <c r="G927" s="749" t="s">
        <v>590</v>
      </c>
      <c r="H927" s="749">
        <v>101076</v>
      </c>
      <c r="I927" s="749">
        <v>1076</v>
      </c>
      <c r="J927" s="749" t="s">
        <v>2084</v>
      </c>
      <c r="K927" s="749" t="s">
        <v>1484</v>
      </c>
      <c r="L927" s="752">
        <v>78.430000000000007</v>
      </c>
      <c r="M927" s="752">
        <v>1</v>
      </c>
      <c r="N927" s="753">
        <v>78.430000000000007</v>
      </c>
    </row>
    <row r="928" spans="1:14" ht="14.4" customHeight="1" x14ac:dyDescent="0.3">
      <c r="A928" s="747" t="s">
        <v>562</v>
      </c>
      <c r="B928" s="748" t="s">
        <v>563</v>
      </c>
      <c r="C928" s="749" t="s">
        <v>580</v>
      </c>
      <c r="D928" s="750" t="s">
        <v>581</v>
      </c>
      <c r="E928" s="751">
        <v>50113013</v>
      </c>
      <c r="F928" s="750" t="s">
        <v>1978</v>
      </c>
      <c r="G928" s="749" t="s">
        <v>590</v>
      </c>
      <c r="H928" s="749">
        <v>201970</v>
      </c>
      <c r="I928" s="749">
        <v>201970</v>
      </c>
      <c r="J928" s="749" t="s">
        <v>2085</v>
      </c>
      <c r="K928" s="749" t="s">
        <v>2086</v>
      </c>
      <c r="L928" s="752">
        <v>72.180000000000021</v>
      </c>
      <c r="M928" s="752">
        <v>2</v>
      </c>
      <c r="N928" s="753">
        <v>144.36000000000004</v>
      </c>
    </row>
    <row r="929" spans="1:14" ht="14.4" customHeight="1" x14ac:dyDescent="0.3">
      <c r="A929" s="747" t="s">
        <v>562</v>
      </c>
      <c r="B929" s="748" t="s">
        <v>563</v>
      </c>
      <c r="C929" s="749" t="s">
        <v>580</v>
      </c>
      <c r="D929" s="750" t="s">
        <v>581</v>
      </c>
      <c r="E929" s="751">
        <v>50113013</v>
      </c>
      <c r="F929" s="750" t="s">
        <v>1978</v>
      </c>
      <c r="G929" s="749" t="s">
        <v>597</v>
      </c>
      <c r="H929" s="749">
        <v>113453</v>
      </c>
      <c r="I929" s="749">
        <v>113453</v>
      </c>
      <c r="J929" s="749" t="s">
        <v>2087</v>
      </c>
      <c r="K929" s="749" t="s">
        <v>2088</v>
      </c>
      <c r="L929" s="752">
        <v>458.7000000000001</v>
      </c>
      <c r="M929" s="752">
        <v>49.099999999999994</v>
      </c>
      <c r="N929" s="753">
        <v>22522.170000000002</v>
      </c>
    </row>
    <row r="930" spans="1:14" ht="14.4" customHeight="1" x14ac:dyDescent="0.3">
      <c r="A930" s="747" t="s">
        <v>562</v>
      </c>
      <c r="B930" s="748" t="s">
        <v>563</v>
      </c>
      <c r="C930" s="749" t="s">
        <v>580</v>
      </c>
      <c r="D930" s="750" t="s">
        <v>581</v>
      </c>
      <c r="E930" s="751">
        <v>50113013</v>
      </c>
      <c r="F930" s="750" t="s">
        <v>1978</v>
      </c>
      <c r="G930" s="749" t="s">
        <v>564</v>
      </c>
      <c r="H930" s="749">
        <v>141263</v>
      </c>
      <c r="I930" s="749">
        <v>141263</v>
      </c>
      <c r="J930" s="749" t="s">
        <v>2089</v>
      </c>
      <c r="K930" s="749" t="s">
        <v>2090</v>
      </c>
      <c r="L930" s="752">
        <v>161.67000000000002</v>
      </c>
      <c r="M930" s="752">
        <v>108</v>
      </c>
      <c r="N930" s="753">
        <v>17460.36</v>
      </c>
    </row>
    <row r="931" spans="1:14" ht="14.4" customHeight="1" x14ac:dyDescent="0.3">
      <c r="A931" s="747" t="s">
        <v>562</v>
      </c>
      <c r="B931" s="748" t="s">
        <v>563</v>
      </c>
      <c r="C931" s="749" t="s">
        <v>580</v>
      </c>
      <c r="D931" s="750" t="s">
        <v>581</v>
      </c>
      <c r="E931" s="751">
        <v>50113013</v>
      </c>
      <c r="F931" s="750" t="s">
        <v>1978</v>
      </c>
      <c r="G931" s="749" t="s">
        <v>590</v>
      </c>
      <c r="H931" s="749">
        <v>192359</v>
      </c>
      <c r="I931" s="749">
        <v>92359</v>
      </c>
      <c r="J931" s="749" t="s">
        <v>2091</v>
      </c>
      <c r="K931" s="749" t="s">
        <v>2092</v>
      </c>
      <c r="L931" s="752">
        <v>43.68</v>
      </c>
      <c r="M931" s="752">
        <v>110</v>
      </c>
      <c r="N931" s="753">
        <v>4804.8</v>
      </c>
    </row>
    <row r="932" spans="1:14" ht="14.4" customHeight="1" x14ac:dyDescent="0.3">
      <c r="A932" s="747" t="s">
        <v>562</v>
      </c>
      <c r="B932" s="748" t="s">
        <v>563</v>
      </c>
      <c r="C932" s="749" t="s">
        <v>580</v>
      </c>
      <c r="D932" s="750" t="s">
        <v>581</v>
      </c>
      <c r="E932" s="751">
        <v>50113013</v>
      </c>
      <c r="F932" s="750" t="s">
        <v>1978</v>
      </c>
      <c r="G932" s="749" t="s">
        <v>564</v>
      </c>
      <c r="H932" s="749">
        <v>201030</v>
      </c>
      <c r="I932" s="749">
        <v>201030</v>
      </c>
      <c r="J932" s="749" t="s">
        <v>2093</v>
      </c>
      <c r="K932" s="749" t="s">
        <v>2094</v>
      </c>
      <c r="L932" s="752">
        <v>27.796570833333337</v>
      </c>
      <c r="M932" s="752">
        <v>240</v>
      </c>
      <c r="N932" s="753">
        <v>6671.1770000000006</v>
      </c>
    </row>
    <row r="933" spans="1:14" ht="14.4" customHeight="1" x14ac:dyDescent="0.3">
      <c r="A933" s="747" t="s">
        <v>562</v>
      </c>
      <c r="B933" s="748" t="s">
        <v>563</v>
      </c>
      <c r="C933" s="749" t="s">
        <v>580</v>
      </c>
      <c r="D933" s="750" t="s">
        <v>581</v>
      </c>
      <c r="E933" s="751">
        <v>50113013</v>
      </c>
      <c r="F933" s="750" t="s">
        <v>1978</v>
      </c>
      <c r="G933" s="749" t="s">
        <v>590</v>
      </c>
      <c r="H933" s="749">
        <v>847759</v>
      </c>
      <c r="I933" s="749">
        <v>142077</v>
      </c>
      <c r="J933" s="749" t="s">
        <v>2095</v>
      </c>
      <c r="K933" s="749" t="s">
        <v>2096</v>
      </c>
      <c r="L933" s="752">
        <v>1978.35</v>
      </c>
      <c r="M933" s="752">
        <v>2</v>
      </c>
      <c r="N933" s="753">
        <v>3956.7</v>
      </c>
    </row>
    <row r="934" spans="1:14" ht="14.4" customHeight="1" x14ac:dyDescent="0.3">
      <c r="A934" s="747" t="s">
        <v>562</v>
      </c>
      <c r="B934" s="748" t="s">
        <v>563</v>
      </c>
      <c r="C934" s="749" t="s">
        <v>580</v>
      </c>
      <c r="D934" s="750" t="s">
        <v>581</v>
      </c>
      <c r="E934" s="751">
        <v>50113013</v>
      </c>
      <c r="F934" s="750" t="s">
        <v>1978</v>
      </c>
      <c r="G934" s="749" t="s">
        <v>590</v>
      </c>
      <c r="H934" s="749">
        <v>225175</v>
      </c>
      <c r="I934" s="749">
        <v>225175</v>
      </c>
      <c r="J934" s="749" t="s">
        <v>2097</v>
      </c>
      <c r="K934" s="749" t="s">
        <v>2098</v>
      </c>
      <c r="L934" s="752">
        <v>45.61</v>
      </c>
      <c r="M934" s="752">
        <v>1</v>
      </c>
      <c r="N934" s="753">
        <v>45.61</v>
      </c>
    </row>
    <row r="935" spans="1:14" ht="14.4" customHeight="1" x14ac:dyDescent="0.3">
      <c r="A935" s="747" t="s">
        <v>562</v>
      </c>
      <c r="B935" s="748" t="s">
        <v>563</v>
      </c>
      <c r="C935" s="749" t="s">
        <v>580</v>
      </c>
      <c r="D935" s="750" t="s">
        <v>581</v>
      </c>
      <c r="E935" s="751">
        <v>50113013</v>
      </c>
      <c r="F935" s="750" t="s">
        <v>1978</v>
      </c>
      <c r="G935" s="749" t="s">
        <v>590</v>
      </c>
      <c r="H935" s="749">
        <v>225174</v>
      </c>
      <c r="I935" s="749">
        <v>225174</v>
      </c>
      <c r="J935" s="749" t="s">
        <v>2097</v>
      </c>
      <c r="K935" s="749" t="s">
        <v>2099</v>
      </c>
      <c r="L935" s="752">
        <v>42.989999999999995</v>
      </c>
      <c r="M935" s="752">
        <v>1</v>
      </c>
      <c r="N935" s="753">
        <v>42.989999999999995</v>
      </c>
    </row>
    <row r="936" spans="1:14" ht="14.4" customHeight="1" x14ac:dyDescent="0.3">
      <c r="A936" s="747" t="s">
        <v>562</v>
      </c>
      <c r="B936" s="748" t="s">
        <v>563</v>
      </c>
      <c r="C936" s="749" t="s">
        <v>580</v>
      </c>
      <c r="D936" s="750" t="s">
        <v>581</v>
      </c>
      <c r="E936" s="751">
        <v>50113013</v>
      </c>
      <c r="F936" s="750" t="s">
        <v>1978</v>
      </c>
      <c r="G936" s="749" t="s">
        <v>590</v>
      </c>
      <c r="H936" s="749">
        <v>225173</v>
      </c>
      <c r="I936" s="749">
        <v>225173</v>
      </c>
      <c r="J936" s="749" t="s">
        <v>2100</v>
      </c>
      <c r="K936" s="749" t="s">
        <v>2101</v>
      </c>
      <c r="L936" s="752">
        <v>93.269999999999982</v>
      </c>
      <c r="M936" s="752">
        <v>1</v>
      </c>
      <c r="N936" s="753">
        <v>93.269999999999982</v>
      </c>
    </row>
    <row r="937" spans="1:14" ht="14.4" customHeight="1" x14ac:dyDescent="0.3">
      <c r="A937" s="747" t="s">
        <v>562</v>
      </c>
      <c r="B937" s="748" t="s">
        <v>563</v>
      </c>
      <c r="C937" s="749" t="s">
        <v>580</v>
      </c>
      <c r="D937" s="750" t="s">
        <v>581</v>
      </c>
      <c r="E937" s="751">
        <v>50113013</v>
      </c>
      <c r="F937" s="750" t="s">
        <v>1978</v>
      </c>
      <c r="G937" s="749" t="s">
        <v>590</v>
      </c>
      <c r="H937" s="749">
        <v>189815</v>
      </c>
      <c r="I937" s="749">
        <v>89815</v>
      </c>
      <c r="J937" s="749" t="s">
        <v>2102</v>
      </c>
      <c r="K937" s="749" t="s">
        <v>2103</v>
      </c>
      <c r="L937" s="752">
        <v>34.1</v>
      </c>
      <c r="M937" s="752">
        <v>1</v>
      </c>
      <c r="N937" s="753">
        <v>34.1</v>
      </c>
    </row>
    <row r="938" spans="1:14" ht="14.4" customHeight="1" x14ac:dyDescent="0.3">
      <c r="A938" s="747" t="s">
        <v>562</v>
      </c>
      <c r="B938" s="748" t="s">
        <v>563</v>
      </c>
      <c r="C938" s="749" t="s">
        <v>580</v>
      </c>
      <c r="D938" s="750" t="s">
        <v>581</v>
      </c>
      <c r="E938" s="751">
        <v>50113013</v>
      </c>
      <c r="F938" s="750" t="s">
        <v>1978</v>
      </c>
      <c r="G938" s="749" t="s">
        <v>597</v>
      </c>
      <c r="H938" s="749">
        <v>126127</v>
      </c>
      <c r="I938" s="749">
        <v>26127</v>
      </c>
      <c r="J938" s="749" t="s">
        <v>2104</v>
      </c>
      <c r="K938" s="749" t="s">
        <v>2105</v>
      </c>
      <c r="L938" s="752">
        <v>12178.08</v>
      </c>
      <c r="M938" s="752">
        <v>6</v>
      </c>
      <c r="N938" s="753">
        <v>73068.479999999996</v>
      </c>
    </row>
    <row r="939" spans="1:14" ht="14.4" customHeight="1" x14ac:dyDescent="0.3">
      <c r="A939" s="747" t="s">
        <v>562</v>
      </c>
      <c r="B939" s="748" t="s">
        <v>563</v>
      </c>
      <c r="C939" s="749" t="s">
        <v>580</v>
      </c>
      <c r="D939" s="750" t="s">
        <v>581</v>
      </c>
      <c r="E939" s="751">
        <v>50113013</v>
      </c>
      <c r="F939" s="750" t="s">
        <v>1978</v>
      </c>
      <c r="G939" s="749" t="s">
        <v>590</v>
      </c>
      <c r="H939" s="749">
        <v>117149</v>
      </c>
      <c r="I939" s="749">
        <v>17149</v>
      </c>
      <c r="J939" s="749" t="s">
        <v>2106</v>
      </c>
      <c r="K939" s="749" t="s">
        <v>2107</v>
      </c>
      <c r="L939" s="752">
        <v>163.33000000000004</v>
      </c>
      <c r="M939" s="752">
        <v>12</v>
      </c>
      <c r="N939" s="753">
        <v>1959.9600000000005</v>
      </c>
    </row>
    <row r="940" spans="1:14" ht="14.4" customHeight="1" x14ac:dyDescent="0.3">
      <c r="A940" s="747" t="s">
        <v>562</v>
      </c>
      <c r="B940" s="748" t="s">
        <v>563</v>
      </c>
      <c r="C940" s="749" t="s">
        <v>580</v>
      </c>
      <c r="D940" s="750" t="s">
        <v>581</v>
      </c>
      <c r="E940" s="751">
        <v>50113013</v>
      </c>
      <c r="F940" s="750" t="s">
        <v>1978</v>
      </c>
      <c r="G940" s="749" t="s">
        <v>590</v>
      </c>
      <c r="H940" s="749">
        <v>116600</v>
      </c>
      <c r="I940" s="749">
        <v>16600</v>
      </c>
      <c r="J940" s="749" t="s">
        <v>2106</v>
      </c>
      <c r="K940" s="749" t="s">
        <v>2108</v>
      </c>
      <c r="L940" s="752">
        <v>24.749132947976882</v>
      </c>
      <c r="M940" s="752">
        <v>173</v>
      </c>
      <c r="N940" s="753">
        <v>4281.6000000000004</v>
      </c>
    </row>
    <row r="941" spans="1:14" ht="14.4" customHeight="1" x14ac:dyDescent="0.3">
      <c r="A941" s="747" t="s">
        <v>562</v>
      </c>
      <c r="B941" s="748" t="s">
        <v>563</v>
      </c>
      <c r="C941" s="749" t="s">
        <v>580</v>
      </c>
      <c r="D941" s="750" t="s">
        <v>581</v>
      </c>
      <c r="E941" s="751">
        <v>50113013</v>
      </c>
      <c r="F941" s="750" t="s">
        <v>1978</v>
      </c>
      <c r="G941" s="749" t="s">
        <v>597</v>
      </c>
      <c r="H941" s="749">
        <v>166269</v>
      </c>
      <c r="I941" s="749">
        <v>166269</v>
      </c>
      <c r="J941" s="749" t="s">
        <v>2109</v>
      </c>
      <c r="K941" s="749" t="s">
        <v>2110</v>
      </c>
      <c r="L941" s="752">
        <v>52.88000000000001</v>
      </c>
      <c r="M941" s="752">
        <v>54</v>
      </c>
      <c r="N941" s="753">
        <v>2855.5200000000004</v>
      </c>
    </row>
    <row r="942" spans="1:14" ht="14.4" customHeight="1" x14ac:dyDescent="0.3">
      <c r="A942" s="747" t="s">
        <v>562</v>
      </c>
      <c r="B942" s="748" t="s">
        <v>563</v>
      </c>
      <c r="C942" s="749" t="s">
        <v>580</v>
      </c>
      <c r="D942" s="750" t="s">
        <v>581</v>
      </c>
      <c r="E942" s="751">
        <v>50113013</v>
      </c>
      <c r="F942" s="750" t="s">
        <v>1978</v>
      </c>
      <c r="G942" s="749" t="s">
        <v>597</v>
      </c>
      <c r="H942" s="749">
        <v>166265</v>
      </c>
      <c r="I942" s="749">
        <v>166265</v>
      </c>
      <c r="J942" s="749" t="s">
        <v>2111</v>
      </c>
      <c r="K942" s="749" t="s">
        <v>2062</v>
      </c>
      <c r="L942" s="752">
        <v>33.389999999999993</v>
      </c>
      <c r="M942" s="752">
        <v>390</v>
      </c>
      <c r="N942" s="753">
        <v>13022.099999999997</v>
      </c>
    </row>
    <row r="943" spans="1:14" ht="14.4" customHeight="1" x14ac:dyDescent="0.3">
      <c r="A943" s="747" t="s">
        <v>562</v>
      </c>
      <c r="B943" s="748" t="s">
        <v>563</v>
      </c>
      <c r="C943" s="749" t="s">
        <v>580</v>
      </c>
      <c r="D943" s="750" t="s">
        <v>581</v>
      </c>
      <c r="E943" s="751">
        <v>50113013</v>
      </c>
      <c r="F943" s="750" t="s">
        <v>1978</v>
      </c>
      <c r="G943" s="749" t="s">
        <v>597</v>
      </c>
      <c r="H943" s="749">
        <v>118523</v>
      </c>
      <c r="I943" s="749">
        <v>18523</v>
      </c>
      <c r="J943" s="749" t="s">
        <v>2112</v>
      </c>
      <c r="K943" s="749" t="s">
        <v>2113</v>
      </c>
      <c r="L943" s="752">
        <v>65.352857142857147</v>
      </c>
      <c r="M943" s="752">
        <v>7</v>
      </c>
      <c r="N943" s="753">
        <v>457.47</v>
      </c>
    </row>
    <row r="944" spans="1:14" ht="14.4" customHeight="1" x14ac:dyDescent="0.3">
      <c r="A944" s="747" t="s">
        <v>562</v>
      </c>
      <c r="B944" s="748" t="s">
        <v>563</v>
      </c>
      <c r="C944" s="749" t="s">
        <v>580</v>
      </c>
      <c r="D944" s="750" t="s">
        <v>581</v>
      </c>
      <c r="E944" s="751">
        <v>50113013</v>
      </c>
      <c r="F944" s="750" t="s">
        <v>1978</v>
      </c>
      <c r="G944" s="749" t="s">
        <v>597</v>
      </c>
      <c r="H944" s="749">
        <v>118547</v>
      </c>
      <c r="I944" s="749">
        <v>18547</v>
      </c>
      <c r="J944" s="749" t="s">
        <v>2114</v>
      </c>
      <c r="K944" s="749" t="s">
        <v>2115</v>
      </c>
      <c r="L944" s="752">
        <v>123.0937037037037</v>
      </c>
      <c r="M944" s="752">
        <v>27</v>
      </c>
      <c r="N944" s="753">
        <v>3323.5299999999997</v>
      </c>
    </row>
    <row r="945" spans="1:14" ht="14.4" customHeight="1" x14ac:dyDescent="0.3">
      <c r="A945" s="747" t="s">
        <v>562</v>
      </c>
      <c r="B945" s="748" t="s">
        <v>563</v>
      </c>
      <c r="C945" s="749" t="s">
        <v>580</v>
      </c>
      <c r="D945" s="750" t="s">
        <v>581</v>
      </c>
      <c r="E945" s="751">
        <v>50113013</v>
      </c>
      <c r="F945" s="750" t="s">
        <v>1978</v>
      </c>
      <c r="G945" s="749" t="s">
        <v>597</v>
      </c>
      <c r="H945" s="749">
        <v>103708</v>
      </c>
      <c r="I945" s="749">
        <v>3708</v>
      </c>
      <c r="J945" s="749" t="s">
        <v>2116</v>
      </c>
      <c r="K945" s="749" t="s">
        <v>2117</v>
      </c>
      <c r="L945" s="752">
        <v>1119.42</v>
      </c>
      <c r="M945" s="752">
        <v>2</v>
      </c>
      <c r="N945" s="753">
        <v>2238.84</v>
      </c>
    </row>
    <row r="946" spans="1:14" ht="14.4" customHeight="1" x14ac:dyDescent="0.3">
      <c r="A946" s="747" t="s">
        <v>562</v>
      </c>
      <c r="B946" s="748" t="s">
        <v>563</v>
      </c>
      <c r="C946" s="749" t="s">
        <v>580</v>
      </c>
      <c r="D946" s="750" t="s">
        <v>581</v>
      </c>
      <c r="E946" s="751">
        <v>50113014</v>
      </c>
      <c r="F946" s="750" t="s">
        <v>2118</v>
      </c>
      <c r="G946" s="749" t="s">
        <v>590</v>
      </c>
      <c r="H946" s="749">
        <v>176150</v>
      </c>
      <c r="I946" s="749">
        <v>76150</v>
      </c>
      <c r="J946" s="749" t="s">
        <v>2119</v>
      </c>
      <c r="K946" s="749" t="s">
        <v>2120</v>
      </c>
      <c r="L946" s="752">
        <v>117.53099999999999</v>
      </c>
      <c r="M946" s="752">
        <v>10</v>
      </c>
      <c r="N946" s="753">
        <v>1175.31</v>
      </c>
    </row>
    <row r="947" spans="1:14" ht="14.4" customHeight="1" x14ac:dyDescent="0.3">
      <c r="A947" s="747" t="s">
        <v>562</v>
      </c>
      <c r="B947" s="748" t="s">
        <v>563</v>
      </c>
      <c r="C947" s="749" t="s">
        <v>580</v>
      </c>
      <c r="D947" s="750" t="s">
        <v>581</v>
      </c>
      <c r="E947" s="751">
        <v>50113014</v>
      </c>
      <c r="F947" s="750" t="s">
        <v>2118</v>
      </c>
      <c r="G947" s="749" t="s">
        <v>590</v>
      </c>
      <c r="H947" s="749">
        <v>176152</v>
      </c>
      <c r="I947" s="749">
        <v>76152</v>
      </c>
      <c r="J947" s="749" t="s">
        <v>2121</v>
      </c>
      <c r="K947" s="749" t="s">
        <v>2122</v>
      </c>
      <c r="L947" s="752">
        <v>134.49666666666664</v>
      </c>
      <c r="M947" s="752">
        <v>3</v>
      </c>
      <c r="N947" s="753">
        <v>403.48999999999995</v>
      </c>
    </row>
    <row r="948" spans="1:14" ht="14.4" customHeight="1" x14ac:dyDescent="0.3">
      <c r="A948" s="747" t="s">
        <v>562</v>
      </c>
      <c r="B948" s="748" t="s">
        <v>563</v>
      </c>
      <c r="C948" s="749" t="s">
        <v>580</v>
      </c>
      <c r="D948" s="750" t="s">
        <v>581</v>
      </c>
      <c r="E948" s="751">
        <v>50113014</v>
      </c>
      <c r="F948" s="750" t="s">
        <v>2118</v>
      </c>
      <c r="G948" s="749" t="s">
        <v>590</v>
      </c>
      <c r="H948" s="749">
        <v>113798</v>
      </c>
      <c r="I948" s="749">
        <v>13798</v>
      </c>
      <c r="J948" s="749" t="s">
        <v>2123</v>
      </c>
      <c r="K948" s="749" t="s">
        <v>2124</v>
      </c>
      <c r="L948" s="752">
        <v>107.78999999999999</v>
      </c>
      <c r="M948" s="752">
        <v>2</v>
      </c>
      <c r="N948" s="753">
        <v>215.57999999999998</v>
      </c>
    </row>
    <row r="949" spans="1:14" ht="14.4" customHeight="1" x14ac:dyDescent="0.3">
      <c r="A949" s="747" t="s">
        <v>562</v>
      </c>
      <c r="B949" s="748" t="s">
        <v>563</v>
      </c>
      <c r="C949" s="749" t="s">
        <v>580</v>
      </c>
      <c r="D949" s="750" t="s">
        <v>581</v>
      </c>
      <c r="E949" s="751">
        <v>50113014</v>
      </c>
      <c r="F949" s="750" t="s">
        <v>2118</v>
      </c>
      <c r="G949" s="749" t="s">
        <v>590</v>
      </c>
      <c r="H949" s="749">
        <v>186397</v>
      </c>
      <c r="I949" s="749">
        <v>86397</v>
      </c>
      <c r="J949" s="749" t="s">
        <v>2125</v>
      </c>
      <c r="K949" s="749" t="s">
        <v>2126</v>
      </c>
      <c r="L949" s="752">
        <v>93.32</v>
      </c>
      <c r="M949" s="752">
        <v>1</v>
      </c>
      <c r="N949" s="753">
        <v>93.32</v>
      </c>
    </row>
    <row r="950" spans="1:14" ht="14.4" customHeight="1" x14ac:dyDescent="0.3">
      <c r="A950" s="747" t="s">
        <v>562</v>
      </c>
      <c r="B950" s="748" t="s">
        <v>563</v>
      </c>
      <c r="C950" s="749" t="s">
        <v>580</v>
      </c>
      <c r="D950" s="750" t="s">
        <v>581</v>
      </c>
      <c r="E950" s="751">
        <v>50113014</v>
      </c>
      <c r="F950" s="750" t="s">
        <v>2118</v>
      </c>
      <c r="G950" s="749" t="s">
        <v>597</v>
      </c>
      <c r="H950" s="749">
        <v>64942</v>
      </c>
      <c r="I950" s="749">
        <v>64942</v>
      </c>
      <c r="J950" s="749" t="s">
        <v>2127</v>
      </c>
      <c r="K950" s="749" t="s">
        <v>2128</v>
      </c>
      <c r="L950" s="752">
        <v>2114.4136666666664</v>
      </c>
      <c r="M950" s="752">
        <v>30</v>
      </c>
      <c r="N950" s="753">
        <v>63432.409999999996</v>
      </c>
    </row>
    <row r="951" spans="1:14" ht="14.4" customHeight="1" x14ac:dyDescent="0.3">
      <c r="A951" s="747" t="s">
        <v>562</v>
      </c>
      <c r="B951" s="748" t="s">
        <v>563</v>
      </c>
      <c r="C951" s="749" t="s">
        <v>580</v>
      </c>
      <c r="D951" s="750" t="s">
        <v>581</v>
      </c>
      <c r="E951" s="751">
        <v>50113014</v>
      </c>
      <c r="F951" s="750" t="s">
        <v>2118</v>
      </c>
      <c r="G951" s="749" t="s">
        <v>597</v>
      </c>
      <c r="H951" s="749">
        <v>164401</v>
      </c>
      <c r="I951" s="749">
        <v>164401</v>
      </c>
      <c r="J951" s="749" t="s">
        <v>2129</v>
      </c>
      <c r="K951" s="749" t="s">
        <v>2130</v>
      </c>
      <c r="L951" s="752">
        <v>148.5</v>
      </c>
      <c r="M951" s="752">
        <v>3.4</v>
      </c>
      <c r="N951" s="753">
        <v>504.90000000000003</v>
      </c>
    </row>
    <row r="952" spans="1:14" ht="14.4" customHeight="1" x14ac:dyDescent="0.3">
      <c r="A952" s="747" t="s">
        <v>562</v>
      </c>
      <c r="B952" s="748" t="s">
        <v>563</v>
      </c>
      <c r="C952" s="749" t="s">
        <v>580</v>
      </c>
      <c r="D952" s="750" t="s">
        <v>581</v>
      </c>
      <c r="E952" s="751">
        <v>50113014</v>
      </c>
      <c r="F952" s="750" t="s">
        <v>2118</v>
      </c>
      <c r="G952" s="749" t="s">
        <v>597</v>
      </c>
      <c r="H952" s="749">
        <v>164407</v>
      </c>
      <c r="I952" s="749">
        <v>164407</v>
      </c>
      <c r="J952" s="749" t="s">
        <v>2129</v>
      </c>
      <c r="K952" s="749" t="s">
        <v>2131</v>
      </c>
      <c r="L952" s="752">
        <v>0</v>
      </c>
      <c r="M952" s="752">
        <v>0</v>
      </c>
      <c r="N952" s="753">
        <v>0</v>
      </c>
    </row>
    <row r="953" spans="1:14" ht="14.4" customHeight="1" x14ac:dyDescent="0.3">
      <c r="A953" s="747" t="s">
        <v>562</v>
      </c>
      <c r="B953" s="748" t="s">
        <v>563</v>
      </c>
      <c r="C953" s="749" t="s">
        <v>580</v>
      </c>
      <c r="D953" s="750" t="s">
        <v>581</v>
      </c>
      <c r="E953" s="751">
        <v>50113014</v>
      </c>
      <c r="F953" s="750" t="s">
        <v>2118</v>
      </c>
      <c r="G953" s="749" t="s">
        <v>590</v>
      </c>
      <c r="H953" s="749">
        <v>116895</v>
      </c>
      <c r="I953" s="749">
        <v>16895</v>
      </c>
      <c r="J953" s="749" t="s">
        <v>1196</v>
      </c>
      <c r="K953" s="749" t="s">
        <v>1197</v>
      </c>
      <c r="L953" s="752">
        <v>108.05514285714283</v>
      </c>
      <c r="M953" s="752">
        <v>35</v>
      </c>
      <c r="N953" s="753">
        <v>3781.9299999999989</v>
      </c>
    </row>
    <row r="954" spans="1:14" ht="14.4" customHeight="1" x14ac:dyDescent="0.3">
      <c r="A954" s="747" t="s">
        <v>562</v>
      </c>
      <c r="B954" s="748" t="s">
        <v>563</v>
      </c>
      <c r="C954" s="749" t="s">
        <v>580</v>
      </c>
      <c r="D954" s="750" t="s">
        <v>581</v>
      </c>
      <c r="E954" s="751">
        <v>50113014</v>
      </c>
      <c r="F954" s="750" t="s">
        <v>2118</v>
      </c>
      <c r="G954" s="749" t="s">
        <v>590</v>
      </c>
      <c r="H954" s="749">
        <v>199248</v>
      </c>
      <c r="I954" s="749">
        <v>99248</v>
      </c>
      <c r="J954" s="749" t="s">
        <v>2132</v>
      </c>
      <c r="K954" s="749" t="s">
        <v>720</v>
      </c>
      <c r="L954" s="752">
        <v>89.975000000000023</v>
      </c>
      <c r="M954" s="752">
        <v>4</v>
      </c>
      <c r="N954" s="753">
        <v>359.90000000000009</v>
      </c>
    </row>
    <row r="955" spans="1:14" ht="14.4" customHeight="1" x14ac:dyDescent="0.3">
      <c r="A955" s="747" t="s">
        <v>562</v>
      </c>
      <c r="B955" s="748" t="s">
        <v>563</v>
      </c>
      <c r="C955" s="749" t="s">
        <v>580</v>
      </c>
      <c r="D955" s="750" t="s">
        <v>581</v>
      </c>
      <c r="E955" s="751">
        <v>50113014</v>
      </c>
      <c r="F955" s="750" t="s">
        <v>2118</v>
      </c>
      <c r="G955" s="749" t="s">
        <v>590</v>
      </c>
      <c r="H955" s="749">
        <v>211845</v>
      </c>
      <c r="I955" s="749">
        <v>211845</v>
      </c>
      <c r="J955" s="749" t="s">
        <v>2133</v>
      </c>
      <c r="K955" s="749" t="s">
        <v>2134</v>
      </c>
      <c r="L955" s="752">
        <v>118.14</v>
      </c>
      <c r="M955" s="752">
        <v>2</v>
      </c>
      <c r="N955" s="753">
        <v>236.28</v>
      </c>
    </row>
    <row r="956" spans="1:14" ht="14.4" customHeight="1" x14ac:dyDescent="0.3">
      <c r="A956" s="747" t="s">
        <v>562</v>
      </c>
      <c r="B956" s="748" t="s">
        <v>563</v>
      </c>
      <c r="C956" s="749" t="s">
        <v>580</v>
      </c>
      <c r="D956" s="750" t="s">
        <v>581</v>
      </c>
      <c r="E956" s="751">
        <v>50113014</v>
      </c>
      <c r="F956" s="750" t="s">
        <v>2118</v>
      </c>
      <c r="G956" s="749" t="s">
        <v>597</v>
      </c>
      <c r="H956" s="749">
        <v>189220</v>
      </c>
      <c r="I956" s="749">
        <v>189220</v>
      </c>
      <c r="J956" s="749" t="s">
        <v>2135</v>
      </c>
      <c r="K956" s="749" t="s">
        <v>2136</v>
      </c>
      <c r="L956" s="752">
        <v>6765</v>
      </c>
      <c r="M956" s="752">
        <v>1</v>
      </c>
      <c r="N956" s="753">
        <v>6765</v>
      </c>
    </row>
    <row r="957" spans="1:14" ht="14.4" customHeight="1" x14ac:dyDescent="0.3">
      <c r="A957" s="747" t="s">
        <v>562</v>
      </c>
      <c r="B957" s="748" t="s">
        <v>563</v>
      </c>
      <c r="C957" s="749" t="s">
        <v>586</v>
      </c>
      <c r="D957" s="750" t="s">
        <v>587</v>
      </c>
      <c r="E957" s="751">
        <v>50113001</v>
      </c>
      <c r="F957" s="750" t="s">
        <v>589</v>
      </c>
      <c r="G957" s="749" t="s">
        <v>590</v>
      </c>
      <c r="H957" s="749">
        <v>196886</v>
      </c>
      <c r="I957" s="749">
        <v>96886</v>
      </c>
      <c r="J957" s="749" t="s">
        <v>591</v>
      </c>
      <c r="K957" s="749" t="s">
        <v>592</v>
      </c>
      <c r="L957" s="752">
        <v>72.040000000000006</v>
      </c>
      <c r="M957" s="752">
        <v>1</v>
      </c>
      <c r="N957" s="753">
        <v>72.040000000000006</v>
      </c>
    </row>
    <row r="958" spans="1:14" ht="14.4" customHeight="1" x14ac:dyDescent="0.3">
      <c r="A958" s="747" t="s">
        <v>562</v>
      </c>
      <c r="B958" s="748" t="s">
        <v>563</v>
      </c>
      <c r="C958" s="749" t="s">
        <v>586</v>
      </c>
      <c r="D958" s="750" t="s">
        <v>587</v>
      </c>
      <c r="E958" s="751">
        <v>50113001</v>
      </c>
      <c r="F958" s="750" t="s">
        <v>589</v>
      </c>
      <c r="G958" s="749" t="s">
        <v>590</v>
      </c>
      <c r="H958" s="749">
        <v>846758</v>
      </c>
      <c r="I958" s="749">
        <v>103387</v>
      </c>
      <c r="J958" s="749" t="s">
        <v>593</v>
      </c>
      <c r="K958" s="749" t="s">
        <v>594</v>
      </c>
      <c r="L958" s="752">
        <v>72.424999999999983</v>
      </c>
      <c r="M958" s="752">
        <v>8</v>
      </c>
      <c r="N958" s="753">
        <v>579.39999999999986</v>
      </c>
    </row>
    <row r="959" spans="1:14" ht="14.4" customHeight="1" x14ac:dyDescent="0.3">
      <c r="A959" s="747" t="s">
        <v>562</v>
      </c>
      <c r="B959" s="748" t="s">
        <v>563</v>
      </c>
      <c r="C959" s="749" t="s">
        <v>586</v>
      </c>
      <c r="D959" s="750" t="s">
        <v>587</v>
      </c>
      <c r="E959" s="751">
        <v>50113001</v>
      </c>
      <c r="F959" s="750" t="s">
        <v>589</v>
      </c>
      <c r="G959" s="749" t="s">
        <v>590</v>
      </c>
      <c r="H959" s="749">
        <v>172830</v>
      </c>
      <c r="I959" s="749">
        <v>172830</v>
      </c>
      <c r="J959" s="749" t="s">
        <v>2137</v>
      </c>
      <c r="K959" s="749" t="s">
        <v>2138</v>
      </c>
      <c r="L959" s="752">
        <v>120.46</v>
      </c>
      <c r="M959" s="752">
        <v>2</v>
      </c>
      <c r="N959" s="753">
        <v>240.92</v>
      </c>
    </row>
    <row r="960" spans="1:14" ht="14.4" customHeight="1" x14ac:dyDescent="0.3">
      <c r="A960" s="747" t="s">
        <v>562</v>
      </c>
      <c r="B960" s="748" t="s">
        <v>563</v>
      </c>
      <c r="C960" s="749" t="s">
        <v>586</v>
      </c>
      <c r="D960" s="750" t="s">
        <v>587</v>
      </c>
      <c r="E960" s="751">
        <v>50113001</v>
      </c>
      <c r="F960" s="750" t="s">
        <v>589</v>
      </c>
      <c r="G960" s="749" t="s">
        <v>590</v>
      </c>
      <c r="H960" s="749">
        <v>176064</v>
      </c>
      <c r="I960" s="749">
        <v>76064</v>
      </c>
      <c r="J960" s="749" t="s">
        <v>602</v>
      </c>
      <c r="K960" s="749" t="s">
        <v>603</v>
      </c>
      <c r="L960" s="752">
        <v>83.936206896551738</v>
      </c>
      <c r="M960" s="752">
        <v>29</v>
      </c>
      <c r="N960" s="753">
        <v>2434.1500000000005</v>
      </c>
    </row>
    <row r="961" spans="1:14" ht="14.4" customHeight="1" x14ac:dyDescent="0.3">
      <c r="A961" s="747" t="s">
        <v>562</v>
      </c>
      <c r="B961" s="748" t="s">
        <v>563</v>
      </c>
      <c r="C961" s="749" t="s">
        <v>586</v>
      </c>
      <c r="D961" s="750" t="s">
        <v>587</v>
      </c>
      <c r="E961" s="751">
        <v>50113001</v>
      </c>
      <c r="F961" s="750" t="s">
        <v>589</v>
      </c>
      <c r="G961" s="749" t="s">
        <v>597</v>
      </c>
      <c r="H961" s="749">
        <v>126486</v>
      </c>
      <c r="I961" s="749">
        <v>26486</v>
      </c>
      <c r="J961" s="749" t="s">
        <v>606</v>
      </c>
      <c r="K961" s="749" t="s">
        <v>607</v>
      </c>
      <c r="L961" s="752">
        <v>626.61333333333334</v>
      </c>
      <c r="M961" s="752">
        <v>3</v>
      </c>
      <c r="N961" s="753">
        <v>1879.8400000000001</v>
      </c>
    </row>
    <row r="962" spans="1:14" ht="14.4" customHeight="1" x14ac:dyDescent="0.3">
      <c r="A962" s="747" t="s">
        <v>562</v>
      </c>
      <c r="B962" s="748" t="s">
        <v>563</v>
      </c>
      <c r="C962" s="749" t="s">
        <v>586</v>
      </c>
      <c r="D962" s="750" t="s">
        <v>587</v>
      </c>
      <c r="E962" s="751">
        <v>50113001</v>
      </c>
      <c r="F962" s="750" t="s">
        <v>589</v>
      </c>
      <c r="G962" s="749" t="s">
        <v>590</v>
      </c>
      <c r="H962" s="749">
        <v>100362</v>
      </c>
      <c r="I962" s="749">
        <v>362</v>
      </c>
      <c r="J962" s="749" t="s">
        <v>608</v>
      </c>
      <c r="K962" s="749" t="s">
        <v>609</v>
      </c>
      <c r="L962" s="752">
        <v>86.433333333333337</v>
      </c>
      <c r="M962" s="752">
        <v>3</v>
      </c>
      <c r="N962" s="753">
        <v>259.3</v>
      </c>
    </row>
    <row r="963" spans="1:14" ht="14.4" customHeight="1" x14ac:dyDescent="0.3">
      <c r="A963" s="747" t="s">
        <v>562</v>
      </c>
      <c r="B963" s="748" t="s">
        <v>563</v>
      </c>
      <c r="C963" s="749" t="s">
        <v>586</v>
      </c>
      <c r="D963" s="750" t="s">
        <v>587</v>
      </c>
      <c r="E963" s="751">
        <v>50113001</v>
      </c>
      <c r="F963" s="750" t="s">
        <v>589</v>
      </c>
      <c r="G963" s="749" t="s">
        <v>590</v>
      </c>
      <c r="H963" s="749">
        <v>224718</v>
      </c>
      <c r="I963" s="749">
        <v>224718</v>
      </c>
      <c r="J963" s="749" t="s">
        <v>610</v>
      </c>
      <c r="K963" s="749" t="s">
        <v>611</v>
      </c>
      <c r="L963" s="752">
        <v>57.390000000000008</v>
      </c>
      <c r="M963" s="752">
        <v>3</v>
      </c>
      <c r="N963" s="753">
        <v>172.17000000000002</v>
      </c>
    </row>
    <row r="964" spans="1:14" ht="14.4" customHeight="1" x14ac:dyDescent="0.3">
      <c r="A964" s="747" t="s">
        <v>562</v>
      </c>
      <c r="B964" s="748" t="s">
        <v>563</v>
      </c>
      <c r="C964" s="749" t="s">
        <v>586</v>
      </c>
      <c r="D964" s="750" t="s">
        <v>587</v>
      </c>
      <c r="E964" s="751">
        <v>50113001</v>
      </c>
      <c r="F964" s="750" t="s">
        <v>589</v>
      </c>
      <c r="G964" s="749" t="s">
        <v>590</v>
      </c>
      <c r="H964" s="749">
        <v>845008</v>
      </c>
      <c r="I964" s="749">
        <v>107806</v>
      </c>
      <c r="J964" s="749" t="s">
        <v>616</v>
      </c>
      <c r="K964" s="749" t="s">
        <v>617</v>
      </c>
      <c r="L964" s="752">
        <v>64.096000000000004</v>
      </c>
      <c r="M964" s="752">
        <v>5</v>
      </c>
      <c r="N964" s="753">
        <v>320.48</v>
      </c>
    </row>
    <row r="965" spans="1:14" ht="14.4" customHeight="1" x14ac:dyDescent="0.3">
      <c r="A965" s="747" t="s">
        <v>562</v>
      </c>
      <c r="B965" s="748" t="s">
        <v>563</v>
      </c>
      <c r="C965" s="749" t="s">
        <v>586</v>
      </c>
      <c r="D965" s="750" t="s">
        <v>587</v>
      </c>
      <c r="E965" s="751">
        <v>50113001</v>
      </c>
      <c r="F965" s="750" t="s">
        <v>589</v>
      </c>
      <c r="G965" s="749" t="s">
        <v>590</v>
      </c>
      <c r="H965" s="749">
        <v>202701</v>
      </c>
      <c r="I965" s="749">
        <v>202701</v>
      </c>
      <c r="J965" s="749" t="s">
        <v>616</v>
      </c>
      <c r="K965" s="749" t="s">
        <v>618</v>
      </c>
      <c r="L965" s="752">
        <v>130.208</v>
      </c>
      <c r="M965" s="752">
        <v>10</v>
      </c>
      <c r="N965" s="753">
        <v>1302.08</v>
      </c>
    </row>
    <row r="966" spans="1:14" ht="14.4" customHeight="1" x14ac:dyDescent="0.3">
      <c r="A966" s="747" t="s">
        <v>562</v>
      </c>
      <c r="B966" s="748" t="s">
        <v>563</v>
      </c>
      <c r="C966" s="749" t="s">
        <v>586</v>
      </c>
      <c r="D966" s="750" t="s">
        <v>587</v>
      </c>
      <c r="E966" s="751">
        <v>50113001</v>
      </c>
      <c r="F966" s="750" t="s">
        <v>589</v>
      </c>
      <c r="G966" s="749" t="s">
        <v>590</v>
      </c>
      <c r="H966" s="749">
        <v>185724</v>
      </c>
      <c r="I966" s="749">
        <v>185724</v>
      </c>
      <c r="J966" s="749" t="s">
        <v>619</v>
      </c>
      <c r="K966" s="749" t="s">
        <v>620</v>
      </c>
      <c r="L966" s="752">
        <v>46.499999999999993</v>
      </c>
      <c r="M966" s="752">
        <v>4</v>
      </c>
      <c r="N966" s="753">
        <v>185.99999999999997</v>
      </c>
    </row>
    <row r="967" spans="1:14" ht="14.4" customHeight="1" x14ac:dyDescent="0.3">
      <c r="A967" s="747" t="s">
        <v>562</v>
      </c>
      <c r="B967" s="748" t="s">
        <v>563</v>
      </c>
      <c r="C967" s="749" t="s">
        <v>586</v>
      </c>
      <c r="D967" s="750" t="s">
        <v>587</v>
      </c>
      <c r="E967" s="751">
        <v>50113001</v>
      </c>
      <c r="F967" s="750" t="s">
        <v>589</v>
      </c>
      <c r="G967" s="749" t="s">
        <v>590</v>
      </c>
      <c r="H967" s="749">
        <v>185728</v>
      </c>
      <c r="I967" s="749">
        <v>185728</v>
      </c>
      <c r="J967" s="749" t="s">
        <v>621</v>
      </c>
      <c r="K967" s="749" t="s">
        <v>622</v>
      </c>
      <c r="L967" s="752">
        <v>68.269999999999982</v>
      </c>
      <c r="M967" s="752">
        <v>1</v>
      </c>
      <c r="N967" s="753">
        <v>68.269999999999982</v>
      </c>
    </row>
    <row r="968" spans="1:14" ht="14.4" customHeight="1" x14ac:dyDescent="0.3">
      <c r="A968" s="747" t="s">
        <v>562</v>
      </c>
      <c r="B968" s="748" t="s">
        <v>563</v>
      </c>
      <c r="C968" s="749" t="s">
        <v>586</v>
      </c>
      <c r="D968" s="750" t="s">
        <v>587</v>
      </c>
      <c r="E968" s="751">
        <v>50113001</v>
      </c>
      <c r="F968" s="750" t="s">
        <v>589</v>
      </c>
      <c r="G968" s="749" t="s">
        <v>590</v>
      </c>
      <c r="H968" s="749">
        <v>153200</v>
      </c>
      <c r="I968" s="749">
        <v>53200</v>
      </c>
      <c r="J968" s="749" t="s">
        <v>623</v>
      </c>
      <c r="K968" s="749" t="s">
        <v>624</v>
      </c>
      <c r="L968" s="752">
        <v>52.359999999999992</v>
      </c>
      <c r="M968" s="752">
        <v>3</v>
      </c>
      <c r="N968" s="753">
        <v>157.07999999999998</v>
      </c>
    </row>
    <row r="969" spans="1:14" ht="14.4" customHeight="1" x14ac:dyDescent="0.3">
      <c r="A969" s="747" t="s">
        <v>562</v>
      </c>
      <c r="B969" s="748" t="s">
        <v>563</v>
      </c>
      <c r="C969" s="749" t="s">
        <v>586</v>
      </c>
      <c r="D969" s="750" t="s">
        <v>587</v>
      </c>
      <c r="E969" s="751">
        <v>50113001</v>
      </c>
      <c r="F969" s="750" t="s">
        <v>589</v>
      </c>
      <c r="G969" s="749" t="s">
        <v>597</v>
      </c>
      <c r="H969" s="749">
        <v>115379</v>
      </c>
      <c r="I969" s="749">
        <v>15379</v>
      </c>
      <c r="J969" s="749" t="s">
        <v>625</v>
      </c>
      <c r="K969" s="749" t="s">
        <v>2139</v>
      </c>
      <c r="L969" s="752">
        <v>53.94</v>
      </c>
      <c r="M969" s="752">
        <v>6</v>
      </c>
      <c r="N969" s="753">
        <v>323.64</v>
      </c>
    </row>
    <row r="970" spans="1:14" ht="14.4" customHeight="1" x14ac:dyDescent="0.3">
      <c r="A970" s="747" t="s">
        <v>562</v>
      </c>
      <c r="B970" s="748" t="s">
        <v>563</v>
      </c>
      <c r="C970" s="749" t="s">
        <v>586</v>
      </c>
      <c r="D970" s="750" t="s">
        <v>587</v>
      </c>
      <c r="E970" s="751">
        <v>50113001</v>
      </c>
      <c r="F970" s="750" t="s">
        <v>589</v>
      </c>
      <c r="G970" s="749" t="s">
        <v>597</v>
      </c>
      <c r="H970" s="749">
        <v>115378</v>
      </c>
      <c r="I970" s="749">
        <v>15378</v>
      </c>
      <c r="J970" s="749" t="s">
        <v>627</v>
      </c>
      <c r="K970" s="749" t="s">
        <v>629</v>
      </c>
      <c r="L970" s="752">
        <v>21.24666666666667</v>
      </c>
      <c r="M970" s="752">
        <v>6</v>
      </c>
      <c r="N970" s="753">
        <v>127.48000000000002</v>
      </c>
    </row>
    <row r="971" spans="1:14" ht="14.4" customHeight="1" x14ac:dyDescent="0.3">
      <c r="A971" s="747" t="s">
        <v>562</v>
      </c>
      <c r="B971" s="748" t="s">
        <v>563</v>
      </c>
      <c r="C971" s="749" t="s">
        <v>586</v>
      </c>
      <c r="D971" s="750" t="s">
        <v>587</v>
      </c>
      <c r="E971" s="751">
        <v>50113001</v>
      </c>
      <c r="F971" s="750" t="s">
        <v>589</v>
      </c>
      <c r="G971" s="749" t="s">
        <v>597</v>
      </c>
      <c r="H971" s="749">
        <v>102945</v>
      </c>
      <c r="I971" s="749">
        <v>2945</v>
      </c>
      <c r="J971" s="749" t="s">
        <v>627</v>
      </c>
      <c r="K971" s="749" t="s">
        <v>628</v>
      </c>
      <c r="L971" s="752">
        <v>8.6820000000000004</v>
      </c>
      <c r="M971" s="752">
        <v>5</v>
      </c>
      <c r="N971" s="753">
        <v>43.410000000000004</v>
      </c>
    </row>
    <row r="972" spans="1:14" ht="14.4" customHeight="1" x14ac:dyDescent="0.3">
      <c r="A972" s="747" t="s">
        <v>562</v>
      </c>
      <c r="B972" s="748" t="s">
        <v>563</v>
      </c>
      <c r="C972" s="749" t="s">
        <v>586</v>
      </c>
      <c r="D972" s="750" t="s">
        <v>587</v>
      </c>
      <c r="E972" s="751">
        <v>50113001</v>
      </c>
      <c r="F972" s="750" t="s">
        <v>589</v>
      </c>
      <c r="G972" s="749" t="s">
        <v>590</v>
      </c>
      <c r="H972" s="749">
        <v>126353</v>
      </c>
      <c r="I972" s="749">
        <v>26353</v>
      </c>
      <c r="J972" s="749" t="s">
        <v>2140</v>
      </c>
      <c r="K972" s="749" t="s">
        <v>2141</v>
      </c>
      <c r="L972" s="752">
        <v>1317.07</v>
      </c>
      <c r="M972" s="752">
        <v>1</v>
      </c>
      <c r="N972" s="753">
        <v>1317.07</v>
      </c>
    </row>
    <row r="973" spans="1:14" ht="14.4" customHeight="1" x14ac:dyDescent="0.3">
      <c r="A973" s="747" t="s">
        <v>562</v>
      </c>
      <c r="B973" s="748" t="s">
        <v>563</v>
      </c>
      <c r="C973" s="749" t="s">
        <v>586</v>
      </c>
      <c r="D973" s="750" t="s">
        <v>587</v>
      </c>
      <c r="E973" s="751">
        <v>50113001</v>
      </c>
      <c r="F973" s="750" t="s">
        <v>589</v>
      </c>
      <c r="G973" s="749" t="s">
        <v>590</v>
      </c>
      <c r="H973" s="749">
        <v>849832</v>
      </c>
      <c r="I973" s="749">
        <v>136168</v>
      </c>
      <c r="J973" s="749" t="s">
        <v>2142</v>
      </c>
      <c r="K973" s="749" t="s">
        <v>2143</v>
      </c>
      <c r="L973" s="752">
        <v>245.07</v>
      </c>
      <c r="M973" s="752">
        <v>1</v>
      </c>
      <c r="N973" s="753">
        <v>245.07</v>
      </c>
    </row>
    <row r="974" spans="1:14" ht="14.4" customHeight="1" x14ac:dyDescent="0.3">
      <c r="A974" s="747" t="s">
        <v>562</v>
      </c>
      <c r="B974" s="748" t="s">
        <v>563</v>
      </c>
      <c r="C974" s="749" t="s">
        <v>586</v>
      </c>
      <c r="D974" s="750" t="s">
        <v>587</v>
      </c>
      <c r="E974" s="751">
        <v>50113001</v>
      </c>
      <c r="F974" s="750" t="s">
        <v>589</v>
      </c>
      <c r="G974" s="749" t="s">
        <v>590</v>
      </c>
      <c r="H974" s="749">
        <v>176954</v>
      </c>
      <c r="I974" s="749">
        <v>176954</v>
      </c>
      <c r="J974" s="749" t="s">
        <v>637</v>
      </c>
      <c r="K974" s="749" t="s">
        <v>638</v>
      </c>
      <c r="L974" s="752">
        <v>94.69263157894737</v>
      </c>
      <c r="M974" s="752">
        <v>19</v>
      </c>
      <c r="N974" s="753">
        <v>1799.16</v>
      </c>
    </row>
    <row r="975" spans="1:14" ht="14.4" customHeight="1" x14ac:dyDescent="0.3">
      <c r="A975" s="747" t="s">
        <v>562</v>
      </c>
      <c r="B975" s="748" t="s">
        <v>563</v>
      </c>
      <c r="C975" s="749" t="s">
        <v>586</v>
      </c>
      <c r="D975" s="750" t="s">
        <v>587</v>
      </c>
      <c r="E975" s="751">
        <v>50113001</v>
      </c>
      <c r="F975" s="750" t="s">
        <v>589</v>
      </c>
      <c r="G975" s="749" t="s">
        <v>597</v>
      </c>
      <c r="H975" s="749">
        <v>127272</v>
      </c>
      <c r="I975" s="749">
        <v>127272</v>
      </c>
      <c r="J975" s="749" t="s">
        <v>641</v>
      </c>
      <c r="K975" s="749" t="s">
        <v>644</v>
      </c>
      <c r="L975" s="752">
        <v>48.13</v>
      </c>
      <c r="M975" s="752">
        <v>2</v>
      </c>
      <c r="N975" s="753">
        <v>96.26</v>
      </c>
    </row>
    <row r="976" spans="1:14" ht="14.4" customHeight="1" x14ac:dyDescent="0.3">
      <c r="A976" s="747" t="s">
        <v>562</v>
      </c>
      <c r="B976" s="748" t="s">
        <v>563</v>
      </c>
      <c r="C976" s="749" t="s">
        <v>586</v>
      </c>
      <c r="D976" s="750" t="s">
        <v>587</v>
      </c>
      <c r="E976" s="751">
        <v>50113001</v>
      </c>
      <c r="F976" s="750" t="s">
        <v>589</v>
      </c>
      <c r="G976" s="749" t="s">
        <v>597</v>
      </c>
      <c r="H976" s="749">
        <v>127260</v>
      </c>
      <c r="I976" s="749">
        <v>127260</v>
      </c>
      <c r="J976" s="749" t="s">
        <v>641</v>
      </c>
      <c r="K976" s="749" t="s">
        <v>642</v>
      </c>
      <c r="L976" s="752">
        <v>16.199999999999996</v>
      </c>
      <c r="M976" s="752">
        <v>7</v>
      </c>
      <c r="N976" s="753">
        <v>113.39999999999998</v>
      </c>
    </row>
    <row r="977" spans="1:14" ht="14.4" customHeight="1" x14ac:dyDescent="0.3">
      <c r="A977" s="747" t="s">
        <v>562</v>
      </c>
      <c r="B977" s="748" t="s">
        <v>563</v>
      </c>
      <c r="C977" s="749" t="s">
        <v>586</v>
      </c>
      <c r="D977" s="750" t="s">
        <v>587</v>
      </c>
      <c r="E977" s="751">
        <v>50113001</v>
      </c>
      <c r="F977" s="750" t="s">
        <v>589</v>
      </c>
      <c r="G977" s="749" t="s">
        <v>597</v>
      </c>
      <c r="H977" s="749">
        <v>127263</v>
      </c>
      <c r="I977" s="749">
        <v>127263</v>
      </c>
      <c r="J977" s="749" t="s">
        <v>641</v>
      </c>
      <c r="K977" s="749" t="s">
        <v>643</v>
      </c>
      <c r="L977" s="752">
        <v>53.612500000000004</v>
      </c>
      <c r="M977" s="752">
        <v>4</v>
      </c>
      <c r="N977" s="753">
        <v>214.45000000000002</v>
      </c>
    </row>
    <row r="978" spans="1:14" ht="14.4" customHeight="1" x14ac:dyDescent="0.3">
      <c r="A978" s="747" t="s">
        <v>562</v>
      </c>
      <c r="B978" s="748" t="s">
        <v>563</v>
      </c>
      <c r="C978" s="749" t="s">
        <v>586</v>
      </c>
      <c r="D978" s="750" t="s">
        <v>587</v>
      </c>
      <c r="E978" s="751">
        <v>50113001</v>
      </c>
      <c r="F978" s="750" t="s">
        <v>589</v>
      </c>
      <c r="G978" s="749" t="s">
        <v>597</v>
      </c>
      <c r="H978" s="749">
        <v>849453</v>
      </c>
      <c r="I978" s="749">
        <v>163077</v>
      </c>
      <c r="J978" s="749" t="s">
        <v>647</v>
      </c>
      <c r="K978" s="749" t="s">
        <v>648</v>
      </c>
      <c r="L978" s="752">
        <v>16.71166666666667</v>
      </c>
      <c r="M978" s="752">
        <v>6</v>
      </c>
      <c r="N978" s="753">
        <v>100.27000000000001</v>
      </c>
    </row>
    <row r="979" spans="1:14" ht="14.4" customHeight="1" x14ac:dyDescent="0.3">
      <c r="A979" s="747" t="s">
        <v>562</v>
      </c>
      <c r="B979" s="748" t="s">
        <v>563</v>
      </c>
      <c r="C979" s="749" t="s">
        <v>586</v>
      </c>
      <c r="D979" s="750" t="s">
        <v>587</v>
      </c>
      <c r="E979" s="751">
        <v>50113001</v>
      </c>
      <c r="F979" s="750" t="s">
        <v>589</v>
      </c>
      <c r="G979" s="749" t="s">
        <v>597</v>
      </c>
      <c r="H979" s="749">
        <v>849444</v>
      </c>
      <c r="I979" s="749">
        <v>163085</v>
      </c>
      <c r="J979" s="749" t="s">
        <v>2144</v>
      </c>
      <c r="K979" s="749" t="s">
        <v>2145</v>
      </c>
      <c r="L979" s="752">
        <v>29.06</v>
      </c>
      <c r="M979" s="752">
        <v>1</v>
      </c>
      <c r="N979" s="753">
        <v>29.06</v>
      </c>
    </row>
    <row r="980" spans="1:14" ht="14.4" customHeight="1" x14ac:dyDescent="0.3">
      <c r="A980" s="747" t="s">
        <v>562</v>
      </c>
      <c r="B980" s="748" t="s">
        <v>563</v>
      </c>
      <c r="C980" s="749" t="s">
        <v>586</v>
      </c>
      <c r="D980" s="750" t="s">
        <v>587</v>
      </c>
      <c r="E980" s="751">
        <v>50113001</v>
      </c>
      <c r="F980" s="750" t="s">
        <v>589</v>
      </c>
      <c r="G980" s="749" t="s">
        <v>590</v>
      </c>
      <c r="H980" s="749">
        <v>144794</v>
      </c>
      <c r="I980" s="749">
        <v>144794</v>
      </c>
      <c r="J980" s="749" t="s">
        <v>2146</v>
      </c>
      <c r="K980" s="749" t="s">
        <v>837</v>
      </c>
      <c r="L980" s="752">
        <v>156</v>
      </c>
      <c r="M980" s="752">
        <v>1</v>
      </c>
      <c r="N980" s="753">
        <v>156</v>
      </c>
    </row>
    <row r="981" spans="1:14" ht="14.4" customHeight="1" x14ac:dyDescent="0.3">
      <c r="A981" s="747" t="s">
        <v>562</v>
      </c>
      <c r="B981" s="748" t="s">
        <v>563</v>
      </c>
      <c r="C981" s="749" t="s">
        <v>586</v>
      </c>
      <c r="D981" s="750" t="s">
        <v>587</v>
      </c>
      <c r="E981" s="751">
        <v>50113001</v>
      </c>
      <c r="F981" s="750" t="s">
        <v>589</v>
      </c>
      <c r="G981" s="749" t="s">
        <v>590</v>
      </c>
      <c r="H981" s="749">
        <v>177395</v>
      </c>
      <c r="I981" s="749">
        <v>177395</v>
      </c>
      <c r="J981" s="749" t="s">
        <v>2147</v>
      </c>
      <c r="K981" s="749" t="s">
        <v>2148</v>
      </c>
      <c r="L981" s="752">
        <v>316.28000000000003</v>
      </c>
      <c r="M981" s="752">
        <v>1</v>
      </c>
      <c r="N981" s="753">
        <v>316.28000000000003</v>
      </c>
    </row>
    <row r="982" spans="1:14" ht="14.4" customHeight="1" x14ac:dyDescent="0.3">
      <c r="A982" s="747" t="s">
        <v>562</v>
      </c>
      <c r="B982" s="748" t="s">
        <v>563</v>
      </c>
      <c r="C982" s="749" t="s">
        <v>586</v>
      </c>
      <c r="D982" s="750" t="s">
        <v>587</v>
      </c>
      <c r="E982" s="751">
        <v>50113001</v>
      </c>
      <c r="F982" s="750" t="s">
        <v>589</v>
      </c>
      <c r="G982" s="749" t="s">
        <v>590</v>
      </c>
      <c r="H982" s="749">
        <v>187167</v>
      </c>
      <c r="I982" s="749">
        <v>87167</v>
      </c>
      <c r="J982" s="749" t="s">
        <v>653</v>
      </c>
      <c r="K982" s="749" t="s">
        <v>654</v>
      </c>
      <c r="L982" s="752">
        <v>41.53</v>
      </c>
      <c r="M982" s="752">
        <v>1</v>
      </c>
      <c r="N982" s="753">
        <v>41.53</v>
      </c>
    </row>
    <row r="983" spans="1:14" ht="14.4" customHeight="1" x14ac:dyDescent="0.3">
      <c r="A983" s="747" t="s">
        <v>562</v>
      </c>
      <c r="B983" s="748" t="s">
        <v>563</v>
      </c>
      <c r="C983" s="749" t="s">
        <v>586</v>
      </c>
      <c r="D983" s="750" t="s">
        <v>587</v>
      </c>
      <c r="E983" s="751">
        <v>50113001</v>
      </c>
      <c r="F983" s="750" t="s">
        <v>589</v>
      </c>
      <c r="G983" s="749" t="s">
        <v>564</v>
      </c>
      <c r="H983" s="749">
        <v>151377</v>
      </c>
      <c r="I983" s="749">
        <v>51377</v>
      </c>
      <c r="J983" s="749" t="s">
        <v>2149</v>
      </c>
      <c r="K983" s="749" t="s">
        <v>2150</v>
      </c>
      <c r="L983" s="752">
        <v>31.610000000000007</v>
      </c>
      <c r="M983" s="752">
        <v>1</v>
      </c>
      <c r="N983" s="753">
        <v>31.610000000000007</v>
      </c>
    </row>
    <row r="984" spans="1:14" ht="14.4" customHeight="1" x14ac:dyDescent="0.3">
      <c r="A984" s="747" t="s">
        <v>562</v>
      </c>
      <c r="B984" s="748" t="s">
        <v>563</v>
      </c>
      <c r="C984" s="749" t="s">
        <v>586</v>
      </c>
      <c r="D984" s="750" t="s">
        <v>587</v>
      </c>
      <c r="E984" s="751">
        <v>50113001</v>
      </c>
      <c r="F984" s="750" t="s">
        <v>589</v>
      </c>
      <c r="G984" s="749" t="s">
        <v>590</v>
      </c>
      <c r="H984" s="749">
        <v>145310</v>
      </c>
      <c r="I984" s="749">
        <v>45310</v>
      </c>
      <c r="J984" s="749" t="s">
        <v>657</v>
      </c>
      <c r="K984" s="749" t="s">
        <v>658</v>
      </c>
      <c r="L984" s="752">
        <v>44.64</v>
      </c>
      <c r="M984" s="752">
        <v>1</v>
      </c>
      <c r="N984" s="753">
        <v>44.64</v>
      </c>
    </row>
    <row r="985" spans="1:14" ht="14.4" customHeight="1" x14ac:dyDescent="0.3">
      <c r="A985" s="747" t="s">
        <v>562</v>
      </c>
      <c r="B985" s="748" t="s">
        <v>563</v>
      </c>
      <c r="C985" s="749" t="s">
        <v>586</v>
      </c>
      <c r="D985" s="750" t="s">
        <v>587</v>
      </c>
      <c r="E985" s="751">
        <v>50113001</v>
      </c>
      <c r="F985" s="750" t="s">
        <v>589</v>
      </c>
      <c r="G985" s="749" t="s">
        <v>590</v>
      </c>
      <c r="H985" s="749">
        <v>845369</v>
      </c>
      <c r="I985" s="749">
        <v>107987</v>
      </c>
      <c r="J985" s="749" t="s">
        <v>661</v>
      </c>
      <c r="K985" s="749" t="s">
        <v>662</v>
      </c>
      <c r="L985" s="752">
        <v>112.29000000000003</v>
      </c>
      <c r="M985" s="752">
        <v>2</v>
      </c>
      <c r="N985" s="753">
        <v>224.58000000000007</v>
      </c>
    </row>
    <row r="986" spans="1:14" ht="14.4" customHeight="1" x14ac:dyDescent="0.3">
      <c r="A986" s="747" t="s">
        <v>562</v>
      </c>
      <c r="B986" s="748" t="s">
        <v>563</v>
      </c>
      <c r="C986" s="749" t="s">
        <v>586</v>
      </c>
      <c r="D986" s="750" t="s">
        <v>587</v>
      </c>
      <c r="E986" s="751">
        <v>50113001</v>
      </c>
      <c r="F986" s="750" t="s">
        <v>589</v>
      </c>
      <c r="G986" s="749" t="s">
        <v>590</v>
      </c>
      <c r="H986" s="749">
        <v>844960</v>
      </c>
      <c r="I986" s="749">
        <v>125114</v>
      </c>
      <c r="J986" s="749" t="s">
        <v>665</v>
      </c>
      <c r="K986" s="749" t="s">
        <v>666</v>
      </c>
      <c r="L986" s="752">
        <v>57.849999999999987</v>
      </c>
      <c r="M986" s="752">
        <v>5</v>
      </c>
      <c r="N986" s="753">
        <v>289.24999999999994</v>
      </c>
    </row>
    <row r="987" spans="1:14" ht="14.4" customHeight="1" x14ac:dyDescent="0.3">
      <c r="A987" s="747" t="s">
        <v>562</v>
      </c>
      <c r="B987" s="748" t="s">
        <v>563</v>
      </c>
      <c r="C987" s="749" t="s">
        <v>586</v>
      </c>
      <c r="D987" s="750" t="s">
        <v>587</v>
      </c>
      <c r="E987" s="751">
        <v>50113001</v>
      </c>
      <c r="F987" s="750" t="s">
        <v>589</v>
      </c>
      <c r="G987" s="749" t="s">
        <v>590</v>
      </c>
      <c r="H987" s="749">
        <v>235897</v>
      </c>
      <c r="I987" s="749">
        <v>235897</v>
      </c>
      <c r="J987" s="749" t="s">
        <v>665</v>
      </c>
      <c r="K987" s="749" t="s">
        <v>666</v>
      </c>
      <c r="L987" s="752">
        <v>57.98</v>
      </c>
      <c r="M987" s="752">
        <v>4</v>
      </c>
      <c r="N987" s="753">
        <v>231.92</v>
      </c>
    </row>
    <row r="988" spans="1:14" ht="14.4" customHeight="1" x14ac:dyDescent="0.3">
      <c r="A988" s="747" t="s">
        <v>562</v>
      </c>
      <c r="B988" s="748" t="s">
        <v>563</v>
      </c>
      <c r="C988" s="749" t="s">
        <v>586</v>
      </c>
      <c r="D988" s="750" t="s">
        <v>587</v>
      </c>
      <c r="E988" s="751">
        <v>50113001</v>
      </c>
      <c r="F988" s="750" t="s">
        <v>589</v>
      </c>
      <c r="G988" s="749" t="s">
        <v>590</v>
      </c>
      <c r="H988" s="749">
        <v>199295</v>
      </c>
      <c r="I988" s="749">
        <v>99295</v>
      </c>
      <c r="J988" s="749" t="s">
        <v>667</v>
      </c>
      <c r="K988" s="749" t="s">
        <v>668</v>
      </c>
      <c r="L988" s="752">
        <v>26.099999999999998</v>
      </c>
      <c r="M988" s="752">
        <v>1</v>
      </c>
      <c r="N988" s="753">
        <v>26.099999999999998</v>
      </c>
    </row>
    <row r="989" spans="1:14" ht="14.4" customHeight="1" x14ac:dyDescent="0.3">
      <c r="A989" s="747" t="s">
        <v>562</v>
      </c>
      <c r="B989" s="748" t="s">
        <v>563</v>
      </c>
      <c r="C989" s="749" t="s">
        <v>586</v>
      </c>
      <c r="D989" s="750" t="s">
        <v>587</v>
      </c>
      <c r="E989" s="751">
        <v>50113001</v>
      </c>
      <c r="F989" s="750" t="s">
        <v>589</v>
      </c>
      <c r="G989" s="749" t="s">
        <v>590</v>
      </c>
      <c r="H989" s="749">
        <v>196175</v>
      </c>
      <c r="I989" s="749">
        <v>96175</v>
      </c>
      <c r="J989" s="749" t="s">
        <v>2151</v>
      </c>
      <c r="K989" s="749" t="s">
        <v>2152</v>
      </c>
      <c r="L989" s="752">
        <v>91.21</v>
      </c>
      <c r="M989" s="752">
        <v>1</v>
      </c>
      <c r="N989" s="753">
        <v>91.21</v>
      </c>
    </row>
    <row r="990" spans="1:14" ht="14.4" customHeight="1" x14ac:dyDescent="0.3">
      <c r="A990" s="747" t="s">
        <v>562</v>
      </c>
      <c r="B990" s="748" t="s">
        <v>563</v>
      </c>
      <c r="C990" s="749" t="s">
        <v>586</v>
      </c>
      <c r="D990" s="750" t="s">
        <v>587</v>
      </c>
      <c r="E990" s="751">
        <v>50113001</v>
      </c>
      <c r="F990" s="750" t="s">
        <v>589</v>
      </c>
      <c r="G990" s="749" t="s">
        <v>590</v>
      </c>
      <c r="H990" s="749">
        <v>196610</v>
      </c>
      <c r="I990" s="749">
        <v>96610</v>
      </c>
      <c r="J990" s="749" t="s">
        <v>669</v>
      </c>
      <c r="K990" s="749" t="s">
        <v>670</v>
      </c>
      <c r="L990" s="752">
        <v>46.38</v>
      </c>
      <c r="M990" s="752">
        <v>1</v>
      </c>
      <c r="N990" s="753">
        <v>46.38</v>
      </c>
    </row>
    <row r="991" spans="1:14" ht="14.4" customHeight="1" x14ac:dyDescent="0.3">
      <c r="A991" s="747" t="s">
        <v>562</v>
      </c>
      <c r="B991" s="748" t="s">
        <v>563</v>
      </c>
      <c r="C991" s="749" t="s">
        <v>586</v>
      </c>
      <c r="D991" s="750" t="s">
        <v>587</v>
      </c>
      <c r="E991" s="751">
        <v>50113001</v>
      </c>
      <c r="F991" s="750" t="s">
        <v>589</v>
      </c>
      <c r="G991" s="749" t="s">
        <v>597</v>
      </c>
      <c r="H991" s="749">
        <v>849054</v>
      </c>
      <c r="I991" s="749">
        <v>107847</v>
      </c>
      <c r="J991" s="749" t="s">
        <v>673</v>
      </c>
      <c r="K991" s="749" t="s">
        <v>617</v>
      </c>
      <c r="L991" s="752">
        <v>98.259999999999962</v>
      </c>
      <c r="M991" s="752">
        <v>2</v>
      </c>
      <c r="N991" s="753">
        <v>196.51999999999992</v>
      </c>
    </row>
    <row r="992" spans="1:14" ht="14.4" customHeight="1" x14ac:dyDescent="0.3">
      <c r="A992" s="747" t="s">
        <v>562</v>
      </c>
      <c r="B992" s="748" t="s">
        <v>563</v>
      </c>
      <c r="C992" s="749" t="s">
        <v>586</v>
      </c>
      <c r="D992" s="750" t="s">
        <v>587</v>
      </c>
      <c r="E992" s="751">
        <v>50113001</v>
      </c>
      <c r="F992" s="750" t="s">
        <v>589</v>
      </c>
      <c r="G992" s="749" t="s">
        <v>597</v>
      </c>
      <c r="H992" s="749">
        <v>849290</v>
      </c>
      <c r="I992" s="749">
        <v>107848</v>
      </c>
      <c r="J992" s="749" t="s">
        <v>673</v>
      </c>
      <c r="K992" s="749" t="s">
        <v>2153</v>
      </c>
      <c r="L992" s="752">
        <v>332.37</v>
      </c>
      <c r="M992" s="752">
        <v>1</v>
      </c>
      <c r="N992" s="753">
        <v>332.37</v>
      </c>
    </row>
    <row r="993" spans="1:14" ht="14.4" customHeight="1" x14ac:dyDescent="0.3">
      <c r="A993" s="747" t="s">
        <v>562</v>
      </c>
      <c r="B993" s="748" t="s">
        <v>563</v>
      </c>
      <c r="C993" s="749" t="s">
        <v>586</v>
      </c>
      <c r="D993" s="750" t="s">
        <v>587</v>
      </c>
      <c r="E993" s="751">
        <v>50113001</v>
      </c>
      <c r="F993" s="750" t="s">
        <v>589</v>
      </c>
      <c r="G993" s="749" t="s">
        <v>590</v>
      </c>
      <c r="H993" s="749">
        <v>110555</v>
      </c>
      <c r="I993" s="749">
        <v>10555</v>
      </c>
      <c r="J993" s="749" t="s">
        <v>676</v>
      </c>
      <c r="K993" s="749" t="s">
        <v>677</v>
      </c>
      <c r="L993" s="752">
        <v>254.98000000000005</v>
      </c>
      <c r="M993" s="752">
        <v>13.85</v>
      </c>
      <c r="N993" s="753">
        <v>3531.4730000000004</v>
      </c>
    </row>
    <row r="994" spans="1:14" ht="14.4" customHeight="1" x14ac:dyDescent="0.3">
      <c r="A994" s="747" t="s">
        <v>562</v>
      </c>
      <c r="B994" s="748" t="s">
        <v>563</v>
      </c>
      <c r="C994" s="749" t="s">
        <v>586</v>
      </c>
      <c r="D994" s="750" t="s">
        <v>587</v>
      </c>
      <c r="E994" s="751">
        <v>50113001</v>
      </c>
      <c r="F994" s="750" t="s">
        <v>589</v>
      </c>
      <c r="G994" s="749" t="s">
        <v>590</v>
      </c>
      <c r="H994" s="749">
        <v>203805</v>
      </c>
      <c r="I994" s="749">
        <v>203805</v>
      </c>
      <c r="J994" s="749" t="s">
        <v>2154</v>
      </c>
      <c r="K994" s="749" t="s">
        <v>2155</v>
      </c>
      <c r="L994" s="752">
        <v>602.76</v>
      </c>
      <c r="M994" s="752">
        <v>2</v>
      </c>
      <c r="N994" s="753">
        <v>1205.52</v>
      </c>
    </row>
    <row r="995" spans="1:14" ht="14.4" customHeight="1" x14ac:dyDescent="0.3">
      <c r="A995" s="747" t="s">
        <v>562</v>
      </c>
      <c r="B995" s="748" t="s">
        <v>563</v>
      </c>
      <c r="C995" s="749" t="s">
        <v>586</v>
      </c>
      <c r="D995" s="750" t="s">
        <v>587</v>
      </c>
      <c r="E995" s="751">
        <v>50113001</v>
      </c>
      <c r="F995" s="750" t="s">
        <v>589</v>
      </c>
      <c r="G995" s="749" t="s">
        <v>590</v>
      </c>
      <c r="H995" s="749">
        <v>196303</v>
      </c>
      <c r="I995" s="749">
        <v>96303</v>
      </c>
      <c r="J995" s="749" t="s">
        <v>680</v>
      </c>
      <c r="K995" s="749" t="s">
        <v>681</v>
      </c>
      <c r="L995" s="752">
        <v>46.984999999999999</v>
      </c>
      <c r="M995" s="752">
        <v>10</v>
      </c>
      <c r="N995" s="753">
        <v>469.84999999999997</v>
      </c>
    </row>
    <row r="996" spans="1:14" ht="14.4" customHeight="1" x14ac:dyDescent="0.3">
      <c r="A996" s="747" t="s">
        <v>562</v>
      </c>
      <c r="B996" s="748" t="s">
        <v>563</v>
      </c>
      <c r="C996" s="749" t="s">
        <v>586</v>
      </c>
      <c r="D996" s="750" t="s">
        <v>587</v>
      </c>
      <c r="E996" s="751">
        <v>50113001</v>
      </c>
      <c r="F996" s="750" t="s">
        <v>589</v>
      </c>
      <c r="G996" s="749" t="s">
        <v>590</v>
      </c>
      <c r="H996" s="749">
        <v>162859</v>
      </c>
      <c r="I996" s="749">
        <v>162859</v>
      </c>
      <c r="J996" s="749" t="s">
        <v>682</v>
      </c>
      <c r="K996" s="749" t="s">
        <v>2156</v>
      </c>
      <c r="L996" s="752">
        <v>105.285</v>
      </c>
      <c r="M996" s="752">
        <v>2</v>
      </c>
      <c r="N996" s="753">
        <v>210.57</v>
      </c>
    </row>
    <row r="997" spans="1:14" ht="14.4" customHeight="1" x14ac:dyDescent="0.3">
      <c r="A997" s="747" t="s">
        <v>562</v>
      </c>
      <c r="B997" s="748" t="s">
        <v>563</v>
      </c>
      <c r="C997" s="749" t="s">
        <v>586</v>
      </c>
      <c r="D997" s="750" t="s">
        <v>587</v>
      </c>
      <c r="E997" s="751">
        <v>50113001</v>
      </c>
      <c r="F997" s="750" t="s">
        <v>589</v>
      </c>
      <c r="G997" s="749" t="s">
        <v>590</v>
      </c>
      <c r="H997" s="749">
        <v>223519</v>
      </c>
      <c r="I997" s="749">
        <v>223519</v>
      </c>
      <c r="J997" s="749" t="s">
        <v>682</v>
      </c>
      <c r="K997" s="749" t="s">
        <v>2156</v>
      </c>
      <c r="L997" s="752">
        <v>121.73</v>
      </c>
      <c r="M997" s="752">
        <v>3</v>
      </c>
      <c r="N997" s="753">
        <v>365.19</v>
      </c>
    </row>
    <row r="998" spans="1:14" ht="14.4" customHeight="1" x14ac:dyDescent="0.3">
      <c r="A998" s="747" t="s">
        <v>562</v>
      </c>
      <c r="B998" s="748" t="s">
        <v>563</v>
      </c>
      <c r="C998" s="749" t="s">
        <v>586</v>
      </c>
      <c r="D998" s="750" t="s">
        <v>587</v>
      </c>
      <c r="E998" s="751">
        <v>50113001</v>
      </c>
      <c r="F998" s="750" t="s">
        <v>589</v>
      </c>
      <c r="G998" s="749" t="s">
        <v>597</v>
      </c>
      <c r="H998" s="749">
        <v>158659</v>
      </c>
      <c r="I998" s="749">
        <v>58659</v>
      </c>
      <c r="J998" s="749" t="s">
        <v>2157</v>
      </c>
      <c r="K998" s="749" t="s">
        <v>804</v>
      </c>
      <c r="L998" s="752">
        <v>48.769999999999989</v>
      </c>
      <c r="M998" s="752">
        <v>2</v>
      </c>
      <c r="N998" s="753">
        <v>97.539999999999978</v>
      </c>
    </row>
    <row r="999" spans="1:14" ht="14.4" customHeight="1" x14ac:dyDescent="0.3">
      <c r="A999" s="747" t="s">
        <v>562</v>
      </c>
      <c r="B999" s="748" t="s">
        <v>563</v>
      </c>
      <c r="C999" s="749" t="s">
        <v>586</v>
      </c>
      <c r="D999" s="750" t="s">
        <v>587</v>
      </c>
      <c r="E999" s="751">
        <v>50113001</v>
      </c>
      <c r="F999" s="750" t="s">
        <v>589</v>
      </c>
      <c r="G999" s="749" t="s">
        <v>590</v>
      </c>
      <c r="H999" s="749">
        <v>192351</v>
      </c>
      <c r="I999" s="749">
        <v>92351</v>
      </c>
      <c r="J999" s="749" t="s">
        <v>697</v>
      </c>
      <c r="K999" s="749" t="s">
        <v>698</v>
      </c>
      <c r="L999" s="752">
        <v>86.219999999999985</v>
      </c>
      <c r="M999" s="752">
        <v>6</v>
      </c>
      <c r="N999" s="753">
        <v>517.31999999999994</v>
      </c>
    </row>
    <row r="1000" spans="1:14" ht="14.4" customHeight="1" x14ac:dyDescent="0.3">
      <c r="A1000" s="747" t="s">
        <v>562</v>
      </c>
      <c r="B1000" s="748" t="s">
        <v>563</v>
      </c>
      <c r="C1000" s="749" t="s">
        <v>586</v>
      </c>
      <c r="D1000" s="750" t="s">
        <v>587</v>
      </c>
      <c r="E1000" s="751">
        <v>50113001</v>
      </c>
      <c r="F1000" s="750" t="s">
        <v>589</v>
      </c>
      <c r="G1000" s="749" t="s">
        <v>597</v>
      </c>
      <c r="H1000" s="749">
        <v>112891</v>
      </c>
      <c r="I1000" s="749">
        <v>12891</v>
      </c>
      <c r="J1000" s="749" t="s">
        <v>701</v>
      </c>
      <c r="K1000" s="749" t="s">
        <v>704</v>
      </c>
      <c r="L1000" s="752">
        <v>58.330000000000027</v>
      </c>
      <c r="M1000" s="752">
        <v>1</v>
      </c>
      <c r="N1000" s="753">
        <v>58.330000000000027</v>
      </c>
    </row>
    <row r="1001" spans="1:14" ht="14.4" customHeight="1" x14ac:dyDescent="0.3">
      <c r="A1001" s="747" t="s">
        <v>562</v>
      </c>
      <c r="B1001" s="748" t="s">
        <v>563</v>
      </c>
      <c r="C1001" s="749" t="s">
        <v>586</v>
      </c>
      <c r="D1001" s="750" t="s">
        <v>587</v>
      </c>
      <c r="E1001" s="751">
        <v>50113001</v>
      </c>
      <c r="F1001" s="750" t="s">
        <v>589</v>
      </c>
      <c r="G1001" s="749" t="s">
        <v>590</v>
      </c>
      <c r="H1001" s="749">
        <v>112895</v>
      </c>
      <c r="I1001" s="749">
        <v>12895</v>
      </c>
      <c r="J1001" s="749" t="s">
        <v>701</v>
      </c>
      <c r="K1001" s="749" t="s">
        <v>702</v>
      </c>
      <c r="L1001" s="752">
        <v>106.58</v>
      </c>
      <c r="M1001" s="752">
        <v>2</v>
      </c>
      <c r="N1001" s="753">
        <v>213.16</v>
      </c>
    </row>
    <row r="1002" spans="1:14" ht="14.4" customHeight="1" x14ac:dyDescent="0.3">
      <c r="A1002" s="747" t="s">
        <v>562</v>
      </c>
      <c r="B1002" s="748" t="s">
        <v>563</v>
      </c>
      <c r="C1002" s="749" t="s">
        <v>586</v>
      </c>
      <c r="D1002" s="750" t="s">
        <v>587</v>
      </c>
      <c r="E1002" s="751">
        <v>50113001</v>
      </c>
      <c r="F1002" s="750" t="s">
        <v>589</v>
      </c>
      <c r="G1002" s="749" t="s">
        <v>597</v>
      </c>
      <c r="H1002" s="749">
        <v>112892</v>
      </c>
      <c r="I1002" s="749">
        <v>12892</v>
      </c>
      <c r="J1002" s="749" t="s">
        <v>701</v>
      </c>
      <c r="K1002" s="749" t="s">
        <v>705</v>
      </c>
      <c r="L1002" s="752">
        <v>104.3416666666667</v>
      </c>
      <c r="M1002" s="752">
        <v>6</v>
      </c>
      <c r="N1002" s="753">
        <v>626.05000000000018</v>
      </c>
    </row>
    <row r="1003" spans="1:14" ht="14.4" customHeight="1" x14ac:dyDescent="0.3">
      <c r="A1003" s="747" t="s">
        <v>562</v>
      </c>
      <c r="B1003" s="748" t="s">
        <v>563</v>
      </c>
      <c r="C1003" s="749" t="s">
        <v>586</v>
      </c>
      <c r="D1003" s="750" t="s">
        <v>587</v>
      </c>
      <c r="E1003" s="751">
        <v>50113001</v>
      </c>
      <c r="F1003" s="750" t="s">
        <v>589</v>
      </c>
      <c r="G1003" s="749" t="s">
        <v>590</v>
      </c>
      <c r="H1003" s="749">
        <v>988158</v>
      </c>
      <c r="I1003" s="749">
        <v>500933</v>
      </c>
      <c r="J1003" s="749" t="s">
        <v>706</v>
      </c>
      <c r="K1003" s="749" t="s">
        <v>707</v>
      </c>
      <c r="L1003" s="752">
        <v>334.36</v>
      </c>
      <c r="M1003" s="752">
        <v>1</v>
      </c>
      <c r="N1003" s="753">
        <v>334.36</v>
      </c>
    </row>
    <row r="1004" spans="1:14" ht="14.4" customHeight="1" x14ac:dyDescent="0.3">
      <c r="A1004" s="747" t="s">
        <v>562</v>
      </c>
      <c r="B1004" s="748" t="s">
        <v>563</v>
      </c>
      <c r="C1004" s="749" t="s">
        <v>586</v>
      </c>
      <c r="D1004" s="750" t="s">
        <v>587</v>
      </c>
      <c r="E1004" s="751">
        <v>50113001</v>
      </c>
      <c r="F1004" s="750" t="s">
        <v>589</v>
      </c>
      <c r="G1004" s="749" t="s">
        <v>590</v>
      </c>
      <c r="H1004" s="749">
        <v>126247</v>
      </c>
      <c r="I1004" s="749">
        <v>26247</v>
      </c>
      <c r="J1004" s="749" t="s">
        <v>708</v>
      </c>
      <c r="K1004" s="749" t="s">
        <v>707</v>
      </c>
      <c r="L1004" s="752">
        <v>205.04</v>
      </c>
      <c r="M1004" s="752">
        <v>1</v>
      </c>
      <c r="N1004" s="753">
        <v>205.04</v>
      </c>
    </row>
    <row r="1005" spans="1:14" ht="14.4" customHeight="1" x14ac:dyDescent="0.3">
      <c r="A1005" s="747" t="s">
        <v>562</v>
      </c>
      <c r="B1005" s="748" t="s">
        <v>563</v>
      </c>
      <c r="C1005" s="749" t="s">
        <v>586</v>
      </c>
      <c r="D1005" s="750" t="s">
        <v>587</v>
      </c>
      <c r="E1005" s="751">
        <v>50113001</v>
      </c>
      <c r="F1005" s="750" t="s">
        <v>589</v>
      </c>
      <c r="G1005" s="749" t="s">
        <v>590</v>
      </c>
      <c r="H1005" s="749">
        <v>140275</v>
      </c>
      <c r="I1005" s="749">
        <v>40275</v>
      </c>
      <c r="J1005" s="749" t="s">
        <v>709</v>
      </c>
      <c r="K1005" s="749" t="s">
        <v>711</v>
      </c>
      <c r="L1005" s="752">
        <v>149.41000000000005</v>
      </c>
      <c r="M1005" s="752">
        <v>2</v>
      </c>
      <c r="N1005" s="753">
        <v>298.82000000000011</v>
      </c>
    </row>
    <row r="1006" spans="1:14" ht="14.4" customHeight="1" x14ac:dyDescent="0.3">
      <c r="A1006" s="747" t="s">
        <v>562</v>
      </c>
      <c r="B1006" s="748" t="s">
        <v>563</v>
      </c>
      <c r="C1006" s="749" t="s">
        <v>586</v>
      </c>
      <c r="D1006" s="750" t="s">
        <v>587</v>
      </c>
      <c r="E1006" s="751">
        <v>50113001</v>
      </c>
      <c r="F1006" s="750" t="s">
        <v>589</v>
      </c>
      <c r="G1006" s="749" t="s">
        <v>590</v>
      </c>
      <c r="H1006" s="749">
        <v>140274</v>
      </c>
      <c r="I1006" s="749">
        <v>40274</v>
      </c>
      <c r="J1006" s="749" t="s">
        <v>709</v>
      </c>
      <c r="K1006" s="749" t="s">
        <v>710</v>
      </c>
      <c r="L1006" s="752">
        <v>55.747777777777785</v>
      </c>
      <c r="M1006" s="752">
        <v>9</v>
      </c>
      <c r="N1006" s="753">
        <v>501.73000000000008</v>
      </c>
    </row>
    <row r="1007" spans="1:14" ht="14.4" customHeight="1" x14ac:dyDescent="0.3">
      <c r="A1007" s="747" t="s">
        <v>562</v>
      </c>
      <c r="B1007" s="748" t="s">
        <v>563</v>
      </c>
      <c r="C1007" s="749" t="s">
        <v>586</v>
      </c>
      <c r="D1007" s="750" t="s">
        <v>587</v>
      </c>
      <c r="E1007" s="751">
        <v>50113001</v>
      </c>
      <c r="F1007" s="750" t="s">
        <v>589</v>
      </c>
      <c r="G1007" s="749" t="s">
        <v>590</v>
      </c>
      <c r="H1007" s="749">
        <v>119759</v>
      </c>
      <c r="I1007" s="749">
        <v>19759</v>
      </c>
      <c r="J1007" s="749" t="s">
        <v>2158</v>
      </c>
      <c r="K1007" s="749" t="s">
        <v>2159</v>
      </c>
      <c r="L1007" s="752">
        <v>71.799999999999969</v>
      </c>
      <c r="M1007" s="752">
        <v>2</v>
      </c>
      <c r="N1007" s="753">
        <v>143.59999999999994</v>
      </c>
    </row>
    <row r="1008" spans="1:14" ht="14.4" customHeight="1" x14ac:dyDescent="0.3">
      <c r="A1008" s="747" t="s">
        <v>562</v>
      </c>
      <c r="B1008" s="748" t="s">
        <v>563</v>
      </c>
      <c r="C1008" s="749" t="s">
        <v>586</v>
      </c>
      <c r="D1008" s="750" t="s">
        <v>587</v>
      </c>
      <c r="E1008" s="751">
        <v>50113001</v>
      </c>
      <c r="F1008" s="750" t="s">
        <v>589</v>
      </c>
      <c r="G1008" s="749" t="s">
        <v>590</v>
      </c>
      <c r="H1008" s="749">
        <v>117168</v>
      </c>
      <c r="I1008" s="749">
        <v>17168</v>
      </c>
      <c r="J1008" s="749" t="s">
        <v>717</v>
      </c>
      <c r="K1008" s="749" t="s">
        <v>2160</v>
      </c>
      <c r="L1008" s="752">
        <v>135.45000000000002</v>
      </c>
      <c r="M1008" s="752">
        <v>1</v>
      </c>
      <c r="N1008" s="753">
        <v>135.45000000000002</v>
      </c>
    </row>
    <row r="1009" spans="1:14" ht="14.4" customHeight="1" x14ac:dyDescent="0.3">
      <c r="A1009" s="747" t="s">
        <v>562</v>
      </c>
      <c r="B1009" s="748" t="s">
        <v>563</v>
      </c>
      <c r="C1009" s="749" t="s">
        <v>586</v>
      </c>
      <c r="D1009" s="750" t="s">
        <v>587</v>
      </c>
      <c r="E1009" s="751">
        <v>50113001</v>
      </c>
      <c r="F1009" s="750" t="s">
        <v>589</v>
      </c>
      <c r="G1009" s="749" t="s">
        <v>590</v>
      </c>
      <c r="H1009" s="749">
        <v>117166</v>
      </c>
      <c r="I1009" s="749">
        <v>17166</v>
      </c>
      <c r="J1009" s="749" t="s">
        <v>717</v>
      </c>
      <c r="K1009" s="749" t="s">
        <v>718</v>
      </c>
      <c r="L1009" s="752">
        <v>81.039999999999992</v>
      </c>
      <c r="M1009" s="752">
        <v>3</v>
      </c>
      <c r="N1009" s="753">
        <v>243.11999999999998</v>
      </c>
    </row>
    <row r="1010" spans="1:14" ht="14.4" customHeight="1" x14ac:dyDescent="0.3">
      <c r="A1010" s="747" t="s">
        <v>562</v>
      </c>
      <c r="B1010" s="748" t="s">
        <v>563</v>
      </c>
      <c r="C1010" s="749" t="s">
        <v>586</v>
      </c>
      <c r="D1010" s="750" t="s">
        <v>587</v>
      </c>
      <c r="E1010" s="751">
        <v>50113001</v>
      </c>
      <c r="F1010" s="750" t="s">
        <v>589</v>
      </c>
      <c r="G1010" s="749" t="s">
        <v>590</v>
      </c>
      <c r="H1010" s="749">
        <v>176496</v>
      </c>
      <c r="I1010" s="749">
        <v>76496</v>
      </c>
      <c r="J1010" s="749" t="s">
        <v>721</v>
      </c>
      <c r="K1010" s="749" t="s">
        <v>722</v>
      </c>
      <c r="L1010" s="752">
        <v>125.43</v>
      </c>
      <c r="M1010" s="752">
        <v>2</v>
      </c>
      <c r="N1010" s="753">
        <v>250.86</v>
      </c>
    </row>
    <row r="1011" spans="1:14" ht="14.4" customHeight="1" x14ac:dyDescent="0.3">
      <c r="A1011" s="747" t="s">
        <v>562</v>
      </c>
      <c r="B1011" s="748" t="s">
        <v>563</v>
      </c>
      <c r="C1011" s="749" t="s">
        <v>586</v>
      </c>
      <c r="D1011" s="750" t="s">
        <v>587</v>
      </c>
      <c r="E1011" s="751">
        <v>50113001</v>
      </c>
      <c r="F1011" s="750" t="s">
        <v>589</v>
      </c>
      <c r="G1011" s="749" t="s">
        <v>590</v>
      </c>
      <c r="H1011" s="749">
        <v>102679</v>
      </c>
      <c r="I1011" s="749">
        <v>2679</v>
      </c>
      <c r="J1011" s="749" t="s">
        <v>723</v>
      </c>
      <c r="K1011" s="749" t="s">
        <v>724</v>
      </c>
      <c r="L1011" s="752">
        <v>164.48000000000002</v>
      </c>
      <c r="M1011" s="752">
        <v>7</v>
      </c>
      <c r="N1011" s="753">
        <v>1151.3600000000001</v>
      </c>
    </row>
    <row r="1012" spans="1:14" ht="14.4" customHeight="1" x14ac:dyDescent="0.3">
      <c r="A1012" s="747" t="s">
        <v>562</v>
      </c>
      <c r="B1012" s="748" t="s">
        <v>563</v>
      </c>
      <c r="C1012" s="749" t="s">
        <v>586</v>
      </c>
      <c r="D1012" s="750" t="s">
        <v>587</v>
      </c>
      <c r="E1012" s="751">
        <v>50113001</v>
      </c>
      <c r="F1012" s="750" t="s">
        <v>589</v>
      </c>
      <c r="G1012" s="749" t="s">
        <v>590</v>
      </c>
      <c r="H1012" s="749">
        <v>162317</v>
      </c>
      <c r="I1012" s="749">
        <v>62317</v>
      </c>
      <c r="J1012" s="749" t="s">
        <v>727</v>
      </c>
      <c r="K1012" s="749" t="s">
        <v>729</v>
      </c>
      <c r="L1012" s="752">
        <v>429.71999999999997</v>
      </c>
      <c r="M1012" s="752">
        <v>1</v>
      </c>
      <c r="N1012" s="753">
        <v>429.71999999999997</v>
      </c>
    </row>
    <row r="1013" spans="1:14" ht="14.4" customHeight="1" x14ac:dyDescent="0.3">
      <c r="A1013" s="747" t="s">
        <v>562</v>
      </c>
      <c r="B1013" s="748" t="s">
        <v>563</v>
      </c>
      <c r="C1013" s="749" t="s">
        <v>586</v>
      </c>
      <c r="D1013" s="750" t="s">
        <v>587</v>
      </c>
      <c r="E1013" s="751">
        <v>50113001</v>
      </c>
      <c r="F1013" s="750" t="s">
        <v>589</v>
      </c>
      <c r="G1013" s="749" t="s">
        <v>590</v>
      </c>
      <c r="H1013" s="749">
        <v>162315</v>
      </c>
      <c r="I1013" s="749">
        <v>62315</v>
      </c>
      <c r="J1013" s="749" t="s">
        <v>727</v>
      </c>
      <c r="K1013" s="749" t="s">
        <v>2161</v>
      </c>
      <c r="L1013" s="752">
        <v>74.34999999999998</v>
      </c>
      <c r="M1013" s="752">
        <v>4</v>
      </c>
      <c r="N1013" s="753">
        <v>297.39999999999992</v>
      </c>
    </row>
    <row r="1014" spans="1:14" ht="14.4" customHeight="1" x14ac:dyDescent="0.3">
      <c r="A1014" s="747" t="s">
        <v>562</v>
      </c>
      <c r="B1014" s="748" t="s">
        <v>563</v>
      </c>
      <c r="C1014" s="749" t="s">
        <v>586</v>
      </c>
      <c r="D1014" s="750" t="s">
        <v>587</v>
      </c>
      <c r="E1014" s="751">
        <v>50113001</v>
      </c>
      <c r="F1014" s="750" t="s">
        <v>589</v>
      </c>
      <c r="G1014" s="749" t="s">
        <v>590</v>
      </c>
      <c r="H1014" s="749">
        <v>176690</v>
      </c>
      <c r="I1014" s="749">
        <v>176690</v>
      </c>
      <c r="J1014" s="749" t="s">
        <v>732</v>
      </c>
      <c r="K1014" s="749" t="s">
        <v>733</v>
      </c>
      <c r="L1014" s="752">
        <v>115.93</v>
      </c>
      <c r="M1014" s="752">
        <v>1</v>
      </c>
      <c r="N1014" s="753">
        <v>115.93</v>
      </c>
    </row>
    <row r="1015" spans="1:14" ht="14.4" customHeight="1" x14ac:dyDescent="0.3">
      <c r="A1015" s="747" t="s">
        <v>562</v>
      </c>
      <c r="B1015" s="748" t="s">
        <v>563</v>
      </c>
      <c r="C1015" s="749" t="s">
        <v>586</v>
      </c>
      <c r="D1015" s="750" t="s">
        <v>587</v>
      </c>
      <c r="E1015" s="751">
        <v>50113001</v>
      </c>
      <c r="F1015" s="750" t="s">
        <v>589</v>
      </c>
      <c r="G1015" s="749" t="s">
        <v>597</v>
      </c>
      <c r="H1015" s="749">
        <v>146980</v>
      </c>
      <c r="I1015" s="749">
        <v>46980</v>
      </c>
      <c r="J1015" s="749" t="s">
        <v>734</v>
      </c>
      <c r="K1015" s="749" t="s">
        <v>735</v>
      </c>
      <c r="L1015" s="752">
        <v>204.89000000000004</v>
      </c>
      <c r="M1015" s="752">
        <v>1</v>
      </c>
      <c r="N1015" s="753">
        <v>204.89000000000004</v>
      </c>
    </row>
    <row r="1016" spans="1:14" ht="14.4" customHeight="1" x14ac:dyDescent="0.3">
      <c r="A1016" s="747" t="s">
        <v>562</v>
      </c>
      <c r="B1016" s="748" t="s">
        <v>563</v>
      </c>
      <c r="C1016" s="749" t="s">
        <v>586</v>
      </c>
      <c r="D1016" s="750" t="s">
        <v>587</v>
      </c>
      <c r="E1016" s="751">
        <v>50113001</v>
      </c>
      <c r="F1016" s="750" t="s">
        <v>589</v>
      </c>
      <c r="G1016" s="749" t="s">
        <v>597</v>
      </c>
      <c r="H1016" s="749">
        <v>58042</v>
      </c>
      <c r="I1016" s="749">
        <v>58042</v>
      </c>
      <c r="J1016" s="749" t="s">
        <v>736</v>
      </c>
      <c r="K1016" s="749" t="s">
        <v>735</v>
      </c>
      <c r="L1016" s="752">
        <v>346.8</v>
      </c>
      <c r="M1016" s="752">
        <v>3</v>
      </c>
      <c r="N1016" s="753">
        <v>1040.4000000000001</v>
      </c>
    </row>
    <row r="1017" spans="1:14" ht="14.4" customHeight="1" x14ac:dyDescent="0.3">
      <c r="A1017" s="747" t="s">
        <v>562</v>
      </c>
      <c r="B1017" s="748" t="s">
        <v>563</v>
      </c>
      <c r="C1017" s="749" t="s">
        <v>586</v>
      </c>
      <c r="D1017" s="750" t="s">
        <v>587</v>
      </c>
      <c r="E1017" s="751">
        <v>50113001</v>
      </c>
      <c r="F1017" s="750" t="s">
        <v>589</v>
      </c>
      <c r="G1017" s="749" t="s">
        <v>597</v>
      </c>
      <c r="H1017" s="749">
        <v>158037</v>
      </c>
      <c r="I1017" s="749">
        <v>58037</v>
      </c>
      <c r="J1017" s="749" t="s">
        <v>736</v>
      </c>
      <c r="K1017" s="749" t="s">
        <v>737</v>
      </c>
      <c r="L1017" s="752">
        <v>93.855000000000004</v>
      </c>
      <c r="M1017" s="752">
        <v>2</v>
      </c>
      <c r="N1017" s="753">
        <v>187.71</v>
      </c>
    </row>
    <row r="1018" spans="1:14" ht="14.4" customHeight="1" x14ac:dyDescent="0.3">
      <c r="A1018" s="747" t="s">
        <v>562</v>
      </c>
      <c r="B1018" s="748" t="s">
        <v>563</v>
      </c>
      <c r="C1018" s="749" t="s">
        <v>586</v>
      </c>
      <c r="D1018" s="750" t="s">
        <v>587</v>
      </c>
      <c r="E1018" s="751">
        <v>50113001</v>
      </c>
      <c r="F1018" s="750" t="s">
        <v>589</v>
      </c>
      <c r="G1018" s="749" t="s">
        <v>597</v>
      </c>
      <c r="H1018" s="749">
        <v>131536</v>
      </c>
      <c r="I1018" s="749">
        <v>31536</v>
      </c>
      <c r="J1018" s="749" t="s">
        <v>736</v>
      </c>
      <c r="K1018" s="749" t="s">
        <v>738</v>
      </c>
      <c r="L1018" s="752">
        <v>207.45555555555561</v>
      </c>
      <c r="M1018" s="752">
        <v>9</v>
      </c>
      <c r="N1018" s="753">
        <v>1867.1000000000004</v>
      </c>
    </row>
    <row r="1019" spans="1:14" ht="14.4" customHeight="1" x14ac:dyDescent="0.3">
      <c r="A1019" s="747" t="s">
        <v>562</v>
      </c>
      <c r="B1019" s="748" t="s">
        <v>563</v>
      </c>
      <c r="C1019" s="749" t="s">
        <v>586</v>
      </c>
      <c r="D1019" s="750" t="s">
        <v>587</v>
      </c>
      <c r="E1019" s="751">
        <v>50113001</v>
      </c>
      <c r="F1019" s="750" t="s">
        <v>589</v>
      </c>
      <c r="G1019" s="749" t="s">
        <v>597</v>
      </c>
      <c r="H1019" s="749">
        <v>58038</v>
      </c>
      <c r="I1019" s="749">
        <v>58038</v>
      </c>
      <c r="J1019" s="749" t="s">
        <v>736</v>
      </c>
      <c r="K1019" s="749" t="s">
        <v>2162</v>
      </c>
      <c r="L1019" s="752">
        <v>249.81000000000006</v>
      </c>
      <c r="M1019" s="752">
        <v>2</v>
      </c>
      <c r="N1019" s="753">
        <v>499.62000000000012</v>
      </c>
    </row>
    <row r="1020" spans="1:14" ht="14.4" customHeight="1" x14ac:dyDescent="0.3">
      <c r="A1020" s="747" t="s">
        <v>562</v>
      </c>
      <c r="B1020" s="748" t="s">
        <v>563</v>
      </c>
      <c r="C1020" s="749" t="s">
        <v>586</v>
      </c>
      <c r="D1020" s="750" t="s">
        <v>587</v>
      </c>
      <c r="E1020" s="751">
        <v>50113001</v>
      </c>
      <c r="F1020" s="750" t="s">
        <v>589</v>
      </c>
      <c r="G1020" s="749" t="s">
        <v>597</v>
      </c>
      <c r="H1020" s="749">
        <v>145499</v>
      </c>
      <c r="I1020" s="749">
        <v>45499</v>
      </c>
      <c r="J1020" s="749" t="s">
        <v>739</v>
      </c>
      <c r="K1020" s="749" t="s">
        <v>740</v>
      </c>
      <c r="L1020" s="752">
        <v>101.74</v>
      </c>
      <c r="M1020" s="752">
        <v>2</v>
      </c>
      <c r="N1020" s="753">
        <v>203.48</v>
      </c>
    </row>
    <row r="1021" spans="1:14" ht="14.4" customHeight="1" x14ac:dyDescent="0.3">
      <c r="A1021" s="747" t="s">
        <v>562</v>
      </c>
      <c r="B1021" s="748" t="s">
        <v>563</v>
      </c>
      <c r="C1021" s="749" t="s">
        <v>586</v>
      </c>
      <c r="D1021" s="750" t="s">
        <v>587</v>
      </c>
      <c r="E1021" s="751">
        <v>50113001</v>
      </c>
      <c r="F1021" s="750" t="s">
        <v>589</v>
      </c>
      <c r="G1021" s="749" t="s">
        <v>597</v>
      </c>
      <c r="H1021" s="749">
        <v>49941</v>
      </c>
      <c r="I1021" s="749">
        <v>49941</v>
      </c>
      <c r="J1021" s="749" t="s">
        <v>739</v>
      </c>
      <c r="K1021" s="749" t="s">
        <v>741</v>
      </c>
      <c r="L1021" s="752">
        <v>291.64999999999992</v>
      </c>
      <c r="M1021" s="752">
        <v>2</v>
      </c>
      <c r="N1021" s="753">
        <v>583.29999999999984</v>
      </c>
    </row>
    <row r="1022" spans="1:14" ht="14.4" customHeight="1" x14ac:dyDescent="0.3">
      <c r="A1022" s="747" t="s">
        <v>562</v>
      </c>
      <c r="B1022" s="748" t="s">
        <v>563</v>
      </c>
      <c r="C1022" s="749" t="s">
        <v>586</v>
      </c>
      <c r="D1022" s="750" t="s">
        <v>587</v>
      </c>
      <c r="E1022" s="751">
        <v>50113001</v>
      </c>
      <c r="F1022" s="750" t="s">
        <v>589</v>
      </c>
      <c r="G1022" s="749" t="s">
        <v>597</v>
      </c>
      <c r="H1022" s="749">
        <v>132225</v>
      </c>
      <c r="I1022" s="749">
        <v>32225</v>
      </c>
      <c r="J1022" s="749" t="s">
        <v>744</v>
      </c>
      <c r="K1022" s="749" t="s">
        <v>745</v>
      </c>
      <c r="L1022" s="752">
        <v>72.34</v>
      </c>
      <c r="M1022" s="752">
        <v>1</v>
      </c>
      <c r="N1022" s="753">
        <v>72.34</v>
      </c>
    </row>
    <row r="1023" spans="1:14" ht="14.4" customHeight="1" x14ac:dyDescent="0.3">
      <c r="A1023" s="747" t="s">
        <v>562</v>
      </c>
      <c r="B1023" s="748" t="s">
        <v>563</v>
      </c>
      <c r="C1023" s="749" t="s">
        <v>586</v>
      </c>
      <c r="D1023" s="750" t="s">
        <v>587</v>
      </c>
      <c r="E1023" s="751">
        <v>50113001</v>
      </c>
      <c r="F1023" s="750" t="s">
        <v>589</v>
      </c>
      <c r="G1023" s="749" t="s">
        <v>590</v>
      </c>
      <c r="H1023" s="749">
        <v>215708</v>
      </c>
      <c r="I1023" s="749">
        <v>215708</v>
      </c>
      <c r="J1023" s="749" t="s">
        <v>746</v>
      </c>
      <c r="K1023" s="749" t="s">
        <v>747</v>
      </c>
      <c r="L1023" s="752">
        <v>126.12833333333332</v>
      </c>
      <c r="M1023" s="752">
        <v>6</v>
      </c>
      <c r="N1023" s="753">
        <v>756.76999999999987</v>
      </c>
    </row>
    <row r="1024" spans="1:14" ht="14.4" customHeight="1" x14ac:dyDescent="0.3">
      <c r="A1024" s="747" t="s">
        <v>562</v>
      </c>
      <c r="B1024" s="748" t="s">
        <v>563</v>
      </c>
      <c r="C1024" s="749" t="s">
        <v>586</v>
      </c>
      <c r="D1024" s="750" t="s">
        <v>587</v>
      </c>
      <c r="E1024" s="751">
        <v>50113001</v>
      </c>
      <c r="F1024" s="750" t="s">
        <v>589</v>
      </c>
      <c r="G1024" s="749" t="s">
        <v>590</v>
      </c>
      <c r="H1024" s="749">
        <v>193798</v>
      </c>
      <c r="I1024" s="749">
        <v>193798</v>
      </c>
      <c r="J1024" s="749" t="s">
        <v>2163</v>
      </c>
      <c r="K1024" s="749" t="s">
        <v>2164</v>
      </c>
      <c r="L1024" s="752">
        <v>712.23</v>
      </c>
      <c r="M1024" s="752">
        <v>1</v>
      </c>
      <c r="N1024" s="753">
        <v>712.23</v>
      </c>
    </row>
    <row r="1025" spans="1:14" ht="14.4" customHeight="1" x14ac:dyDescent="0.3">
      <c r="A1025" s="747" t="s">
        <v>562</v>
      </c>
      <c r="B1025" s="748" t="s">
        <v>563</v>
      </c>
      <c r="C1025" s="749" t="s">
        <v>586</v>
      </c>
      <c r="D1025" s="750" t="s">
        <v>587</v>
      </c>
      <c r="E1025" s="751">
        <v>50113001</v>
      </c>
      <c r="F1025" s="750" t="s">
        <v>589</v>
      </c>
      <c r="G1025" s="749" t="s">
        <v>590</v>
      </c>
      <c r="H1025" s="749">
        <v>191729</v>
      </c>
      <c r="I1025" s="749">
        <v>191729</v>
      </c>
      <c r="J1025" s="749" t="s">
        <v>754</v>
      </c>
      <c r="K1025" s="749" t="s">
        <v>755</v>
      </c>
      <c r="L1025" s="752">
        <v>91.839999999999989</v>
      </c>
      <c r="M1025" s="752">
        <v>3</v>
      </c>
      <c r="N1025" s="753">
        <v>275.52</v>
      </c>
    </row>
    <row r="1026" spans="1:14" ht="14.4" customHeight="1" x14ac:dyDescent="0.3">
      <c r="A1026" s="747" t="s">
        <v>562</v>
      </c>
      <c r="B1026" s="748" t="s">
        <v>563</v>
      </c>
      <c r="C1026" s="749" t="s">
        <v>586</v>
      </c>
      <c r="D1026" s="750" t="s">
        <v>587</v>
      </c>
      <c r="E1026" s="751">
        <v>50113001</v>
      </c>
      <c r="F1026" s="750" t="s">
        <v>589</v>
      </c>
      <c r="G1026" s="749" t="s">
        <v>590</v>
      </c>
      <c r="H1026" s="749">
        <v>207593</v>
      </c>
      <c r="I1026" s="749">
        <v>207593</v>
      </c>
      <c r="J1026" s="749" t="s">
        <v>2165</v>
      </c>
      <c r="K1026" s="749" t="s">
        <v>2166</v>
      </c>
      <c r="L1026" s="752">
        <v>113.05000000000003</v>
      </c>
      <c r="M1026" s="752">
        <v>1</v>
      </c>
      <c r="N1026" s="753">
        <v>113.05000000000003</v>
      </c>
    </row>
    <row r="1027" spans="1:14" ht="14.4" customHeight="1" x14ac:dyDescent="0.3">
      <c r="A1027" s="747" t="s">
        <v>562</v>
      </c>
      <c r="B1027" s="748" t="s">
        <v>563</v>
      </c>
      <c r="C1027" s="749" t="s">
        <v>586</v>
      </c>
      <c r="D1027" s="750" t="s">
        <v>587</v>
      </c>
      <c r="E1027" s="751">
        <v>50113001</v>
      </c>
      <c r="F1027" s="750" t="s">
        <v>589</v>
      </c>
      <c r="G1027" s="749" t="s">
        <v>590</v>
      </c>
      <c r="H1027" s="749">
        <v>990830</v>
      </c>
      <c r="I1027" s="749">
        <v>0</v>
      </c>
      <c r="J1027" s="749" t="s">
        <v>2167</v>
      </c>
      <c r="K1027" s="749" t="s">
        <v>564</v>
      </c>
      <c r="L1027" s="752">
        <v>716.31000000000006</v>
      </c>
      <c r="M1027" s="752">
        <v>1</v>
      </c>
      <c r="N1027" s="753">
        <v>716.31000000000006</v>
      </c>
    </row>
    <row r="1028" spans="1:14" ht="14.4" customHeight="1" x14ac:dyDescent="0.3">
      <c r="A1028" s="747" t="s">
        <v>562</v>
      </c>
      <c r="B1028" s="748" t="s">
        <v>563</v>
      </c>
      <c r="C1028" s="749" t="s">
        <v>586</v>
      </c>
      <c r="D1028" s="750" t="s">
        <v>587</v>
      </c>
      <c r="E1028" s="751">
        <v>50113001</v>
      </c>
      <c r="F1028" s="750" t="s">
        <v>589</v>
      </c>
      <c r="G1028" s="749" t="s">
        <v>590</v>
      </c>
      <c r="H1028" s="749">
        <v>845329</v>
      </c>
      <c r="I1028" s="749">
        <v>0</v>
      </c>
      <c r="J1028" s="749" t="s">
        <v>757</v>
      </c>
      <c r="K1028" s="749" t="s">
        <v>564</v>
      </c>
      <c r="L1028" s="752">
        <v>178.40999999999997</v>
      </c>
      <c r="M1028" s="752">
        <v>31</v>
      </c>
      <c r="N1028" s="753">
        <v>5530.7099999999991</v>
      </c>
    </row>
    <row r="1029" spans="1:14" ht="14.4" customHeight="1" x14ac:dyDescent="0.3">
      <c r="A1029" s="747" t="s">
        <v>562</v>
      </c>
      <c r="B1029" s="748" t="s">
        <v>563</v>
      </c>
      <c r="C1029" s="749" t="s">
        <v>586</v>
      </c>
      <c r="D1029" s="750" t="s">
        <v>587</v>
      </c>
      <c r="E1029" s="751">
        <v>50113001</v>
      </c>
      <c r="F1029" s="750" t="s">
        <v>589</v>
      </c>
      <c r="G1029" s="749" t="s">
        <v>590</v>
      </c>
      <c r="H1029" s="749">
        <v>993603</v>
      </c>
      <c r="I1029" s="749">
        <v>0</v>
      </c>
      <c r="J1029" s="749" t="s">
        <v>758</v>
      </c>
      <c r="K1029" s="749" t="s">
        <v>564</v>
      </c>
      <c r="L1029" s="752">
        <v>178.41</v>
      </c>
      <c r="M1029" s="752">
        <v>11</v>
      </c>
      <c r="N1029" s="753">
        <v>1962.51</v>
      </c>
    </row>
    <row r="1030" spans="1:14" ht="14.4" customHeight="1" x14ac:dyDescent="0.3">
      <c r="A1030" s="747" t="s">
        <v>562</v>
      </c>
      <c r="B1030" s="748" t="s">
        <v>563</v>
      </c>
      <c r="C1030" s="749" t="s">
        <v>586</v>
      </c>
      <c r="D1030" s="750" t="s">
        <v>587</v>
      </c>
      <c r="E1030" s="751">
        <v>50113001</v>
      </c>
      <c r="F1030" s="750" t="s">
        <v>589</v>
      </c>
      <c r="G1030" s="749" t="s">
        <v>590</v>
      </c>
      <c r="H1030" s="749">
        <v>203954</v>
      </c>
      <c r="I1030" s="749">
        <v>203954</v>
      </c>
      <c r="J1030" s="749" t="s">
        <v>759</v>
      </c>
      <c r="K1030" s="749" t="s">
        <v>760</v>
      </c>
      <c r="L1030" s="752">
        <v>92.366000000000028</v>
      </c>
      <c r="M1030" s="752">
        <v>25</v>
      </c>
      <c r="N1030" s="753">
        <v>2309.1500000000005</v>
      </c>
    </row>
    <row r="1031" spans="1:14" ht="14.4" customHeight="1" x14ac:dyDescent="0.3">
      <c r="A1031" s="747" t="s">
        <v>562</v>
      </c>
      <c r="B1031" s="748" t="s">
        <v>563</v>
      </c>
      <c r="C1031" s="749" t="s">
        <v>586</v>
      </c>
      <c r="D1031" s="750" t="s">
        <v>587</v>
      </c>
      <c r="E1031" s="751">
        <v>50113001</v>
      </c>
      <c r="F1031" s="750" t="s">
        <v>589</v>
      </c>
      <c r="G1031" s="749" t="s">
        <v>597</v>
      </c>
      <c r="H1031" s="749">
        <v>158716</v>
      </c>
      <c r="I1031" s="749">
        <v>158716</v>
      </c>
      <c r="J1031" s="749" t="s">
        <v>763</v>
      </c>
      <c r="K1031" s="749" t="s">
        <v>764</v>
      </c>
      <c r="L1031" s="752">
        <v>174.10599999999999</v>
      </c>
      <c r="M1031" s="752">
        <v>5</v>
      </c>
      <c r="N1031" s="753">
        <v>870.53</v>
      </c>
    </row>
    <row r="1032" spans="1:14" ht="14.4" customHeight="1" x14ac:dyDescent="0.3">
      <c r="A1032" s="747" t="s">
        <v>562</v>
      </c>
      <c r="B1032" s="748" t="s">
        <v>563</v>
      </c>
      <c r="C1032" s="749" t="s">
        <v>586</v>
      </c>
      <c r="D1032" s="750" t="s">
        <v>587</v>
      </c>
      <c r="E1032" s="751">
        <v>50113001</v>
      </c>
      <c r="F1032" s="750" t="s">
        <v>589</v>
      </c>
      <c r="G1032" s="749" t="s">
        <v>597</v>
      </c>
      <c r="H1032" s="749">
        <v>158673</v>
      </c>
      <c r="I1032" s="749">
        <v>158673</v>
      </c>
      <c r="J1032" s="749" t="s">
        <v>765</v>
      </c>
      <c r="K1032" s="749" t="s">
        <v>766</v>
      </c>
      <c r="L1032" s="752">
        <v>26.408095238095235</v>
      </c>
      <c r="M1032" s="752">
        <v>21</v>
      </c>
      <c r="N1032" s="753">
        <v>554.56999999999994</v>
      </c>
    </row>
    <row r="1033" spans="1:14" ht="14.4" customHeight="1" x14ac:dyDescent="0.3">
      <c r="A1033" s="747" t="s">
        <v>562</v>
      </c>
      <c r="B1033" s="748" t="s">
        <v>563</v>
      </c>
      <c r="C1033" s="749" t="s">
        <v>586</v>
      </c>
      <c r="D1033" s="750" t="s">
        <v>587</v>
      </c>
      <c r="E1033" s="751">
        <v>50113001</v>
      </c>
      <c r="F1033" s="750" t="s">
        <v>589</v>
      </c>
      <c r="G1033" s="749" t="s">
        <v>597</v>
      </c>
      <c r="H1033" s="749">
        <v>158697</v>
      </c>
      <c r="I1033" s="749">
        <v>158697</v>
      </c>
      <c r="J1033" s="749" t="s">
        <v>767</v>
      </c>
      <c r="K1033" s="749" t="s">
        <v>769</v>
      </c>
      <c r="L1033" s="752">
        <v>87.13</v>
      </c>
      <c r="M1033" s="752">
        <v>6</v>
      </c>
      <c r="N1033" s="753">
        <v>522.78</v>
      </c>
    </row>
    <row r="1034" spans="1:14" ht="14.4" customHeight="1" x14ac:dyDescent="0.3">
      <c r="A1034" s="747" t="s">
        <v>562</v>
      </c>
      <c r="B1034" s="748" t="s">
        <v>563</v>
      </c>
      <c r="C1034" s="749" t="s">
        <v>586</v>
      </c>
      <c r="D1034" s="750" t="s">
        <v>587</v>
      </c>
      <c r="E1034" s="751">
        <v>50113001</v>
      </c>
      <c r="F1034" s="750" t="s">
        <v>589</v>
      </c>
      <c r="G1034" s="749" t="s">
        <v>597</v>
      </c>
      <c r="H1034" s="749">
        <v>158692</v>
      </c>
      <c r="I1034" s="749">
        <v>158692</v>
      </c>
      <c r="J1034" s="749" t="s">
        <v>767</v>
      </c>
      <c r="K1034" s="749" t="s">
        <v>768</v>
      </c>
      <c r="L1034" s="752">
        <v>25.880000000000006</v>
      </c>
      <c r="M1034" s="752">
        <v>1</v>
      </c>
      <c r="N1034" s="753">
        <v>25.880000000000006</v>
      </c>
    </row>
    <row r="1035" spans="1:14" ht="14.4" customHeight="1" x14ac:dyDescent="0.3">
      <c r="A1035" s="747" t="s">
        <v>562</v>
      </c>
      <c r="B1035" s="748" t="s">
        <v>563</v>
      </c>
      <c r="C1035" s="749" t="s">
        <v>586</v>
      </c>
      <c r="D1035" s="750" t="s">
        <v>587</v>
      </c>
      <c r="E1035" s="751">
        <v>50113001</v>
      </c>
      <c r="F1035" s="750" t="s">
        <v>589</v>
      </c>
      <c r="G1035" s="749" t="s">
        <v>564</v>
      </c>
      <c r="H1035" s="749">
        <v>199671</v>
      </c>
      <c r="I1035" s="749">
        <v>199671</v>
      </c>
      <c r="J1035" s="749" t="s">
        <v>770</v>
      </c>
      <c r="K1035" s="749" t="s">
        <v>771</v>
      </c>
      <c r="L1035" s="752">
        <v>35.4</v>
      </c>
      <c r="M1035" s="752">
        <v>6</v>
      </c>
      <c r="N1035" s="753">
        <v>212.39999999999998</v>
      </c>
    </row>
    <row r="1036" spans="1:14" ht="14.4" customHeight="1" x14ac:dyDescent="0.3">
      <c r="A1036" s="747" t="s">
        <v>562</v>
      </c>
      <c r="B1036" s="748" t="s">
        <v>563</v>
      </c>
      <c r="C1036" s="749" t="s">
        <v>586</v>
      </c>
      <c r="D1036" s="750" t="s">
        <v>587</v>
      </c>
      <c r="E1036" s="751">
        <v>50113001</v>
      </c>
      <c r="F1036" s="750" t="s">
        <v>589</v>
      </c>
      <c r="G1036" s="749" t="s">
        <v>590</v>
      </c>
      <c r="H1036" s="749">
        <v>500458</v>
      </c>
      <c r="I1036" s="749">
        <v>0</v>
      </c>
      <c r="J1036" s="749" t="s">
        <v>773</v>
      </c>
      <c r="K1036" s="749" t="s">
        <v>564</v>
      </c>
      <c r="L1036" s="752">
        <v>121.38000000000002</v>
      </c>
      <c r="M1036" s="752">
        <v>1</v>
      </c>
      <c r="N1036" s="753">
        <v>121.38000000000002</v>
      </c>
    </row>
    <row r="1037" spans="1:14" ht="14.4" customHeight="1" x14ac:dyDescent="0.3">
      <c r="A1037" s="747" t="s">
        <v>562</v>
      </c>
      <c r="B1037" s="748" t="s">
        <v>563</v>
      </c>
      <c r="C1037" s="749" t="s">
        <v>586</v>
      </c>
      <c r="D1037" s="750" t="s">
        <v>587</v>
      </c>
      <c r="E1037" s="751">
        <v>50113001</v>
      </c>
      <c r="F1037" s="750" t="s">
        <v>589</v>
      </c>
      <c r="G1037" s="749" t="s">
        <v>590</v>
      </c>
      <c r="H1037" s="749">
        <v>394130</v>
      </c>
      <c r="I1037" s="749">
        <v>0</v>
      </c>
      <c r="J1037" s="749" t="s">
        <v>774</v>
      </c>
      <c r="K1037" s="749" t="s">
        <v>564</v>
      </c>
      <c r="L1037" s="752">
        <v>32.761666158630781</v>
      </c>
      <c r="M1037" s="752">
        <v>6</v>
      </c>
      <c r="N1037" s="753">
        <v>196.5699969517847</v>
      </c>
    </row>
    <row r="1038" spans="1:14" ht="14.4" customHeight="1" x14ac:dyDescent="0.3">
      <c r="A1038" s="747" t="s">
        <v>562</v>
      </c>
      <c r="B1038" s="748" t="s">
        <v>563</v>
      </c>
      <c r="C1038" s="749" t="s">
        <v>586</v>
      </c>
      <c r="D1038" s="750" t="s">
        <v>587</v>
      </c>
      <c r="E1038" s="751">
        <v>50113001</v>
      </c>
      <c r="F1038" s="750" t="s">
        <v>589</v>
      </c>
      <c r="G1038" s="749" t="s">
        <v>590</v>
      </c>
      <c r="H1038" s="749">
        <v>210203</v>
      </c>
      <c r="I1038" s="749">
        <v>210203</v>
      </c>
      <c r="J1038" s="749" t="s">
        <v>2168</v>
      </c>
      <c r="K1038" s="749" t="s">
        <v>1683</v>
      </c>
      <c r="L1038" s="752">
        <v>1150.8900000000008</v>
      </c>
      <c r="M1038" s="752">
        <v>1</v>
      </c>
      <c r="N1038" s="753">
        <v>1150.8900000000008</v>
      </c>
    </row>
    <row r="1039" spans="1:14" ht="14.4" customHeight="1" x14ac:dyDescent="0.3">
      <c r="A1039" s="747" t="s">
        <v>562</v>
      </c>
      <c r="B1039" s="748" t="s">
        <v>563</v>
      </c>
      <c r="C1039" s="749" t="s">
        <v>586</v>
      </c>
      <c r="D1039" s="750" t="s">
        <v>587</v>
      </c>
      <c r="E1039" s="751">
        <v>50113001</v>
      </c>
      <c r="F1039" s="750" t="s">
        <v>589</v>
      </c>
      <c r="G1039" s="749" t="s">
        <v>590</v>
      </c>
      <c r="H1039" s="749">
        <v>199466</v>
      </c>
      <c r="I1039" s="749">
        <v>199466</v>
      </c>
      <c r="J1039" s="749" t="s">
        <v>777</v>
      </c>
      <c r="K1039" s="749" t="s">
        <v>778</v>
      </c>
      <c r="L1039" s="752">
        <v>112.51259259259261</v>
      </c>
      <c r="M1039" s="752">
        <v>27</v>
      </c>
      <c r="N1039" s="753">
        <v>3037.8400000000006</v>
      </c>
    </row>
    <row r="1040" spans="1:14" ht="14.4" customHeight="1" x14ac:dyDescent="0.3">
      <c r="A1040" s="747" t="s">
        <v>562</v>
      </c>
      <c r="B1040" s="748" t="s">
        <v>563</v>
      </c>
      <c r="C1040" s="749" t="s">
        <v>586</v>
      </c>
      <c r="D1040" s="750" t="s">
        <v>587</v>
      </c>
      <c r="E1040" s="751">
        <v>50113001</v>
      </c>
      <c r="F1040" s="750" t="s">
        <v>589</v>
      </c>
      <c r="G1040" s="749" t="s">
        <v>597</v>
      </c>
      <c r="H1040" s="749">
        <v>130560</v>
      </c>
      <c r="I1040" s="749">
        <v>30560</v>
      </c>
      <c r="J1040" s="749" t="s">
        <v>2169</v>
      </c>
      <c r="K1040" s="749" t="s">
        <v>793</v>
      </c>
      <c r="L1040" s="752">
        <v>198.81</v>
      </c>
      <c r="M1040" s="752">
        <v>1</v>
      </c>
      <c r="N1040" s="753">
        <v>198.81</v>
      </c>
    </row>
    <row r="1041" spans="1:14" ht="14.4" customHeight="1" x14ac:dyDescent="0.3">
      <c r="A1041" s="747" t="s">
        <v>562</v>
      </c>
      <c r="B1041" s="748" t="s">
        <v>563</v>
      </c>
      <c r="C1041" s="749" t="s">
        <v>586</v>
      </c>
      <c r="D1041" s="750" t="s">
        <v>587</v>
      </c>
      <c r="E1041" s="751">
        <v>50113001</v>
      </c>
      <c r="F1041" s="750" t="s">
        <v>589</v>
      </c>
      <c r="G1041" s="749" t="s">
        <v>590</v>
      </c>
      <c r="H1041" s="749">
        <v>147515</v>
      </c>
      <c r="I1041" s="749">
        <v>47515</v>
      </c>
      <c r="J1041" s="749" t="s">
        <v>779</v>
      </c>
      <c r="K1041" s="749" t="s">
        <v>780</v>
      </c>
      <c r="L1041" s="752">
        <v>142.44999999999999</v>
      </c>
      <c r="M1041" s="752">
        <v>4</v>
      </c>
      <c r="N1041" s="753">
        <v>569.79999999999995</v>
      </c>
    </row>
    <row r="1042" spans="1:14" ht="14.4" customHeight="1" x14ac:dyDescent="0.3">
      <c r="A1042" s="747" t="s">
        <v>562</v>
      </c>
      <c r="B1042" s="748" t="s">
        <v>563</v>
      </c>
      <c r="C1042" s="749" t="s">
        <v>586</v>
      </c>
      <c r="D1042" s="750" t="s">
        <v>587</v>
      </c>
      <c r="E1042" s="751">
        <v>50113001</v>
      </c>
      <c r="F1042" s="750" t="s">
        <v>589</v>
      </c>
      <c r="G1042" s="749" t="s">
        <v>590</v>
      </c>
      <c r="H1042" s="749">
        <v>147514</v>
      </c>
      <c r="I1042" s="749">
        <v>47514</v>
      </c>
      <c r="J1042" s="749" t="s">
        <v>779</v>
      </c>
      <c r="K1042" s="749" t="s">
        <v>781</v>
      </c>
      <c r="L1042" s="752">
        <v>37.359999999999992</v>
      </c>
      <c r="M1042" s="752">
        <v>3</v>
      </c>
      <c r="N1042" s="753">
        <v>112.07999999999998</v>
      </c>
    </row>
    <row r="1043" spans="1:14" ht="14.4" customHeight="1" x14ac:dyDescent="0.3">
      <c r="A1043" s="747" t="s">
        <v>562</v>
      </c>
      <c r="B1043" s="748" t="s">
        <v>563</v>
      </c>
      <c r="C1043" s="749" t="s">
        <v>586</v>
      </c>
      <c r="D1043" s="750" t="s">
        <v>587</v>
      </c>
      <c r="E1043" s="751">
        <v>50113001</v>
      </c>
      <c r="F1043" s="750" t="s">
        <v>589</v>
      </c>
      <c r="G1043" s="749" t="s">
        <v>590</v>
      </c>
      <c r="H1043" s="749">
        <v>847025</v>
      </c>
      <c r="I1043" s="749">
        <v>137119</v>
      </c>
      <c r="J1043" s="749" t="s">
        <v>787</v>
      </c>
      <c r="K1043" s="749" t="s">
        <v>788</v>
      </c>
      <c r="L1043" s="752">
        <v>71.47</v>
      </c>
      <c r="M1043" s="752">
        <v>1</v>
      </c>
      <c r="N1043" s="753">
        <v>71.47</v>
      </c>
    </row>
    <row r="1044" spans="1:14" ht="14.4" customHeight="1" x14ac:dyDescent="0.3">
      <c r="A1044" s="747" t="s">
        <v>562</v>
      </c>
      <c r="B1044" s="748" t="s">
        <v>563</v>
      </c>
      <c r="C1044" s="749" t="s">
        <v>586</v>
      </c>
      <c r="D1044" s="750" t="s">
        <v>587</v>
      </c>
      <c r="E1044" s="751">
        <v>50113001</v>
      </c>
      <c r="F1044" s="750" t="s">
        <v>589</v>
      </c>
      <c r="G1044" s="749" t="s">
        <v>590</v>
      </c>
      <c r="H1044" s="749">
        <v>149317</v>
      </c>
      <c r="I1044" s="749">
        <v>49317</v>
      </c>
      <c r="J1044" s="749" t="s">
        <v>2170</v>
      </c>
      <c r="K1044" s="749" t="s">
        <v>2171</v>
      </c>
      <c r="L1044" s="752">
        <v>299</v>
      </c>
      <c r="M1044" s="752">
        <v>1</v>
      </c>
      <c r="N1044" s="753">
        <v>299</v>
      </c>
    </row>
    <row r="1045" spans="1:14" ht="14.4" customHeight="1" x14ac:dyDescent="0.3">
      <c r="A1045" s="747" t="s">
        <v>562</v>
      </c>
      <c r="B1045" s="748" t="s">
        <v>563</v>
      </c>
      <c r="C1045" s="749" t="s">
        <v>586</v>
      </c>
      <c r="D1045" s="750" t="s">
        <v>587</v>
      </c>
      <c r="E1045" s="751">
        <v>50113001</v>
      </c>
      <c r="F1045" s="750" t="s">
        <v>589</v>
      </c>
      <c r="G1045" s="749" t="s">
        <v>590</v>
      </c>
      <c r="H1045" s="749">
        <v>164888</v>
      </c>
      <c r="I1045" s="749">
        <v>164888</v>
      </c>
      <c r="J1045" s="749" t="s">
        <v>791</v>
      </c>
      <c r="K1045" s="749" t="s">
        <v>656</v>
      </c>
      <c r="L1045" s="752">
        <v>230.40099999999998</v>
      </c>
      <c r="M1045" s="752">
        <v>10</v>
      </c>
      <c r="N1045" s="753">
        <v>2304.0099999999998</v>
      </c>
    </row>
    <row r="1046" spans="1:14" ht="14.4" customHeight="1" x14ac:dyDescent="0.3">
      <c r="A1046" s="747" t="s">
        <v>562</v>
      </c>
      <c r="B1046" s="748" t="s">
        <v>563</v>
      </c>
      <c r="C1046" s="749" t="s">
        <v>586</v>
      </c>
      <c r="D1046" s="750" t="s">
        <v>587</v>
      </c>
      <c r="E1046" s="751">
        <v>50113001</v>
      </c>
      <c r="F1046" s="750" t="s">
        <v>589</v>
      </c>
      <c r="G1046" s="749" t="s">
        <v>590</v>
      </c>
      <c r="H1046" s="749">
        <v>186538</v>
      </c>
      <c r="I1046" s="749">
        <v>186538</v>
      </c>
      <c r="J1046" s="749" t="s">
        <v>792</v>
      </c>
      <c r="K1046" s="749" t="s">
        <v>656</v>
      </c>
      <c r="L1046" s="752">
        <v>338.61</v>
      </c>
      <c r="M1046" s="752">
        <v>1</v>
      </c>
      <c r="N1046" s="753">
        <v>338.61</v>
      </c>
    </row>
    <row r="1047" spans="1:14" ht="14.4" customHeight="1" x14ac:dyDescent="0.3">
      <c r="A1047" s="747" t="s">
        <v>562</v>
      </c>
      <c r="B1047" s="748" t="s">
        <v>563</v>
      </c>
      <c r="C1047" s="749" t="s">
        <v>586</v>
      </c>
      <c r="D1047" s="750" t="s">
        <v>587</v>
      </c>
      <c r="E1047" s="751">
        <v>50113001</v>
      </c>
      <c r="F1047" s="750" t="s">
        <v>589</v>
      </c>
      <c r="G1047" s="749" t="s">
        <v>590</v>
      </c>
      <c r="H1047" s="749">
        <v>158993</v>
      </c>
      <c r="I1047" s="749">
        <v>158993</v>
      </c>
      <c r="J1047" s="749" t="s">
        <v>2172</v>
      </c>
      <c r="K1047" s="749" t="s">
        <v>795</v>
      </c>
      <c r="L1047" s="752">
        <v>59.17</v>
      </c>
      <c r="M1047" s="752">
        <v>1</v>
      </c>
      <c r="N1047" s="753">
        <v>59.17</v>
      </c>
    </row>
    <row r="1048" spans="1:14" ht="14.4" customHeight="1" x14ac:dyDescent="0.3">
      <c r="A1048" s="747" t="s">
        <v>562</v>
      </c>
      <c r="B1048" s="748" t="s">
        <v>563</v>
      </c>
      <c r="C1048" s="749" t="s">
        <v>586</v>
      </c>
      <c r="D1048" s="750" t="s">
        <v>587</v>
      </c>
      <c r="E1048" s="751">
        <v>50113001</v>
      </c>
      <c r="F1048" s="750" t="s">
        <v>589</v>
      </c>
      <c r="G1048" s="749" t="s">
        <v>590</v>
      </c>
      <c r="H1048" s="749">
        <v>175280</v>
      </c>
      <c r="I1048" s="749">
        <v>175280</v>
      </c>
      <c r="J1048" s="749" t="s">
        <v>796</v>
      </c>
      <c r="K1048" s="749" t="s">
        <v>797</v>
      </c>
      <c r="L1048" s="752">
        <v>54.783333333333339</v>
      </c>
      <c r="M1048" s="752">
        <v>3</v>
      </c>
      <c r="N1048" s="753">
        <v>164.35000000000002</v>
      </c>
    </row>
    <row r="1049" spans="1:14" ht="14.4" customHeight="1" x14ac:dyDescent="0.3">
      <c r="A1049" s="747" t="s">
        <v>562</v>
      </c>
      <c r="B1049" s="748" t="s">
        <v>563</v>
      </c>
      <c r="C1049" s="749" t="s">
        <v>586</v>
      </c>
      <c r="D1049" s="750" t="s">
        <v>587</v>
      </c>
      <c r="E1049" s="751">
        <v>50113001</v>
      </c>
      <c r="F1049" s="750" t="s">
        <v>589</v>
      </c>
      <c r="G1049" s="749" t="s">
        <v>590</v>
      </c>
      <c r="H1049" s="749">
        <v>188356</v>
      </c>
      <c r="I1049" s="749">
        <v>88356</v>
      </c>
      <c r="J1049" s="749" t="s">
        <v>801</v>
      </c>
      <c r="K1049" s="749" t="s">
        <v>802</v>
      </c>
      <c r="L1049" s="752">
        <v>96.03000000000003</v>
      </c>
      <c r="M1049" s="752">
        <v>2</v>
      </c>
      <c r="N1049" s="753">
        <v>192.06000000000006</v>
      </c>
    </row>
    <row r="1050" spans="1:14" ht="14.4" customHeight="1" x14ac:dyDescent="0.3">
      <c r="A1050" s="747" t="s">
        <v>562</v>
      </c>
      <c r="B1050" s="748" t="s">
        <v>563</v>
      </c>
      <c r="C1050" s="749" t="s">
        <v>586</v>
      </c>
      <c r="D1050" s="750" t="s">
        <v>587</v>
      </c>
      <c r="E1050" s="751">
        <v>50113001</v>
      </c>
      <c r="F1050" s="750" t="s">
        <v>589</v>
      </c>
      <c r="G1050" s="749" t="s">
        <v>597</v>
      </c>
      <c r="H1050" s="749">
        <v>850078</v>
      </c>
      <c r="I1050" s="749">
        <v>102608</v>
      </c>
      <c r="J1050" s="749" t="s">
        <v>803</v>
      </c>
      <c r="K1050" s="749" t="s">
        <v>804</v>
      </c>
      <c r="L1050" s="752">
        <v>43.819999999999993</v>
      </c>
      <c r="M1050" s="752">
        <v>4</v>
      </c>
      <c r="N1050" s="753">
        <v>175.27999999999997</v>
      </c>
    </row>
    <row r="1051" spans="1:14" ht="14.4" customHeight="1" x14ac:dyDescent="0.3">
      <c r="A1051" s="747" t="s">
        <v>562</v>
      </c>
      <c r="B1051" s="748" t="s">
        <v>563</v>
      </c>
      <c r="C1051" s="749" t="s">
        <v>586</v>
      </c>
      <c r="D1051" s="750" t="s">
        <v>587</v>
      </c>
      <c r="E1051" s="751">
        <v>50113001</v>
      </c>
      <c r="F1051" s="750" t="s">
        <v>589</v>
      </c>
      <c r="G1051" s="749" t="s">
        <v>597</v>
      </c>
      <c r="H1051" s="749">
        <v>849990</v>
      </c>
      <c r="I1051" s="749">
        <v>102596</v>
      </c>
      <c r="J1051" s="749" t="s">
        <v>805</v>
      </c>
      <c r="K1051" s="749" t="s">
        <v>806</v>
      </c>
      <c r="L1051" s="752">
        <v>24.749999999999996</v>
      </c>
      <c r="M1051" s="752">
        <v>1</v>
      </c>
      <c r="N1051" s="753">
        <v>24.749999999999996</v>
      </c>
    </row>
    <row r="1052" spans="1:14" ht="14.4" customHeight="1" x14ac:dyDescent="0.3">
      <c r="A1052" s="747" t="s">
        <v>562</v>
      </c>
      <c r="B1052" s="748" t="s">
        <v>563</v>
      </c>
      <c r="C1052" s="749" t="s">
        <v>586</v>
      </c>
      <c r="D1052" s="750" t="s">
        <v>587</v>
      </c>
      <c r="E1052" s="751">
        <v>50113001</v>
      </c>
      <c r="F1052" s="750" t="s">
        <v>589</v>
      </c>
      <c r="G1052" s="749" t="s">
        <v>597</v>
      </c>
      <c r="H1052" s="749">
        <v>850390</v>
      </c>
      <c r="I1052" s="749">
        <v>102600</v>
      </c>
      <c r="J1052" s="749" t="s">
        <v>805</v>
      </c>
      <c r="K1052" s="749" t="s">
        <v>807</v>
      </c>
      <c r="L1052" s="752">
        <v>68</v>
      </c>
      <c r="M1052" s="752">
        <v>6</v>
      </c>
      <c r="N1052" s="753">
        <v>408</v>
      </c>
    </row>
    <row r="1053" spans="1:14" ht="14.4" customHeight="1" x14ac:dyDescent="0.3">
      <c r="A1053" s="747" t="s">
        <v>562</v>
      </c>
      <c r="B1053" s="748" t="s">
        <v>563</v>
      </c>
      <c r="C1053" s="749" t="s">
        <v>586</v>
      </c>
      <c r="D1053" s="750" t="s">
        <v>587</v>
      </c>
      <c r="E1053" s="751">
        <v>50113001</v>
      </c>
      <c r="F1053" s="750" t="s">
        <v>589</v>
      </c>
      <c r="G1053" s="749" t="s">
        <v>590</v>
      </c>
      <c r="H1053" s="749">
        <v>171539</v>
      </c>
      <c r="I1053" s="749">
        <v>171539</v>
      </c>
      <c r="J1053" s="749" t="s">
        <v>809</v>
      </c>
      <c r="K1053" s="749" t="s">
        <v>810</v>
      </c>
      <c r="L1053" s="752">
        <v>27.48</v>
      </c>
      <c r="M1053" s="752">
        <v>4</v>
      </c>
      <c r="N1053" s="753">
        <v>109.92</v>
      </c>
    </row>
    <row r="1054" spans="1:14" ht="14.4" customHeight="1" x14ac:dyDescent="0.3">
      <c r="A1054" s="747" t="s">
        <v>562</v>
      </c>
      <c r="B1054" s="748" t="s">
        <v>563</v>
      </c>
      <c r="C1054" s="749" t="s">
        <v>586</v>
      </c>
      <c r="D1054" s="750" t="s">
        <v>587</v>
      </c>
      <c r="E1054" s="751">
        <v>50113001</v>
      </c>
      <c r="F1054" s="750" t="s">
        <v>589</v>
      </c>
      <c r="G1054" s="749" t="s">
        <v>597</v>
      </c>
      <c r="H1054" s="749">
        <v>110252</v>
      </c>
      <c r="I1054" s="749">
        <v>10252</v>
      </c>
      <c r="J1054" s="749" t="s">
        <v>813</v>
      </c>
      <c r="K1054" s="749" t="s">
        <v>626</v>
      </c>
      <c r="L1054" s="752">
        <v>70.400000000000006</v>
      </c>
      <c r="M1054" s="752">
        <v>1</v>
      </c>
      <c r="N1054" s="753">
        <v>70.400000000000006</v>
      </c>
    </row>
    <row r="1055" spans="1:14" ht="14.4" customHeight="1" x14ac:dyDescent="0.3">
      <c r="A1055" s="747" t="s">
        <v>562</v>
      </c>
      <c r="B1055" s="748" t="s">
        <v>563</v>
      </c>
      <c r="C1055" s="749" t="s">
        <v>586</v>
      </c>
      <c r="D1055" s="750" t="s">
        <v>587</v>
      </c>
      <c r="E1055" s="751">
        <v>50113001</v>
      </c>
      <c r="F1055" s="750" t="s">
        <v>589</v>
      </c>
      <c r="G1055" s="749" t="s">
        <v>597</v>
      </c>
      <c r="H1055" s="749">
        <v>110253</v>
      </c>
      <c r="I1055" s="749">
        <v>10253</v>
      </c>
      <c r="J1055" s="749" t="s">
        <v>813</v>
      </c>
      <c r="K1055" s="749" t="s">
        <v>2139</v>
      </c>
      <c r="L1055" s="752">
        <v>194.68000000000004</v>
      </c>
      <c r="M1055" s="752">
        <v>2</v>
      </c>
      <c r="N1055" s="753">
        <v>389.36000000000007</v>
      </c>
    </row>
    <row r="1056" spans="1:14" ht="14.4" customHeight="1" x14ac:dyDescent="0.3">
      <c r="A1056" s="747" t="s">
        <v>562</v>
      </c>
      <c r="B1056" s="748" t="s">
        <v>563</v>
      </c>
      <c r="C1056" s="749" t="s">
        <v>586</v>
      </c>
      <c r="D1056" s="750" t="s">
        <v>587</v>
      </c>
      <c r="E1056" s="751">
        <v>50113001</v>
      </c>
      <c r="F1056" s="750" t="s">
        <v>589</v>
      </c>
      <c r="G1056" s="749" t="s">
        <v>590</v>
      </c>
      <c r="H1056" s="749">
        <v>848477</v>
      </c>
      <c r="I1056" s="749">
        <v>124346</v>
      </c>
      <c r="J1056" s="749" t="s">
        <v>816</v>
      </c>
      <c r="K1056" s="749" t="s">
        <v>1554</v>
      </c>
      <c r="L1056" s="752">
        <v>131.29000000000002</v>
      </c>
      <c r="M1056" s="752">
        <v>1</v>
      </c>
      <c r="N1056" s="753">
        <v>131.29000000000002</v>
      </c>
    </row>
    <row r="1057" spans="1:14" ht="14.4" customHeight="1" x14ac:dyDescent="0.3">
      <c r="A1057" s="747" t="s">
        <v>562</v>
      </c>
      <c r="B1057" s="748" t="s">
        <v>563</v>
      </c>
      <c r="C1057" s="749" t="s">
        <v>586</v>
      </c>
      <c r="D1057" s="750" t="s">
        <v>587</v>
      </c>
      <c r="E1057" s="751">
        <v>50113001</v>
      </c>
      <c r="F1057" s="750" t="s">
        <v>589</v>
      </c>
      <c r="G1057" s="749" t="s">
        <v>590</v>
      </c>
      <c r="H1057" s="749">
        <v>846446</v>
      </c>
      <c r="I1057" s="749">
        <v>124343</v>
      </c>
      <c r="J1057" s="749" t="s">
        <v>816</v>
      </c>
      <c r="K1057" s="749" t="s">
        <v>768</v>
      </c>
      <c r="L1057" s="752">
        <v>43.76</v>
      </c>
      <c r="M1057" s="752">
        <v>1</v>
      </c>
      <c r="N1057" s="753">
        <v>43.76</v>
      </c>
    </row>
    <row r="1058" spans="1:14" ht="14.4" customHeight="1" x14ac:dyDescent="0.3">
      <c r="A1058" s="747" t="s">
        <v>562</v>
      </c>
      <c r="B1058" s="748" t="s">
        <v>563</v>
      </c>
      <c r="C1058" s="749" t="s">
        <v>586</v>
      </c>
      <c r="D1058" s="750" t="s">
        <v>587</v>
      </c>
      <c r="E1058" s="751">
        <v>50113001</v>
      </c>
      <c r="F1058" s="750" t="s">
        <v>589</v>
      </c>
      <c r="G1058" s="749" t="s">
        <v>590</v>
      </c>
      <c r="H1058" s="749">
        <v>845595</v>
      </c>
      <c r="I1058" s="749">
        <v>29957</v>
      </c>
      <c r="J1058" s="749" t="s">
        <v>2173</v>
      </c>
      <c r="K1058" s="749" t="s">
        <v>2174</v>
      </c>
      <c r="L1058" s="752">
        <v>346.01000000000005</v>
      </c>
      <c r="M1058" s="752">
        <v>1</v>
      </c>
      <c r="N1058" s="753">
        <v>346.01000000000005</v>
      </c>
    </row>
    <row r="1059" spans="1:14" ht="14.4" customHeight="1" x14ac:dyDescent="0.3">
      <c r="A1059" s="747" t="s">
        <v>562</v>
      </c>
      <c r="B1059" s="748" t="s">
        <v>563</v>
      </c>
      <c r="C1059" s="749" t="s">
        <v>586</v>
      </c>
      <c r="D1059" s="750" t="s">
        <v>587</v>
      </c>
      <c r="E1059" s="751">
        <v>50113001</v>
      </c>
      <c r="F1059" s="750" t="s">
        <v>589</v>
      </c>
      <c r="G1059" s="749" t="s">
        <v>597</v>
      </c>
      <c r="H1059" s="749">
        <v>117425</v>
      </c>
      <c r="I1059" s="749">
        <v>17425</v>
      </c>
      <c r="J1059" s="749" t="s">
        <v>821</v>
      </c>
      <c r="K1059" s="749" t="s">
        <v>762</v>
      </c>
      <c r="L1059" s="752">
        <v>19.819999999999993</v>
      </c>
      <c r="M1059" s="752">
        <v>10</v>
      </c>
      <c r="N1059" s="753">
        <v>198.19999999999993</v>
      </c>
    </row>
    <row r="1060" spans="1:14" ht="14.4" customHeight="1" x14ac:dyDescent="0.3">
      <c r="A1060" s="747" t="s">
        <v>562</v>
      </c>
      <c r="B1060" s="748" t="s">
        <v>563</v>
      </c>
      <c r="C1060" s="749" t="s">
        <v>586</v>
      </c>
      <c r="D1060" s="750" t="s">
        <v>587</v>
      </c>
      <c r="E1060" s="751">
        <v>50113001</v>
      </c>
      <c r="F1060" s="750" t="s">
        <v>589</v>
      </c>
      <c r="G1060" s="749" t="s">
        <v>597</v>
      </c>
      <c r="H1060" s="749">
        <v>117431</v>
      </c>
      <c r="I1060" s="749">
        <v>17431</v>
      </c>
      <c r="J1060" s="749" t="s">
        <v>822</v>
      </c>
      <c r="K1060" s="749" t="s">
        <v>823</v>
      </c>
      <c r="L1060" s="752">
        <v>27.099999999999998</v>
      </c>
      <c r="M1060" s="752">
        <v>19</v>
      </c>
      <c r="N1060" s="753">
        <v>514.9</v>
      </c>
    </row>
    <row r="1061" spans="1:14" ht="14.4" customHeight="1" x14ac:dyDescent="0.3">
      <c r="A1061" s="747" t="s">
        <v>562</v>
      </c>
      <c r="B1061" s="748" t="s">
        <v>563</v>
      </c>
      <c r="C1061" s="749" t="s">
        <v>586</v>
      </c>
      <c r="D1061" s="750" t="s">
        <v>587</v>
      </c>
      <c r="E1061" s="751">
        <v>50113001</v>
      </c>
      <c r="F1061" s="750" t="s">
        <v>589</v>
      </c>
      <c r="G1061" s="749" t="s">
        <v>590</v>
      </c>
      <c r="H1061" s="749">
        <v>114808</v>
      </c>
      <c r="I1061" s="749">
        <v>14808</v>
      </c>
      <c r="J1061" s="749" t="s">
        <v>826</v>
      </c>
      <c r="K1061" s="749" t="s">
        <v>827</v>
      </c>
      <c r="L1061" s="752">
        <v>53.46</v>
      </c>
      <c r="M1061" s="752">
        <v>4</v>
      </c>
      <c r="N1061" s="753">
        <v>213.84</v>
      </c>
    </row>
    <row r="1062" spans="1:14" ht="14.4" customHeight="1" x14ac:dyDescent="0.3">
      <c r="A1062" s="747" t="s">
        <v>562</v>
      </c>
      <c r="B1062" s="748" t="s">
        <v>563</v>
      </c>
      <c r="C1062" s="749" t="s">
        <v>586</v>
      </c>
      <c r="D1062" s="750" t="s">
        <v>587</v>
      </c>
      <c r="E1062" s="751">
        <v>50113001</v>
      </c>
      <c r="F1062" s="750" t="s">
        <v>589</v>
      </c>
      <c r="G1062" s="749" t="s">
        <v>590</v>
      </c>
      <c r="H1062" s="749">
        <v>156992</v>
      </c>
      <c r="I1062" s="749">
        <v>56992</v>
      </c>
      <c r="J1062" s="749" t="s">
        <v>828</v>
      </c>
      <c r="K1062" s="749" t="s">
        <v>829</v>
      </c>
      <c r="L1062" s="752">
        <v>61.442499999999995</v>
      </c>
      <c r="M1062" s="752">
        <v>8</v>
      </c>
      <c r="N1062" s="753">
        <v>491.53999999999996</v>
      </c>
    </row>
    <row r="1063" spans="1:14" ht="14.4" customHeight="1" x14ac:dyDescent="0.3">
      <c r="A1063" s="747" t="s">
        <v>562</v>
      </c>
      <c r="B1063" s="748" t="s">
        <v>563</v>
      </c>
      <c r="C1063" s="749" t="s">
        <v>586</v>
      </c>
      <c r="D1063" s="750" t="s">
        <v>587</v>
      </c>
      <c r="E1063" s="751">
        <v>50113001</v>
      </c>
      <c r="F1063" s="750" t="s">
        <v>589</v>
      </c>
      <c r="G1063" s="749" t="s">
        <v>590</v>
      </c>
      <c r="H1063" s="749">
        <v>156993</v>
      </c>
      <c r="I1063" s="749">
        <v>56993</v>
      </c>
      <c r="J1063" s="749" t="s">
        <v>830</v>
      </c>
      <c r="K1063" s="749" t="s">
        <v>831</v>
      </c>
      <c r="L1063" s="752">
        <v>73.150000000000006</v>
      </c>
      <c r="M1063" s="752">
        <v>4</v>
      </c>
      <c r="N1063" s="753">
        <v>292.60000000000002</v>
      </c>
    </row>
    <row r="1064" spans="1:14" ht="14.4" customHeight="1" x14ac:dyDescent="0.3">
      <c r="A1064" s="747" t="s">
        <v>562</v>
      </c>
      <c r="B1064" s="748" t="s">
        <v>563</v>
      </c>
      <c r="C1064" s="749" t="s">
        <v>586</v>
      </c>
      <c r="D1064" s="750" t="s">
        <v>587</v>
      </c>
      <c r="E1064" s="751">
        <v>50113001</v>
      </c>
      <c r="F1064" s="750" t="s">
        <v>589</v>
      </c>
      <c r="G1064" s="749" t="s">
        <v>590</v>
      </c>
      <c r="H1064" s="749">
        <v>211304</v>
      </c>
      <c r="I1064" s="749">
        <v>211304</v>
      </c>
      <c r="J1064" s="749" t="s">
        <v>834</v>
      </c>
      <c r="K1064" s="749" t="s">
        <v>2175</v>
      </c>
      <c r="L1064" s="752">
        <v>1179.2199999999998</v>
      </c>
      <c r="M1064" s="752">
        <v>2</v>
      </c>
      <c r="N1064" s="753">
        <v>2358.4399999999996</v>
      </c>
    </row>
    <row r="1065" spans="1:14" ht="14.4" customHeight="1" x14ac:dyDescent="0.3">
      <c r="A1065" s="747" t="s">
        <v>562</v>
      </c>
      <c r="B1065" s="748" t="s">
        <v>563</v>
      </c>
      <c r="C1065" s="749" t="s">
        <v>586</v>
      </c>
      <c r="D1065" s="750" t="s">
        <v>587</v>
      </c>
      <c r="E1065" s="751">
        <v>50113001</v>
      </c>
      <c r="F1065" s="750" t="s">
        <v>589</v>
      </c>
      <c r="G1065" s="749" t="s">
        <v>564</v>
      </c>
      <c r="H1065" s="749">
        <v>103822</v>
      </c>
      <c r="I1065" s="749">
        <v>3822</v>
      </c>
      <c r="J1065" s="749" t="s">
        <v>2176</v>
      </c>
      <c r="K1065" s="749" t="s">
        <v>2177</v>
      </c>
      <c r="L1065" s="752">
        <v>111.76</v>
      </c>
      <c r="M1065" s="752">
        <v>1</v>
      </c>
      <c r="N1065" s="753">
        <v>111.76</v>
      </c>
    </row>
    <row r="1066" spans="1:14" ht="14.4" customHeight="1" x14ac:dyDescent="0.3">
      <c r="A1066" s="747" t="s">
        <v>562</v>
      </c>
      <c r="B1066" s="748" t="s">
        <v>563</v>
      </c>
      <c r="C1066" s="749" t="s">
        <v>586</v>
      </c>
      <c r="D1066" s="750" t="s">
        <v>587</v>
      </c>
      <c r="E1066" s="751">
        <v>50113001</v>
      </c>
      <c r="F1066" s="750" t="s">
        <v>589</v>
      </c>
      <c r="G1066" s="749" t="s">
        <v>597</v>
      </c>
      <c r="H1066" s="749">
        <v>214433</v>
      </c>
      <c r="I1066" s="749">
        <v>214433</v>
      </c>
      <c r="J1066" s="749" t="s">
        <v>838</v>
      </c>
      <c r="K1066" s="749" t="s">
        <v>839</v>
      </c>
      <c r="L1066" s="752">
        <v>12.227142857142857</v>
      </c>
      <c r="M1066" s="752">
        <v>14</v>
      </c>
      <c r="N1066" s="753">
        <v>171.18</v>
      </c>
    </row>
    <row r="1067" spans="1:14" ht="14.4" customHeight="1" x14ac:dyDescent="0.3">
      <c r="A1067" s="747" t="s">
        <v>562</v>
      </c>
      <c r="B1067" s="748" t="s">
        <v>563</v>
      </c>
      <c r="C1067" s="749" t="s">
        <v>586</v>
      </c>
      <c r="D1067" s="750" t="s">
        <v>587</v>
      </c>
      <c r="E1067" s="751">
        <v>50113001</v>
      </c>
      <c r="F1067" s="750" t="s">
        <v>589</v>
      </c>
      <c r="G1067" s="749" t="s">
        <v>597</v>
      </c>
      <c r="H1067" s="749">
        <v>214435</v>
      </c>
      <c r="I1067" s="749">
        <v>214435</v>
      </c>
      <c r="J1067" s="749" t="s">
        <v>838</v>
      </c>
      <c r="K1067" s="749" t="s">
        <v>840</v>
      </c>
      <c r="L1067" s="752">
        <v>42.970769230769228</v>
      </c>
      <c r="M1067" s="752">
        <v>13</v>
      </c>
      <c r="N1067" s="753">
        <v>558.62</v>
      </c>
    </row>
    <row r="1068" spans="1:14" ht="14.4" customHeight="1" x14ac:dyDescent="0.3">
      <c r="A1068" s="747" t="s">
        <v>562</v>
      </c>
      <c r="B1068" s="748" t="s">
        <v>563</v>
      </c>
      <c r="C1068" s="749" t="s">
        <v>586</v>
      </c>
      <c r="D1068" s="750" t="s">
        <v>587</v>
      </c>
      <c r="E1068" s="751">
        <v>50113001</v>
      </c>
      <c r="F1068" s="750" t="s">
        <v>589</v>
      </c>
      <c r="G1068" s="749" t="s">
        <v>597</v>
      </c>
      <c r="H1068" s="749">
        <v>214525</v>
      </c>
      <c r="I1068" s="749">
        <v>214525</v>
      </c>
      <c r="J1068" s="749" t="s">
        <v>841</v>
      </c>
      <c r="K1068" s="749" t="s">
        <v>842</v>
      </c>
      <c r="L1068" s="752">
        <v>26.46</v>
      </c>
      <c r="M1068" s="752">
        <v>2</v>
      </c>
      <c r="N1068" s="753">
        <v>52.92</v>
      </c>
    </row>
    <row r="1069" spans="1:14" ht="14.4" customHeight="1" x14ac:dyDescent="0.3">
      <c r="A1069" s="747" t="s">
        <v>562</v>
      </c>
      <c r="B1069" s="748" t="s">
        <v>563</v>
      </c>
      <c r="C1069" s="749" t="s">
        <v>586</v>
      </c>
      <c r="D1069" s="750" t="s">
        <v>587</v>
      </c>
      <c r="E1069" s="751">
        <v>50113001</v>
      </c>
      <c r="F1069" s="750" t="s">
        <v>589</v>
      </c>
      <c r="G1069" s="749" t="s">
        <v>597</v>
      </c>
      <c r="H1069" s="749">
        <v>214526</v>
      </c>
      <c r="I1069" s="749">
        <v>214526</v>
      </c>
      <c r="J1069" s="749" t="s">
        <v>841</v>
      </c>
      <c r="K1069" s="749" t="s">
        <v>2178</v>
      </c>
      <c r="L1069" s="752">
        <v>85.750000000000028</v>
      </c>
      <c r="M1069" s="752">
        <v>4</v>
      </c>
      <c r="N1069" s="753">
        <v>343.00000000000011</v>
      </c>
    </row>
    <row r="1070" spans="1:14" ht="14.4" customHeight="1" x14ac:dyDescent="0.3">
      <c r="A1070" s="747" t="s">
        <v>562</v>
      </c>
      <c r="B1070" s="748" t="s">
        <v>563</v>
      </c>
      <c r="C1070" s="749" t="s">
        <v>586</v>
      </c>
      <c r="D1070" s="750" t="s">
        <v>587</v>
      </c>
      <c r="E1070" s="751">
        <v>50113001</v>
      </c>
      <c r="F1070" s="750" t="s">
        <v>589</v>
      </c>
      <c r="G1070" s="749" t="s">
        <v>597</v>
      </c>
      <c r="H1070" s="749">
        <v>214427</v>
      </c>
      <c r="I1070" s="749">
        <v>214427</v>
      </c>
      <c r="J1070" s="749" t="s">
        <v>843</v>
      </c>
      <c r="K1070" s="749" t="s">
        <v>844</v>
      </c>
      <c r="L1070" s="752">
        <v>16.583846153846153</v>
      </c>
      <c r="M1070" s="752">
        <v>26</v>
      </c>
      <c r="N1070" s="753">
        <v>431.18</v>
      </c>
    </row>
    <row r="1071" spans="1:14" ht="14.4" customHeight="1" x14ac:dyDescent="0.3">
      <c r="A1071" s="747" t="s">
        <v>562</v>
      </c>
      <c r="B1071" s="748" t="s">
        <v>563</v>
      </c>
      <c r="C1071" s="749" t="s">
        <v>586</v>
      </c>
      <c r="D1071" s="750" t="s">
        <v>587</v>
      </c>
      <c r="E1071" s="751">
        <v>50113001</v>
      </c>
      <c r="F1071" s="750" t="s">
        <v>589</v>
      </c>
      <c r="G1071" s="749" t="s">
        <v>590</v>
      </c>
      <c r="H1071" s="749">
        <v>194669</v>
      </c>
      <c r="I1071" s="749">
        <v>194669</v>
      </c>
      <c r="J1071" s="749" t="s">
        <v>845</v>
      </c>
      <c r="K1071" s="749" t="s">
        <v>599</v>
      </c>
      <c r="L1071" s="752">
        <v>1005.1300000000002</v>
      </c>
      <c r="M1071" s="752">
        <v>1</v>
      </c>
      <c r="N1071" s="753">
        <v>1005.1300000000002</v>
      </c>
    </row>
    <row r="1072" spans="1:14" ht="14.4" customHeight="1" x14ac:dyDescent="0.3">
      <c r="A1072" s="747" t="s">
        <v>562</v>
      </c>
      <c r="B1072" s="748" t="s">
        <v>563</v>
      </c>
      <c r="C1072" s="749" t="s">
        <v>586</v>
      </c>
      <c r="D1072" s="750" t="s">
        <v>587</v>
      </c>
      <c r="E1072" s="751">
        <v>50113001</v>
      </c>
      <c r="F1072" s="750" t="s">
        <v>589</v>
      </c>
      <c r="G1072" s="749" t="s">
        <v>597</v>
      </c>
      <c r="H1072" s="749">
        <v>113767</v>
      </c>
      <c r="I1072" s="749">
        <v>13767</v>
      </c>
      <c r="J1072" s="749" t="s">
        <v>848</v>
      </c>
      <c r="K1072" s="749" t="s">
        <v>850</v>
      </c>
      <c r="L1072" s="752">
        <v>44.660000000000004</v>
      </c>
      <c r="M1072" s="752">
        <v>1</v>
      </c>
      <c r="N1072" s="753">
        <v>44.660000000000004</v>
      </c>
    </row>
    <row r="1073" spans="1:14" ht="14.4" customHeight="1" x14ac:dyDescent="0.3">
      <c r="A1073" s="747" t="s">
        <v>562</v>
      </c>
      <c r="B1073" s="748" t="s">
        <v>563</v>
      </c>
      <c r="C1073" s="749" t="s">
        <v>586</v>
      </c>
      <c r="D1073" s="750" t="s">
        <v>587</v>
      </c>
      <c r="E1073" s="751">
        <v>50113001</v>
      </c>
      <c r="F1073" s="750" t="s">
        <v>589</v>
      </c>
      <c r="G1073" s="749" t="s">
        <v>597</v>
      </c>
      <c r="H1073" s="749">
        <v>113768</v>
      </c>
      <c r="I1073" s="749">
        <v>13768</v>
      </c>
      <c r="J1073" s="749" t="s">
        <v>848</v>
      </c>
      <c r="K1073" s="749" t="s">
        <v>849</v>
      </c>
      <c r="L1073" s="752">
        <v>89.31</v>
      </c>
      <c r="M1073" s="752">
        <v>1</v>
      </c>
      <c r="N1073" s="753">
        <v>89.31</v>
      </c>
    </row>
    <row r="1074" spans="1:14" ht="14.4" customHeight="1" x14ac:dyDescent="0.3">
      <c r="A1074" s="747" t="s">
        <v>562</v>
      </c>
      <c r="B1074" s="748" t="s">
        <v>563</v>
      </c>
      <c r="C1074" s="749" t="s">
        <v>586</v>
      </c>
      <c r="D1074" s="750" t="s">
        <v>587</v>
      </c>
      <c r="E1074" s="751">
        <v>50113001</v>
      </c>
      <c r="F1074" s="750" t="s">
        <v>589</v>
      </c>
      <c r="G1074" s="749" t="s">
        <v>590</v>
      </c>
      <c r="H1074" s="749">
        <v>218354</v>
      </c>
      <c r="I1074" s="749">
        <v>218354</v>
      </c>
      <c r="J1074" s="749" t="s">
        <v>852</v>
      </c>
      <c r="K1074" s="749" t="s">
        <v>853</v>
      </c>
      <c r="L1074" s="752">
        <v>167.45</v>
      </c>
      <c r="M1074" s="752">
        <v>1</v>
      </c>
      <c r="N1074" s="753">
        <v>167.45</v>
      </c>
    </row>
    <row r="1075" spans="1:14" ht="14.4" customHeight="1" x14ac:dyDescent="0.3">
      <c r="A1075" s="747" t="s">
        <v>562</v>
      </c>
      <c r="B1075" s="748" t="s">
        <v>563</v>
      </c>
      <c r="C1075" s="749" t="s">
        <v>586</v>
      </c>
      <c r="D1075" s="750" t="s">
        <v>587</v>
      </c>
      <c r="E1075" s="751">
        <v>50113001</v>
      </c>
      <c r="F1075" s="750" t="s">
        <v>589</v>
      </c>
      <c r="G1075" s="749" t="s">
        <v>590</v>
      </c>
      <c r="H1075" s="749">
        <v>176155</v>
      </c>
      <c r="I1075" s="749">
        <v>76155</v>
      </c>
      <c r="J1075" s="749" t="s">
        <v>854</v>
      </c>
      <c r="K1075" s="749" t="s">
        <v>855</v>
      </c>
      <c r="L1075" s="752">
        <v>61.410000000000011</v>
      </c>
      <c r="M1075" s="752">
        <v>5</v>
      </c>
      <c r="N1075" s="753">
        <v>307.05000000000007</v>
      </c>
    </row>
    <row r="1076" spans="1:14" ht="14.4" customHeight="1" x14ac:dyDescent="0.3">
      <c r="A1076" s="747" t="s">
        <v>562</v>
      </c>
      <c r="B1076" s="748" t="s">
        <v>563</v>
      </c>
      <c r="C1076" s="749" t="s">
        <v>586</v>
      </c>
      <c r="D1076" s="750" t="s">
        <v>587</v>
      </c>
      <c r="E1076" s="751">
        <v>50113001</v>
      </c>
      <c r="F1076" s="750" t="s">
        <v>589</v>
      </c>
      <c r="G1076" s="749" t="s">
        <v>590</v>
      </c>
      <c r="H1076" s="749">
        <v>173405</v>
      </c>
      <c r="I1076" s="749">
        <v>173405</v>
      </c>
      <c r="J1076" s="749" t="s">
        <v>856</v>
      </c>
      <c r="K1076" s="749" t="s">
        <v>857</v>
      </c>
      <c r="L1076" s="752">
        <v>240.65333333333334</v>
      </c>
      <c r="M1076" s="752">
        <v>3</v>
      </c>
      <c r="N1076" s="753">
        <v>721.96</v>
      </c>
    </row>
    <row r="1077" spans="1:14" ht="14.4" customHeight="1" x14ac:dyDescent="0.3">
      <c r="A1077" s="747" t="s">
        <v>562</v>
      </c>
      <c r="B1077" s="748" t="s">
        <v>563</v>
      </c>
      <c r="C1077" s="749" t="s">
        <v>586</v>
      </c>
      <c r="D1077" s="750" t="s">
        <v>587</v>
      </c>
      <c r="E1077" s="751">
        <v>50113001</v>
      </c>
      <c r="F1077" s="750" t="s">
        <v>589</v>
      </c>
      <c r="G1077" s="749" t="s">
        <v>590</v>
      </c>
      <c r="H1077" s="749">
        <v>213255</v>
      </c>
      <c r="I1077" s="749">
        <v>213255</v>
      </c>
      <c r="J1077" s="749" t="s">
        <v>858</v>
      </c>
      <c r="K1077" s="749" t="s">
        <v>859</v>
      </c>
      <c r="L1077" s="752">
        <v>125.72400000000002</v>
      </c>
      <c r="M1077" s="752">
        <v>5</v>
      </c>
      <c r="N1077" s="753">
        <v>628.62000000000012</v>
      </c>
    </row>
    <row r="1078" spans="1:14" ht="14.4" customHeight="1" x14ac:dyDescent="0.3">
      <c r="A1078" s="747" t="s">
        <v>562</v>
      </c>
      <c r="B1078" s="748" t="s">
        <v>563</v>
      </c>
      <c r="C1078" s="749" t="s">
        <v>586</v>
      </c>
      <c r="D1078" s="750" t="s">
        <v>587</v>
      </c>
      <c r="E1078" s="751">
        <v>50113001</v>
      </c>
      <c r="F1078" s="750" t="s">
        <v>589</v>
      </c>
      <c r="G1078" s="749" t="s">
        <v>597</v>
      </c>
      <c r="H1078" s="749">
        <v>128389</v>
      </c>
      <c r="I1078" s="749">
        <v>28389</v>
      </c>
      <c r="J1078" s="749" t="s">
        <v>860</v>
      </c>
      <c r="K1078" s="749" t="s">
        <v>861</v>
      </c>
      <c r="L1078" s="752">
        <v>427.94</v>
      </c>
      <c r="M1078" s="752">
        <v>1</v>
      </c>
      <c r="N1078" s="753">
        <v>427.94</v>
      </c>
    </row>
    <row r="1079" spans="1:14" ht="14.4" customHeight="1" x14ac:dyDescent="0.3">
      <c r="A1079" s="747" t="s">
        <v>562</v>
      </c>
      <c r="B1079" s="748" t="s">
        <v>563</v>
      </c>
      <c r="C1079" s="749" t="s">
        <v>586</v>
      </c>
      <c r="D1079" s="750" t="s">
        <v>587</v>
      </c>
      <c r="E1079" s="751">
        <v>50113001</v>
      </c>
      <c r="F1079" s="750" t="s">
        <v>589</v>
      </c>
      <c r="G1079" s="749" t="s">
        <v>590</v>
      </c>
      <c r="H1079" s="749">
        <v>193105</v>
      </c>
      <c r="I1079" s="749">
        <v>93105</v>
      </c>
      <c r="J1079" s="749" t="s">
        <v>866</v>
      </c>
      <c r="K1079" s="749" t="s">
        <v>868</v>
      </c>
      <c r="L1079" s="752">
        <v>206.55</v>
      </c>
      <c r="M1079" s="752">
        <v>2</v>
      </c>
      <c r="N1079" s="753">
        <v>413.1</v>
      </c>
    </row>
    <row r="1080" spans="1:14" ht="14.4" customHeight="1" x14ac:dyDescent="0.3">
      <c r="A1080" s="747" t="s">
        <v>562</v>
      </c>
      <c r="B1080" s="748" t="s">
        <v>563</v>
      </c>
      <c r="C1080" s="749" t="s">
        <v>586</v>
      </c>
      <c r="D1080" s="750" t="s">
        <v>587</v>
      </c>
      <c r="E1080" s="751">
        <v>50113001</v>
      </c>
      <c r="F1080" s="750" t="s">
        <v>589</v>
      </c>
      <c r="G1080" s="749" t="s">
        <v>590</v>
      </c>
      <c r="H1080" s="749">
        <v>193104</v>
      </c>
      <c r="I1080" s="749">
        <v>93104</v>
      </c>
      <c r="J1080" s="749" t="s">
        <v>866</v>
      </c>
      <c r="K1080" s="749" t="s">
        <v>867</v>
      </c>
      <c r="L1080" s="752">
        <v>46.859999999999992</v>
      </c>
      <c r="M1080" s="752">
        <v>1</v>
      </c>
      <c r="N1080" s="753">
        <v>46.859999999999992</v>
      </c>
    </row>
    <row r="1081" spans="1:14" ht="14.4" customHeight="1" x14ac:dyDescent="0.3">
      <c r="A1081" s="747" t="s">
        <v>562</v>
      </c>
      <c r="B1081" s="748" t="s">
        <v>563</v>
      </c>
      <c r="C1081" s="749" t="s">
        <v>586</v>
      </c>
      <c r="D1081" s="750" t="s">
        <v>587</v>
      </c>
      <c r="E1081" s="751">
        <v>50113001</v>
      </c>
      <c r="F1081" s="750" t="s">
        <v>589</v>
      </c>
      <c r="G1081" s="749" t="s">
        <v>597</v>
      </c>
      <c r="H1081" s="749">
        <v>144997</v>
      </c>
      <c r="I1081" s="749">
        <v>44997</v>
      </c>
      <c r="J1081" s="749" t="s">
        <v>2179</v>
      </c>
      <c r="K1081" s="749" t="s">
        <v>2180</v>
      </c>
      <c r="L1081" s="752">
        <v>237.25999999999996</v>
      </c>
      <c r="M1081" s="752">
        <v>1</v>
      </c>
      <c r="N1081" s="753">
        <v>237.25999999999996</v>
      </c>
    </row>
    <row r="1082" spans="1:14" ht="14.4" customHeight="1" x14ac:dyDescent="0.3">
      <c r="A1082" s="747" t="s">
        <v>562</v>
      </c>
      <c r="B1082" s="748" t="s">
        <v>563</v>
      </c>
      <c r="C1082" s="749" t="s">
        <v>586</v>
      </c>
      <c r="D1082" s="750" t="s">
        <v>587</v>
      </c>
      <c r="E1082" s="751">
        <v>50113001</v>
      </c>
      <c r="F1082" s="750" t="s">
        <v>589</v>
      </c>
      <c r="G1082" s="749" t="s">
        <v>597</v>
      </c>
      <c r="H1082" s="749">
        <v>192587</v>
      </c>
      <c r="I1082" s="749">
        <v>92587</v>
      </c>
      <c r="J1082" s="749" t="s">
        <v>871</v>
      </c>
      <c r="K1082" s="749" t="s">
        <v>872</v>
      </c>
      <c r="L1082" s="752">
        <v>58.25</v>
      </c>
      <c r="M1082" s="752">
        <v>5</v>
      </c>
      <c r="N1082" s="753">
        <v>291.25</v>
      </c>
    </row>
    <row r="1083" spans="1:14" ht="14.4" customHeight="1" x14ac:dyDescent="0.3">
      <c r="A1083" s="747" t="s">
        <v>562</v>
      </c>
      <c r="B1083" s="748" t="s">
        <v>563</v>
      </c>
      <c r="C1083" s="749" t="s">
        <v>586</v>
      </c>
      <c r="D1083" s="750" t="s">
        <v>587</v>
      </c>
      <c r="E1083" s="751">
        <v>50113001</v>
      </c>
      <c r="F1083" s="750" t="s">
        <v>589</v>
      </c>
      <c r="G1083" s="749" t="s">
        <v>590</v>
      </c>
      <c r="H1083" s="749">
        <v>198791</v>
      </c>
      <c r="I1083" s="749">
        <v>98791</v>
      </c>
      <c r="J1083" s="749" t="s">
        <v>873</v>
      </c>
      <c r="K1083" s="749" t="s">
        <v>874</v>
      </c>
      <c r="L1083" s="752">
        <v>98.260000000000034</v>
      </c>
      <c r="M1083" s="752">
        <v>1</v>
      </c>
      <c r="N1083" s="753">
        <v>98.260000000000034</v>
      </c>
    </row>
    <row r="1084" spans="1:14" ht="14.4" customHeight="1" x14ac:dyDescent="0.3">
      <c r="A1084" s="747" t="s">
        <v>562</v>
      </c>
      <c r="B1084" s="748" t="s">
        <v>563</v>
      </c>
      <c r="C1084" s="749" t="s">
        <v>586</v>
      </c>
      <c r="D1084" s="750" t="s">
        <v>587</v>
      </c>
      <c r="E1084" s="751">
        <v>50113001</v>
      </c>
      <c r="F1084" s="750" t="s">
        <v>589</v>
      </c>
      <c r="G1084" s="749" t="s">
        <v>590</v>
      </c>
      <c r="H1084" s="749">
        <v>114075</v>
      </c>
      <c r="I1084" s="749">
        <v>14075</v>
      </c>
      <c r="J1084" s="749" t="s">
        <v>875</v>
      </c>
      <c r="K1084" s="749" t="s">
        <v>878</v>
      </c>
      <c r="L1084" s="752">
        <v>295.12933333333331</v>
      </c>
      <c r="M1084" s="752">
        <v>30</v>
      </c>
      <c r="N1084" s="753">
        <v>8853.8799999999992</v>
      </c>
    </row>
    <row r="1085" spans="1:14" ht="14.4" customHeight="1" x14ac:dyDescent="0.3">
      <c r="A1085" s="747" t="s">
        <v>562</v>
      </c>
      <c r="B1085" s="748" t="s">
        <v>563</v>
      </c>
      <c r="C1085" s="749" t="s">
        <v>586</v>
      </c>
      <c r="D1085" s="750" t="s">
        <v>587</v>
      </c>
      <c r="E1085" s="751">
        <v>50113001</v>
      </c>
      <c r="F1085" s="750" t="s">
        <v>589</v>
      </c>
      <c r="G1085" s="749" t="s">
        <v>590</v>
      </c>
      <c r="H1085" s="749">
        <v>201992</v>
      </c>
      <c r="I1085" s="749">
        <v>201992</v>
      </c>
      <c r="J1085" s="749" t="s">
        <v>875</v>
      </c>
      <c r="K1085" s="749" t="s">
        <v>879</v>
      </c>
      <c r="L1085" s="752">
        <v>553.49363636363637</v>
      </c>
      <c r="M1085" s="752">
        <v>11</v>
      </c>
      <c r="N1085" s="753">
        <v>6088.43</v>
      </c>
    </row>
    <row r="1086" spans="1:14" ht="14.4" customHeight="1" x14ac:dyDescent="0.3">
      <c r="A1086" s="747" t="s">
        <v>562</v>
      </c>
      <c r="B1086" s="748" t="s">
        <v>563</v>
      </c>
      <c r="C1086" s="749" t="s">
        <v>586</v>
      </c>
      <c r="D1086" s="750" t="s">
        <v>587</v>
      </c>
      <c r="E1086" s="751">
        <v>50113001</v>
      </c>
      <c r="F1086" s="750" t="s">
        <v>589</v>
      </c>
      <c r="G1086" s="749" t="s">
        <v>590</v>
      </c>
      <c r="H1086" s="749">
        <v>225549</v>
      </c>
      <c r="I1086" s="749">
        <v>225549</v>
      </c>
      <c r="J1086" s="749" t="s">
        <v>875</v>
      </c>
      <c r="K1086" s="749" t="s">
        <v>877</v>
      </c>
      <c r="L1086" s="752">
        <v>827.96</v>
      </c>
      <c r="M1086" s="752">
        <v>1</v>
      </c>
      <c r="N1086" s="753">
        <v>827.96</v>
      </c>
    </row>
    <row r="1087" spans="1:14" ht="14.4" customHeight="1" x14ac:dyDescent="0.3">
      <c r="A1087" s="747" t="s">
        <v>562</v>
      </c>
      <c r="B1087" s="748" t="s">
        <v>563</v>
      </c>
      <c r="C1087" s="749" t="s">
        <v>586</v>
      </c>
      <c r="D1087" s="750" t="s">
        <v>587</v>
      </c>
      <c r="E1087" s="751">
        <v>50113001</v>
      </c>
      <c r="F1087" s="750" t="s">
        <v>589</v>
      </c>
      <c r="G1087" s="749" t="s">
        <v>590</v>
      </c>
      <c r="H1087" s="749">
        <v>141826</v>
      </c>
      <c r="I1087" s="749">
        <v>41826</v>
      </c>
      <c r="J1087" s="749" t="s">
        <v>2181</v>
      </c>
      <c r="K1087" s="749" t="s">
        <v>2182</v>
      </c>
      <c r="L1087" s="752">
        <v>493.49</v>
      </c>
      <c r="M1087" s="752">
        <v>1</v>
      </c>
      <c r="N1087" s="753">
        <v>493.49</v>
      </c>
    </row>
    <row r="1088" spans="1:14" ht="14.4" customHeight="1" x14ac:dyDescent="0.3">
      <c r="A1088" s="747" t="s">
        <v>562</v>
      </c>
      <c r="B1088" s="748" t="s">
        <v>563</v>
      </c>
      <c r="C1088" s="749" t="s">
        <v>586</v>
      </c>
      <c r="D1088" s="750" t="s">
        <v>587</v>
      </c>
      <c r="E1088" s="751">
        <v>50113001</v>
      </c>
      <c r="F1088" s="750" t="s">
        <v>589</v>
      </c>
      <c r="G1088" s="749" t="s">
        <v>590</v>
      </c>
      <c r="H1088" s="749">
        <v>194314</v>
      </c>
      <c r="I1088" s="749">
        <v>94314</v>
      </c>
      <c r="J1088" s="749" t="s">
        <v>2183</v>
      </c>
      <c r="K1088" s="749" t="s">
        <v>2184</v>
      </c>
      <c r="L1088" s="752">
        <v>103.99</v>
      </c>
      <c r="M1088" s="752">
        <v>3</v>
      </c>
      <c r="N1088" s="753">
        <v>311.96999999999997</v>
      </c>
    </row>
    <row r="1089" spans="1:14" ht="14.4" customHeight="1" x14ac:dyDescent="0.3">
      <c r="A1089" s="747" t="s">
        <v>562</v>
      </c>
      <c r="B1089" s="748" t="s">
        <v>563</v>
      </c>
      <c r="C1089" s="749" t="s">
        <v>586</v>
      </c>
      <c r="D1089" s="750" t="s">
        <v>587</v>
      </c>
      <c r="E1089" s="751">
        <v>50113001</v>
      </c>
      <c r="F1089" s="750" t="s">
        <v>589</v>
      </c>
      <c r="G1089" s="749" t="s">
        <v>590</v>
      </c>
      <c r="H1089" s="749">
        <v>118390</v>
      </c>
      <c r="I1089" s="749">
        <v>18390</v>
      </c>
      <c r="J1089" s="749" t="s">
        <v>884</v>
      </c>
      <c r="K1089" s="749" t="s">
        <v>885</v>
      </c>
      <c r="L1089" s="752">
        <v>256.81000000000012</v>
      </c>
      <c r="M1089" s="752">
        <v>1</v>
      </c>
      <c r="N1089" s="753">
        <v>256.81000000000012</v>
      </c>
    </row>
    <row r="1090" spans="1:14" ht="14.4" customHeight="1" x14ac:dyDescent="0.3">
      <c r="A1090" s="747" t="s">
        <v>562</v>
      </c>
      <c r="B1090" s="748" t="s">
        <v>563</v>
      </c>
      <c r="C1090" s="749" t="s">
        <v>586</v>
      </c>
      <c r="D1090" s="750" t="s">
        <v>587</v>
      </c>
      <c r="E1090" s="751">
        <v>50113001</v>
      </c>
      <c r="F1090" s="750" t="s">
        <v>589</v>
      </c>
      <c r="G1090" s="749" t="s">
        <v>590</v>
      </c>
      <c r="H1090" s="749">
        <v>846346</v>
      </c>
      <c r="I1090" s="749">
        <v>119672</v>
      </c>
      <c r="J1090" s="749" t="s">
        <v>892</v>
      </c>
      <c r="K1090" s="749" t="s">
        <v>893</v>
      </c>
      <c r="L1090" s="752">
        <v>115</v>
      </c>
      <c r="M1090" s="752">
        <v>4</v>
      </c>
      <c r="N1090" s="753">
        <v>460</v>
      </c>
    </row>
    <row r="1091" spans="1:14" ht="14.4" customHeight="1" x14ac:dyDescent="0.3">
      <c r="A1091" s="747" t="s">
        <v>562</v>
      </c>
      <c r="B1091" s="748" t="s">
        <v>563</v>
      </c>
      <c r="C1091" s="749" t="s">
        <v>586</v>
      </c>
      <c r="D1091" s="750" t="s">
        <v>587</v>
      </c>
      <c r="E1091" s="751">
        <v>50113001</v>
      </c>
      <c r="F1091" s="750" t="s">
        <v>589</v>
      </c>
      <c r="G1091" s="749" t="s">
        <v>590</v>
      </c>
      <c r="H1091" s="749">
        <v>101807</v>
      </c>
      <c r="I1091" s="749">
        <v>40538</v>
      </c>
      <c r="J1091" s="749" t="s">
        <v>894</v>
      </c>
      <c r="K1091" s="749" t="s">
        <v>895</v>
      </c>
      <c r="L1091" s="752">
        <v>748.42333333333329</v>
      </c>
      <c r="M1091" s="752">
        <v>3</v>
      </c>
      <c r="N1091" s="753">
        <v>2245.27</v>
      </c>
    </row>
    <row r="1092" spans="1:14" ht="14.4" customHeight="1" x14ac:dyDescent="0.3">
      <c r="A1092" s="747" t="s">
        <v>562</v>
      </c>
      <c r="B1092" s="748" t="s">
        <v>563</v>
      </c>
      <c r="C1092" s="749" t="s">
        <v>586</v>
      </c>
      <c r="D1092" s="750" t="s">
        <v>587</v>
      </c>
      <c r="E1092" s="751">
        <v>50113001</v>
      </c>
      <c r="F1092" s="750" t="s">
        <v>589</v>
      </c>
      <c r="G1092" s="749" t="s">
        <v>590</v>
      </c>
      <c r="H1092" s="749">
        <v>117011</v>
      </c>
      <c r="I1092" s="749">
        <v>17011</v>
      </c>
      <c r="J1092" s="749" t="s">
        <v>896</v>
      </c>
      <c r="K1092" s="749" t="s">
        <v>897</v>
      </c>
      <c r="L1092" s="752">
        <v>145.565</v>
      </c>
      <c r="M1092" s="752">
        <v>4</v>
      </c>
      <c r="N1092" s="753">
        <v>582.26</v>
      </c>
    </row>
    <row r="1093" spans="1:14" ht="14.4" customHeight="1" x14ac:dyDescent="0.3">
      <c r="A1093" s="747" t="s">
        <v>562</v>
      </c>
      <c r="B1093" s="748" t="s">
        <v>563</v>
      </c>
      <c r="C1093" s="749" t="s">
        <v>586</v>
      </c>
      <c r="D1093" s="750" t="s">
        <v>587</v>
      </c>
      <c r="E1093" s="751">
        <v>50113001</v>
      </c>
      <c r="F1093" s="750" t="s">
        <v>589</v>
      </c>
      <c r="G1093" s="749" t="s">
        <v>590</v>
      </c>
      <c r="H1093" s="749">
        <v>183318</v>
      </c>
      <c r="I1093" s="749">
        <v>83318</v>
      </c>
      <c r="J1093" s="749" t="s">
        <v>898</v>
      </c>
      <c r="K1093" s="749" t="s">
        <v>899</v>
      </c>
      <c r="L1093" s="752">
        <v>31.8</v>
      </c>
      <c r="M1093" s="752">
        <v>12</v>
      </c>
      <c r="N1093" s="753">
        <v>381.6</v>
      </c>
    </row>
    <row r="1094" spans="1:14" ht="14.4" customHeight="1" x14ac:dyDescent="0.3">
      <c r="A1094" s="747" t="s">
        <v>562</v>
      </c>
      <c r="B1094" s="748" t="s">
        <v>563</v>
      </c>
      <c r="C1094" s="749" t="s">
        <v>586</v>
      </c>
      <c r="D1094" s="750" t="s">
        <v>587</v>
      </c>
      <c r="E1094" s="751">
        <v>50113001</v>
      </c>
      <c r="F1094" s="750" t="s">
        <v>589</v>
      </c>
      <c r="G1094" s="749" t="s">
        <v>590</v>
      </c>
      <c r="H1094" s="749">
        <v>103542</v>
      </c>
      <c r="I1094" s="749">
        <v>3542</v>
      </c>
      <c r="J1094" s="749" t="s">
        <v>900</v>
      </c>
      <c r="K1094" s="749" t="s">
        <v>901</v>
      </c>
      <c r="L1094" s="752">
        <v>35.33</v>
      </c>
      <c r="M1094" s="752">
        <v>3</v>
      </c>
      <c r="N1094" s="753">
        <v>105.99</v>
      </c>
    </row>
    <row r="1095" spans="1:14" ht="14.4" customHeight="1" x14ac:dyDescent="0.3">
      <c r="A1095" s="747" t="s">
        <v>562</v>
      </c>
      <c r="B1095" s="748" t="s">
        <v>563</v>
      </c>
      <c r="C1095" s="749" t="s">
        <v>586</v>
      </c>
      <c r="D1095" s="750" t="s">
        <v>587</v>
      </c>
      <c r="E1095" s="751">
        <v>50113001</v>
      </c>
      <c r="F1095" s="750" t="s">
        <v>589</v>
      </c>
      <c r="G1095" s="749" t="s">
        <v>590</v>
      </c>
      <c r="H1095" s="749">
        <v>108499</v>
      </c>
      <c r="I1095" s="749">
        <v>8499</v>
      </c>
      <c r="J1095" s="749" t="s">
        <v>2185</v>
      </c>
      <c r="K1095" s="749" t="s">
        <v>2186</v>
      </c>
      <c r="L1095" s="752">
        <v>111.52</v>
      </c>
      <c r="M1095" s="752">
        <v>2</v>
      </c>
      <c r="N1095" s="753">
        <v>223.04</v>
      </c>
    </row>
    <row r="1096" spans="1:14" ht="14.4" customHeight="1" x14ac:dyDescent="0.3">
      <c r="A1096" s="747" t="s">
        <v>562</v>
      </c>
      <c r="B1096" s="748" t="s">
        <v>563</v>
      </c>
      <c r="C1096" s="749" t="s">
        <v>586</v>
      </c>
      <c r="D1096" s="750" t="s">
        <v>587</v>
      </c>
      <c r="E1096" s="751">
        <v>50113001</v>
      </c>
      <c r="F1096" s="750" t="s">
        <v>589</v>
      </c>
      <c r="G1096" s="749" t="s">
        <v>590</v>
      </c>
      <c r="H1096" s="749">
        <v>192143</v>
      </c>
      <c r="I1096" s="749">
        <v>192143</v>
      </c>
      <c r="J1096" s="749" t="s">
        <v>2187</v>
      </c>
      <c r="K1096" s="749" t="s">
        <v>2188</v>
      </c>
      <c r="L1096" s="752">
        <v>214.83</v>
      </c>
      <c r="M1096" s="752">
        <v>1</v>
      </c>
      <c r="N1096" s="753">
        <v>214.83</v>
      </c>
    </row>
    <row r="1097" spans="1:14" ht="14.4" customHeight="1" x14ac:dyDescent="0.3">
      <c r="A1097" s="747" t="s">
        <v>562</v>
      </c>
      <c r="B1097" s="748" t="s">
        <v>563</v>
      </c>
      <c r="C1097" s="749" t="s">
        <v>586</v>
      </c>
      <c r="D1097" s="750" t="s">
        <v>587</v>
      </c>
      <c r="E1097" s="751">
        <v>50113001</v>
      </c>
      <c r="F1097" s="750" t="s">
        <v>589</v>
      </c>
      <c r="G1097" s="749" t="s">
        <v>590</v>
      </c>
      <c r="H1097" s="749">
        <v>153642</v>
      </c>
      <c r="I1097" s="749">
        <v>53642</v>
      </c>
      <c r="J1097" s="749" t="s">
        <v>2189</v>
      </c>
      <c r="K1097" s="749" t="s">
        <v>2190</v>
      </c>
      <c r="L1097" s="752">
        <v>46.560000000000009</v>
      </c>
      <c r="M1097" s="752">
        <v>1</v>
      </c>
      <c r="N1097" s="753">
        <v>46.560000000000009</v>
      </c>
    </row>
    <row r="1098" spans="1:14" ht="14.4" customHeight="1" x14ac:dyDescent="0.3">
      <c r="A1098" s="747" t="s">
        <v>562</v>
      </c>
      <c r="B1098" s="748" t="s">
        <v>563</v>
      </c>
      <c r="C1098" s="749" t="s">
        <v>586</v>
      </c>
      <c r="D1098" s="750" t="s">
        <v>587</v>
      </c>
      <c r="E1098" s="751">
        <v>50113001</v>
      </c>
      <c r="F1098" s="750" t="s">
        <v>589</v>
      </c>
      <c r="G1098" s="749" t="s">
        <v>590</v>
      </c>
      <c r="H1098" s="749">
        <v>102479</v>
      </c>
      <c r="I1098" s="749">
        <v>2479</v>
      </c>
      <c r="J1098" s="749" t="s">
        <v>906</v>
      </c>
      <c r="K1098" s="749" t="s">
        <v>907</v>
      </c>
      <c r="L1098" s="752">
        <v>65.571428571428584</v>
      </c>
      <c r="M1098" s="752">
        <v>7</v>
      </c>
      <c r="N1098" s="753">
        <v>459.00000000000011</v>
      </c>
    </row>
    <row r="1099" spans="1:14" ht="14.4" customHeight="1" x14ac:dyDescent="0.3">
      <c r="A1099" s="747" t="s">
        <v>562</v>
      </c>
      <c r="B1099" s="748" t="s">
        <v>563</v>
      </c>
      <c r="C1099" s="749" t="s">
        <v>586</v>
      </c>
      <c r="D1099" s="750" t="s">
        <v>587</v>
      </c>
      <c r="E1099" s="751">
        <v>50113001</v>
      </c>
      <c r="F1099" s="750" t="s">
        <v>589</v>
      </c>
      <c r="G1099" s="749" t="s">
        <v>590</v>
      </c>
      <c r="H1099" s="749">
        <v>191587</v>
      </c>
      <c r="I1099" s="749">
        <v>91587</v>
      </c>
      <c r="J1099" s="749" t="s">
        <v>913</v>
      </c>
      <c r="K1099" s="749" t="s">
        <v>914</v>
      </c>
      <c r="L1099" s="752">
        <v>67.023333333333341</v>
      </c>
      <c r="M1099" s="752">
        <v>18</v>
      </c>
      <c r="N1099" s="753">
        <v>1206.42</v>
      </c>
    </row>
    <row r="1100" spans="1:14" ht="14.4" customHeight="1" x14ac:dyDescent="0.3">
      <c r="A1100" s="747" t="s">
        <v>562</v>
      </c>
      <c r="B1100" s="748" t="s">
        <v>563</v>
      </c>
      <c r="C1100" s="749" t="s">
        <v>586</v>
      </c>
      <c r="D1100" s="750" t="s">
        <v>587</v>
      </c>
      <c r="E1100" s="751">
        <v>50113001</v>
      </c>
      <c r="F1100" s="750" t="s">
        <v>589</v>
      </c>
      <c r="G1100" s="749" t="s">
        <v>590</v>
      </c>
      <c r="H1100" s="749">
        <v>157542</v>
      </c>
      <c r="I1100" s="749">
        <v>57542</v>
      </c>
      <c r="J1100" s="749" t="s">
        <v>2191</v>
      </c>
      <c r="K1100" s="749" t="s">
        <v>1330</v>
      </c>
      <c r="L1100" s="752">
        <v>68.87</v>
      </c>
      <c r="M1100" s="752">
        <v>2</v>
      </c>
      <c r="N1100" s="753">
        <v>137.74</v>
      </c>
    </row>
    <row r="1101" spans="1:14" ht="14.4" customHeight="1" x14ac:dyDescent="0.3">
      <c r="A1101" s="747" t="s">
        <v>562</v>
      </c>
      <c r="B1101" s="748" t="s">
        <v>563</v>
      </c>
      <c r="C1101" s="749" t="s">
        <v>586</v>
      </c>
      <c r="D1101" s="750" t="s">
        <v>587</v>
      </c>
      <c r="E1101" s="751">
        <v>50113001</v>
      </c>
      <c r="F1101" s="750" t="s">
        <v>589</v>
      </c>
      <c r="G1101" s="749" t="s">
        <v>590</v>
      </c>
      <c r="H1101" s="749">
        <v>58880</v>
      </c>
      <c r="I1101" s="749">
        <v>58880</v>
      </c>
      <c r="J1101" s="749" t="s">
        <v>2192</v>
      </c>
      <c r="K1101" s="749" t="s">
        <v>2193</v>
      </c>
      <c r="L1101" s="752">
        <v>46.01</v>
      </c>
      <c r="M1101" s="752">
        <v>3</v>
      </c>
      <c r="N1101" s="753">
        <v>138.03</v>
      </c>
    </row>
    <row r="1102" spans="1:14" ht="14.4" customHeight="1" x14ac:dyDescent="0.3">
      <c r="A1102" s="747" t="s">
        <v>562</v>
      </c>
      <c r="B1102" s="748" t="s">
        <v>563</v>
      </c>
      <c r="C1102" s="749" t="s">
        <v>586</v>
      </c>
      <c r="D1102" s="750" t="s">
        <v>587</v>
      </c>
      <c r="E1102" s="751">
        <v>50113001</v>
      </c>
      <c r="F1102" s="750" t="s">
        <v>589</v>
      </c>
      <c r="G1102" s="749" t="s">
        <v>590</v>
      </c>
      <c r="H1102" s="749">
        <v>154539</v>
      </c>
      <c r="I1102" s="749">
        <v>54539</v>
      </c>
      <c r="J1102" s="749" t="s">
        <v>918</v>
      </c>
      <c r="K1102" s="749" t="s">
        <v>919</v>
      </c>
      <c r="L1102" s="752">
        <v>60.210000000000043</v>
      </c>
      <c r="M1102" s="752">
        <v>2</v>
      </c>
      <c r="N1102" s="753">
        <v>120.42000000000009</v>
      </c>
    </row>
    <row r="1103" spans="1:14" ht="14.4" customHeight="1" x14ac:dyDescent="0.3">
      <c r="A1103" s="747" t="s">
        <v>562</v>
      </c>
      <c r="B1103" s="748" t="s">
        <v>563</v>
      </c>
      <c r="C1103" s="749" t="s">
        <v>586</v>
      </c>
      <c r="D1103" s="750" t="s">
        <v>587</v>
      </c>
      <c r="E1103" s="751">
        <v>50113001</v>
      </c>
      <c r="F1103" s="750" t="s">
        <v>589</v>
      </c>
      <c r="G1103" s="749" t="s">
        <v>590</v>
      </c>
      <c r="H1103" s="749">
        <v>142136</v>
      </c>
      <c r="I1103" s="749">
        <v>142136</v>
      </c>
      <c r="J1103" s="749" t="s">
        <v>924</v>
      </c>
      <c r="K1103" s="749" t="s">
        <v>925</v>
      </c>
      <c r="L1103" s="752">
        <v>406.01999999999992</v>
      </c>
      <c r="M1103" s="752">
        <v>3</v>
      </c>
      <c r="N1103" s="753">
        <v>1218.0599999999997</v>
      </c>
    </row>
    <row r="1104" spans="1:14" ht="14.4" customHeight="1" x14ac:dyDescent="0.3">
      <c r="A1104" s="747" t="s">
        <v>562</v>
      </c>
      <c r="B1104" s="748" t="s">
        <v>563</v>
      </c>
      <c r="C1104" s="749" t="s">
        <v>586</v>
      </c>
      <c r="D1104" s="750" t="s">
        <v>587</v>
      </c>
      <c r="E1104" s="751">
        <v>50113001</v>
      </c>
      <c r="F1104" s="750" t="s">
        <v>589</v>
      </c>
      <c r="G1104" s="749" t="s">
        <v>597</v>
      </c>
      <c r="H1104" s="749">
        <v>148748</v>
      </c>
      <c r="I1104" s="749">
        <v>148748</v>
      </c>
      <c r="J1104" s="749" t="s">
        <v>926</v>
      </c>
      <c r="K1104" s="749" t="s">
        <v>927</v>
      </c>
      <c r="L1104" s="752">
        <v>404.83</v>
      </c>
      <c r="M1104" s="752">
        <v>1</v>
      </c>
      <c r="N1104" s="753">
        <v>404.83</v>
      </c>
    </row>
    <row r="1105" spans="1:14" ht="14.4" customHeight="1" x14ac:dyDescent="0.3">
      <c r="A1105" s="747" t="s">
        <v>562</v>
      </c>
      <c r="B1105" s="748" t="s">
        <v>563</v>
      </c>
      <c r="C1105" s="749" t="s">
        <v>586</v>
      </c>
      <c r="D1105" s="750" t="s">
        <v>587</v>
      </c>
      <c r="E1105" s="751">
        <v>50113001</v>
      </c>
      <c r="F1105" s="750" t="s">
        <v>589</v>
      </c>
      <c r="G1105" s="749" t="s">
        <v>590</v>
      </c>
      <c r="H1105" s="749">
        <v>145988</v>
      </c>
      <c r="I1105" s="749">
        <v>145988</v>
      </c>
      <c r="J1105" s="749" t="s">
        <v>938</v>
      </c>
      <c r="K1105" s="749" t="s">
        <v>939</v>
      </c>
      <c r="L1105" s="752">
        <v>1333.4299999999998</v>
      </c>
      <c r="M1105" s="752">
        <v>2</v>
      </c>
      <c r="N1105" s="753">
        <v>2666.8599999999997</v>
      </c>
    </row>
    <row r="1106" spans="1:14" ht="14.4" customHeight="1" x14ac:dyDescent="0.3">
      <c r="A1106" s="747" t="s">
        <v>562</v>
      </c>
      <c r="B1106" s="748" t="s">
        <v>563</v>
      </c>
      <c r="C1106" s="749" t="s">
        <v>586</v>
      </c>
      <c r="D1106" s="750" t="s">
        <v>587</v>
      </c>
      <c r="E1106" s="751">
        <v>50113001</v>
      </c>
      <c r="F1106" s="750" t="s">
        <v>589</v>
      </c>
      <c r="G1106" s="749" t="s">
        <v>597</v>
      </c>
      <c r="H1106" s="749">
        <v>215713</v>
      </c>
      <c r="I1106" s="749">
        <v>215713</v>
      </c>
      <c r="J1106" s="749" t="s">
        <v>940</v>
      </c>
      <c r="K1106" s="749" t="s">
        <v>2194</v>
      </c>
      <c r="L1106" s="752">
        <v>51.960000000000015</v>
      </c>
      <c r="M1106" s="752">
        <v>3</v>
      </c>
      <c r="N1106" s="753">
        <v>155.88000000000005</v>
      </c>
    </row>
    <row r="1107" spans="1:14" ht="14.4" customHeight="1" x14ac:dyDescent="0.3">
      <c r="A1107" s="747" t="s">
        <v>562</v>
      </c>
      <c r="B1107" s="748" t="s">
        <v>563</v>
      </c>
      <c r="C1107" s="749" t="s">
        <v>586</v>
      </c>
      <c r="D1107" s="750" t="s">
        <v>587</v>
      </c>
      <c r="E1107" s="751">
        <v>50113001</v>
      </c>
      <c r="F1107" s="750" t="s">
        <v>589</v>
      </c>
      <c r="G1107" s="749" t="s">
        <v>597</v>
      </c>
      <c r="H1107" s="749">
        <v>215715</v>
      </c>
      <c r="I1107" s="749">
        <v>215715</v>
      </c>
      <c r="J1107" s="749" t="s">
        <v>940</v>
      </c>
      <c r="K1107" s="749" t="s">
        <v>941</v>
      </c>
      <c r="L1107" s="752">
        <v>79.212222222222195</v>
      </c>
      <c r="M1107" s="752">
        <v>36</v>
      </c>
      <c r="N1107" s="753">
        <v>2851.639999999999</v>
      </c>
    </row>
    <row r="1108" spans="1:14" ht="14.4" customHeight="1" x14ac:dyDescent="0.3">
      <c r="A1108" s="747" t="s">
        <v>562</v>
      </c>
      <c r="B1108" s="748" t="s">
        <v>563</v>
      </c>
      <c r="C1108" s="749" t="s">
        <v>586</v>
      </c>
      <c r="D1108" s="750" t="s">
        <v>587</v>
      </c>
      <c r="E1108" s="751">
        <v>50113001</v>
      </c>
      <c r="F1108" s="750" t="s">
        <v>589</v>
      </c>
      <c r="G1108" s="749" t="s">
        <v>564</v>
      </c>
      <c r="H1108" s="749">
        <v>111955</v>
      </c>
      <c r="I1108" s="749">
        <v>11955</v>
      </c>
      <c r="J1108" s="749" t="s">
        <v>942</v>
      </c>
      <c r="K1108" s="749" t="s">
        <v>943</v>
      </c>
      <c r="L1108" s="752">
        <v>173.37999999999997</v>
      </c>
      <c r="M1108" s="752">
        <v>7</v>
      </c>
      <c r="N1108" s="753">
        <v>1213.6599999999999</v>
      </c>
    </row>
    <row r="1109" spans="1:14" ht="14.4" customHeight="1" x14ac:dyDescent="0.3">
      <c r="A1109" s="747" t="s">
        <v>562</v>
      </c>
      <c r="B1109" s="748" t="s">
        <v>563</v>
      </c>
      <c r="C1109" s="749" t="s">
        <v>586</v>
      </c>
      <c r="D1109" s="750" t="s">
        <v>587</v>
      </c>
      <c r="E1109" s="751">
        <v>50113001</v>
      </c>
      <c r="F1109" s="750" t="s">
        <v>589</v>
      </c>
      <c r="G1109" s="749" t="s">
        <v>564</v>
      </c>
      <c r="H1109" s="749">
        <v>159448</v>
      </c>
      <c r="I1109" s="749">
        <v>59448</v>
      </c>
      <c r="J1109" s="749" t="s">
        <v>944</v>
      </c>
      <c r="K1109" s="749" t="s">
        <v>945</v>
      </c>
      <c r="L1109" s="752">
        <v>368.89</v>
      </c>
      <c r="M1109" s="752">
        <v>2</v>
      </c>
      <c r="N1109" s="753">
        <v>737.78</v>
      </c>
    </row>
    <row r="1110" spans="1:14" ht="14.4" customHeight="1" x14ac:dyDescent="0.3">
      <c r="A1110" s="747" t="s">
        <v>562</v>
      </c>
      <c r="B1110" s="748" t="s">
        <v>563</v>
      </c>
      <c r="C1110" s="749" t="s">
        <v>586</v>
      </c>
      <c r="D1110" s="750" t="s">
        <v>587</v>
      </c>
      <c r="E1110" s="751">
        <v>50113001</v>
      </c>
      <c r="F1110" s="750" t="s">
        <v>589</v>
      </c>
      <c r="G1110" s="749" t="s">
        <v>564</v>
      </c>
      <c r="H1110" s="749">
        <v>159449</v>
      </c>
      <c r="I1110" s="749">
        <v>59449</v>
      </c>
      <c r="J1110" s="749" t="s">
        <v>946</v>
      </c>
      <c r="K1110" s="749" t="s">
        <v>947</v>
      </c>
      <c r="L1110" s="752">
        <v>774.49857142857149</v>
      </c>
      <c r="M1110" s="752">
        <v>7</v>
      </c>
      <c r="N1110" s="753">
        <v>5421.4900000000007</v>
      </c>
    </row>
    <row r="1111" spans="1:14" ht="14.4" customHeight="1" x14ac:dyDescent="0.3">
      <c r="A1111" s="747" t="s">
        <v>562</v>
      </c>
      <c r="B1111" s="748" t="s">
        <v>563</v>
      </c>
      <c r="C1111" s="749" t="s">
        <v>586</v>
      </c>
      <c r="D1111" s="750" t="s">
        <v>587</v>
      </c>
      <c r="E1111" s="751">
        <v>50113001</v>
      </c>
      <c r="F1111" s="750" t="s">
        <v>589</v>
      </c>
      <c r="G1111" s="749" t="s">
        <v>564</v>
      </c>
      <c r="H1111" s="749">
        <v>147285</v>
      </c>
      <c r="I1111" s="749">
        <v>47285</v>
      </c>
      <c r="J1111" s="749" t="s">
        <v>2195</v>
      </c>
      <c r="K1111" s="749" t="s">
        <v>2196</v>
      </c>
      <c r="L1111" s="752">
        <v>1188.2</v>
      </c>
      <c r="M1111" s="752">
        <v>2</v>
      </c>
      <c r="N1111" s="753">
        <v>2376.4</v>
      </c>
    </row>
    <row r="1112" spans="1:14" ht="14.4" customHeight="1" x14ac:dyDescent="0.3">
      <c r="A1112" s="747" t="s">
        <v>562</v>
      </c>
      <c r="B1112" s="748" t="s">
        <v>563</v>
      </c>
      <c r="C1112" s="749" t="s">
        <v>586</v>
      </c>
      <c r="D1112" s="750" t="s">
        <v>587</v>
      </c>
      <c r="E1112" s="751">
        <v>50113001</v>
      </c>
      <c r="F1112" s="750" t="s">
        <v>589</v>
      </c>
      <c r="G1112" s="749" t="s">
        <v>590</v>
      </c>
      <c r="H1112" s="749">
        <v>127177</v>
      </c>
      <c r="I1112" s="749">
        <v>127177</v>
      </c>
      <c r="J1112" s="749" t="s">
        <v>950</v>
      </c>
      <c r="K1112" s="749" t="s">
        <v>951</v>
      </c>
      <c r="L1112" s="752">
        <v>522.07000000000005</v>
      </c>
      <c r="M1112" s="752">
        <v>1</v>
      </c>
      <c r="N1112" s="753">
        <v>522.07000000000005</v>
      </c>
    </row>
    <row r="1113" spans="1:14" ht="14.4" customHeight="1" x14ac:dyDescent="0.3">
      <c r="A1113" s="747" t="s">
        <v>562</v>
      </c>
      <c r="B1113" s="748" t="s">
        <v>563</v>
      </c>
      <c r="C1113" s="749" t="s">
        <v>586</v>
      </c>
      <c r="D1113" s="750" t="s">
        <v>587</v>
      </c>
      <c r="E1113" s="751">
        <v>50113001</v>
      </c>
      <c r="F1113" s="750" t="s">
        <v>589</v>
      </c>
      <c r="G1113" s="749" t="s">
        <v>590</v>
      </c>
      <c r="H1113" s="749">
        <v>905098</v>
      </c>
      <c r="I1113" s="749">
        <v>23989</v>
      </c>
      <c r="J1113" s="749" t="s">
        <v>953</v>
      </c>
      <c r="K1113" s="749" t="s">
        <v>564</v>
      </c>
      <c r="L1113" s="752">
        <v>416.99005470850756</v>
      </c>
      <c r="M1113" s="752">
        <v>3</v>
      </c>
      <c r="N1113" s="753">
        <v>1250.9701641255226</v>
      </c>
    </row>
    <row r="1114" spans="1:14" ht="14.4" customHeight="1" x14ac:dyDescent="0.3">
      <c r="A1114" s="747" t="s">
        <v>562</v>
      </c>
      <c r="B1114" s="748" t="s">
        <v>563</v>
      </c>
      <c r="C1114" s="749" t="s">
        <v>586</v>
      </c>
      <c r="D1114" s="750" t="s">
        <v>587</v>
      </c>
      <c r="E1114" s="751">
        <v>50113001</v>
      </c>
      <c r="F1114" s="750" t="s">
        <v>589</v>
      </c>
      <c r="G1114" s="749" t="s">
        <v>590</v>
      </c>
      <c r="H1114" s="749">
        <v>900240</v>
      </c>
      <c r="I1114" s="749">
        <v>0</v>
      </c>
      <c r="J1114" s="749" t="s">
        <v>954</v>
      </c>
      <c r="K1114" s="749" t="s">
        <v>564</v>
      </c>
      <c r="L1114" s="752">
        <v>67.760000000000005</v>
      </c>
      <c r="M1114" s="752">
        <v>6</v>
      </c>
      <c r="N1114" s="753">
        <v>406.56000000000006</v>
      </c>
    </row>
    <row r="1115" spans="1:14" ht="14.4" customHeight="1" x14ac:dyDescent="0.3">
      <c r="A1115" s="747" t="s">
        <v>562</v>
      </c>
      <c r="B1115" s="748" t="s">
        <v>563</v>
      </c>
      <c r="C1115" s="749" t="s">
        <v>586</v>
      </c>
      <c r="D1115" s="750" t="s">
        <v>587</v>
      </c>
      <c r="E1115" s="751">
        <v>50113001</v>
      </c>
      <c r="F1115" s="750" t="s">
        <v>589</v>
      </c>
      <c r="G1115" s="749" t="s">
        <v>590</v>
      </c>
      <c r="H1115" s="749">
        <v>126502</v>
      </c>
      <c r="I1115" s="749">
        <v>26502</v>
      </c>
      <c r="J1115" s="749" t="s">
        <v>955</v>
      </c>
      <c r="K1115" s="749" t="s">
        <v>956</v>
      </c>
      <c r="L1115" s="752">
        <v>723.8216666666666</v>
      </c>
      <c r="M1115" s="752">
        <v>6</v>
      </c>
      <c r="N1115" s="753">
        <v>4342.9299999999994</v>
      </c>
    </row>
    <row r="1116" spans="1:14" ht="14.4" customHeight="1" x14ac:dyDescent="0.3">
      <c r="A1116" s="747" t="s">
        <v>562</v>
      </c>
      <c r="B1116" s="748" t="s">
        <v>563</v>
      </c>
      <c r="C1116" s="749" t="s">
        <v>586</v>
      </c>
      <c r="D1116" s="750" t="s">
        <v>587</v>
      </c>
      <c r="E1116" s="751">
        <v>50113001</v>
      </c>
      <c r="F1116" s="750" t="s">
        <v>589</v>
      </c>
      <c r="G1116" s="749" t="s">
        <v>590</v>
      </c>
      <c r="H1116" s="749">
        <v>215476</v>
      </c>
      <c r="I1116" s="749">
        <v>215476</v>
      </c>
      <c r="J1116" s="749" t="s">
        <v>959</v>
      </c>
      <c r="K1116" s="749" t="s">
        <v>960</v>
      </c>
      <c r="L1116" s="752">
        <v>130.89000000000001</v>
      </c>
      <c r="M1116" s="752">
        <v>8</v>
      </c>
      <c r="N1116" s="753">
        <v>1047.1200000000001</v>
      </c>
    </row>
    <row r="1117" spans="1:14" ht="14.4" customHeight="1" x14ac:dyDescent="0.3">
      <c r="A1117" s="747" t="s">
        <v>562</v>
      </c>
      <c r="B1117" s="748" t="s">
        <v>563</v>
      </c>
      <c r="C1117" s="749" t="s">
        <v>586</v>
      </c>
      <c r="D1117" s="750" t="s">
        <v>587</v>
      </c>
      <c r="E1117" s="751">
        <v>50113001</v>
      </c>
      <c r="F1117" s="750" t="s">
        <v>589</v>
      </c>
      <c r="G1117" s="749" t="s">
        <v>590</v>
      </c>
      <c r="H1117" s="749">
        <v>183272</v>
      </c>
      <c r="I1117" s="749">
        <v>215478</v>
      </c>
      <c r="J1117" s="749" t="s">
        <v>961</v>
      </c>
      <c r="K1117" s="749" t="s">
        <v>962</v>
      </c>
      <c r="L1117" s="752">
        <v>168.215</v>
      </c>
      <c r="M1117" s="752">
        <v>4</v>
      </c>
      <c r="N1117" s="753">
        <v>672.86</v>
      </c>
    </row>
    <row r="1118" spans="1:14" ht="14.4" customHeight="1" x14ac:dyDescent="0.3">
      <c r="A1118" s="747" t="s">
        <v>562</v>
      </c>
      <c r="B1118" s="748" t="s">
        <v>563</v>
      </c>
      <c r="C1118" s="749" t="s">
        <v>586</v>
      </c>
      <c r="D1118" s="750" t="s">
        <v>587</v>
      </c>
      <c r="E1118" s="751">
        <v>50113001</v>
      </c>
      <c r="F1118" s="750" t="s">
        <v>589</v>
      </c>
      <c r="G1118" s="749" t="s">
        <v>590</v>
      </c>
      <c r="H1118" s="749">
        <v>158793</v>
      </c>
      <c r="I1118" s="749">
        <v>58793</v>
      </c>
      <c r="J1118" s="749" t="s">
        <v>2197</v>
      </c>
      <c r="K1118" s="749" t="s">
        <v>2198</v>
      </c>
      <c r="L1118" s="752">
        <v>272.78999999999996</v>
      </c>
      <c r="M1118" s="752">
        <v>1</v>
      </c>
      <c r="N1118" s="753">
        <v>272.78999999999996</v>
      </c>
    </row>
    <row r="1119" spans="1:14" ht="14.4" customHeight="1" x14ac:dyDescent="0.3">
      <c r="A1119" s="747" t="s">
        <v>562</v>
      </c>
      <c r="B1119" s="748" t="s">
        <v>563</v>
      </c>
      <c r="C1119" s="749" t="s">
        <v>586</v>
      </c>
      <c r="D1119" s="750" t="s">
        <v>587</v>
      </c>
      <c r="E1119" s="751">
        <v>50113001</v>
      </c>
      <c r="F1119" s="750" t="s">
        <v>589</v>
      </c>
      <c r="G1119" s="749" t="s">
        <v>597</v>
      </c>
      <c r="H1119" s="749">
        <v>134505</v>
      </c>
      <c r="I1119" s="749">
        <v>134505</v>
      </c>
      <c r="J1119" s="749" t="s">
        <v>2199</v>
      </c>
      <c r="K1119" s="749" t="s">
        <v>2200</v>
      </c>
      <c r="L1119" s="752">
        <v>100.60000000000002</v>
      </c>
      <c r="M1119" s="752">
        <v>1</v>
      </c>
      <c r="N1119" s="753">
        <v>100.60000000000002</v>
      </c>
    </row>
    <row r="1120" spans="1:14" ht="14.4" customHeight="1" x14ac:dyDescent="0.3">
      <c r="A1120" s="747" t="s">
        <v>562</v>
      </c>
      <c r="B1120" s="748" t="s">
        <v>563</v>
      </c>
      <c r="C1120" s="749" t="s">
        <v>586</v>
      </c>
      <c r="D1120" s="750" t="s">
        <v>587</v>
      </c>
      <c r="E1120" s="751">
        <v>50113001</v>
      </c>
      <c r="F1120" s="750" t="s">
        <v>589</v>
      </c>
      <c r="G1120" s="749" t="s">
        <v>597</v>
      </c>
      <c r="H1120" s="749">
        <v>134508</v>
      </c>
      <c r="I1120" s="749">
        <v>134508</v>
      </c>
      <c r="J1120" s="749" t="s">
        <v>966</v>
      </c>
      <c r="K1120" s="749" t="s">
        <v>2201</v>
      </c>
      <c r="L1120" s="752">
        <v>176.26</v>
      </c>
      <c r="M1120" s="752">
        <v>1</v>
      </c>
      <c r="N1120" s="753">
        <v>176.26</v>
      </c>
    </row>
    <row r="1121" spans="1:14" ht="14.4" customHeight="1" x14ac:dyDescent="0.3">
      <c r="A1121" s="747" t="s">
        <v>562</v>
      </c>
      <c r="B1121" s="748" t="s">
        <v>563</v>
      </c>
      <c r="C1121" s="749" t="s">
        <v>586</v>
      </c>
      <c r="D1121" s="750" t="s">
        <v>587</v>
      </c>
      <c r="E1121" s="751">
        <v>50113001</v>
      </c>
      <c r="F1121" s="750" t="s">
        <v>589</v>
      </c>
      <c r="G1121" s="749" t="s">
        <v>597</v>
      </c>
      <c r="H1121" s="749">
        <v>847627</v>
      </c>
      <c r="I1121" s="749">
        <v>134502</v>
      </c>
      <c r="J1121" s="749" t="s">
        <v>966</v>
      </c>
      <c r="K1121" s="749" t="s">
        <v>925</v>
      </c>
      <c r="L1121" s="752">
        <v>50.098000000000013</v>
      </c>
      <c r="M1121" s="752">
        <v>5</v>
      </c>
      <c r="N1121" s="753">
        <v>250.49000000000007</v>
      </c>
    </row>
    <row r="1122" spans="1:14" ht="14.4" customHeight="1" x14ac:dyDescent="0.3">
      <c r="A1122" s="747" t="s">
        <v>562</v>
      </c>
      <c r="B1122" s="748" t="s">
        <v>563</v>
      </c>
      <c r="C1122" s="749" t="s">
        <v>586</v>
      </c>
      <c r="D1122" s="750" t="s">
        <v>587</v>
      </c>
      <c r="E1122" s="751">
        <v>50113001</v>
      </c>
      <c r="F1122" s="750" t="s">
        <v>589</v>
      </c>
      <c r="G1122" s="749" t="s">
        <v>597</v>
      </c>
      <c r="H1122" s="749">
        <v>168328</v>
      </c>
      <c r="I1122" s="749">
        <v>168328</v>
      </c>
      <c r="J1122" s="749" t="s">
        <v>967</v>
      </c>
      <c r="K1122" s="749" t="s">
        <v>968</v>
      </c>
      <c r="L1122" s="752">
        <v>1268.1066666666666</v>
      </c>
      <c r="M1122" s="752">
        <v>3</v>
      </c>
      <c r="N1122" s="753">
        <v>3804.3199999999997</v>
      </c>
    </row>
    <row r="1123" spans="1:14" ht="14.4" customHeight="1" x14ac:dyDescent="0.3">
      <c r="A1123" s="747" t="s">
        <v>562</v>
      </c>
      <c r="B1123" s="748" t="s">
        <v>563</v>
      </c>
      <c r="C1123" s="749" t="s">
        <v>586</v>
      </c>
      <c r="D1123" s="750" t="s">
        <v>587</v>
      </c>
      <c r="E1123" s="751">
        <v>50113001</v>
      </c>
      <c r="F1123" s="750" t="s">
        <v>589</v>
      </c>
      <c r="G1123" s="749" t="s">
        <v>597</v>
      </c>
      <c r="H1123" s="749">
        <v>168327</v>
      </c>
      <c r="I1123" s="749">
        <v>168327</v>
      </c>
      <c r="J1123" s="749" t="s">
        <v>967</v>
      </c>
      <c r="K1123" s="749" t="s">
        <v>968</v>
      </c>
      <c r="L1123" s="752">
        <v>1267.3199999999997</v>
      </c>
      <c r="M1123" s="752">
        <v>1</v>
      </c>
      <c r="N1123" s="753">
        <v>1267.3199999999997</v>
      </c>
    </row>
    <row r="1124" spans="1:14" ht="14.4" customHeight="1" x14ac:dyDescent="0.3">
      <c r="A1124" s="747" t="s">
        <v>562</v>
      </c>
      <c r="B1124" s="748" t="s">
        <v>563</v>
      </c>
      <c r="C1124" s="749" t="s">
        <v>586</v>
      </c>
      <c r="D1124" s="750" t="s">
        <v>587</v>
      </c>
      <c r="E1124" s="751">
        <v>50113001</v>
      </c>
      <c r="F1124" s="750" t="s">
        <v>589</v>
      </c>
      <c r="G1124" s="749" t="s">
        <v>597</v>
      </c>
      <c r="H1124" s="749">
        <v>193741</v>
      </c>
      <c r="I1124" s="749">
        <v>193741</v>
      </c>
      <c r="J1124" s="749" t="s">
        <v>969</v>
      </c>
      <c r="K1124" s="749" t="s">
        <v>971</v>
      </c>
      <c r="L1124" s="752">
        <v>2250.08</v>
      </c>
      <c r="M1124" s="752">
        <v>1</v>
      </c>
      <c r="N1124" s="753">
        <v>2250.08</v>
      </c>
    </row>
    <row r="1125" spans="1:14" ht="14.4" customHeight="1" x14ac:dyDescent="0.3">
      <c r="A1125" s="747" t="s">
        <v>562</v>
      </c>
      <c r="B1125" s="748" t="s">
        <v>563</v>
      </c>
      <c r="C1125" s="749" t="s">
        <v>586</v>
      </c>
      <c r="D1125" s="750" t="s">
        <v>587</v>
      </c>
      <c r="E1125" s="751">
        <v>50113001</v>
      </c>
      <c r="F1125" s="750" t="s">
        <v>589</v>
      </c>
      <c r="G1125" s="749" t="s">
        <v>597</v>
      </c>
      <c r="H1125" s="749">
        <v>168326</v>
      </c>
      <c r="I1125" s="749">
        <v>168326</v>
      </c>
      <c r="J1125" s="749" t="s">
        <v>969</v>
      </c>
      <c r="K1125" s="749" t="s">
        <v>970</v>
      </c>
      <c r="L1125" s="752">
        <v>350.77</v>
      </c>
      <c r="M1125" s="752">
        <v>1</v>
      </c>
      <c r="N1125" s="753">
        <v>350.77</v>
      </c>
    </row>
    <row r="1126" spans="1:14" ht="14.4" customHeight="1" x14ac:dyDescent="0.3">
      <c r="A1126" s="747" t="s">
        <v>562</v>
      </c>
      <c r="B1126" s="748" t="s">
        <v>563</v>
      </c>
      <c r="C1126" s="749" t="s">
        <v>586</v>
      </c>
      <c r="D1126" s="750" t="s">
        <v>587</v>
      </c>
      <c r="E1126" s="751">
        <v>50113001</v>
      </c>
      <c r="F1126" s="750" t="s">
        <v>589</v>
      </c>
      <c r="G1126" s="749" t="s">
        <v>597</v>
      </c>
      <c r="H1126" s="749">
        <v>193745</v>
      </c>
      <c r="I1126" s="749">
        <v>193745</v>
      </c>
      <c r="J1126" s="749" t="s">
        <v>972</v>
      </c>
      <c r="K1126" s="749" t="s">
        <v>973</v>
      </c>
      <c r="L1126" s="752">
        <v>1566.7166666666669</v>
      </c>
      <c r="M1126" s="752">
        <v>3</v>
      </c>
      <c r="N1126" s="753">
        <v>4700.1500000000005</v>
      </c>
    </row>
    <row r="1127" spans="1:14" ht="14.4" customHeight="1" x14ac:dyDescent="0.3">
      <c r="A1127" s="747" t="s">
        <v>562</v>
      </c>
      <c r="B1127" s="748" t="s">
        <v>563</v>
      </c>
      <c r="C1127" s="749" t="s">
        <v>586</v>
      </c>
      <c r="D1127" s="750" t="s">
        <v>587</v>
      </c>
      <c r="E1127" s="751">
        <v>50113001</v>
      </c>
      <c r="F1127" s="750" t="s">
        <v>589</v>
      </c>
      <c r="G1127" s="749" t="s">
        <v>590</v>
      </c>
      <c r="H1127" s="749">
        <v>210108</v>
      </c>
      <c r="I1127" s="749">
        <v>210108</v>
      </c>
      <c r="J1127" s="749" t="s">
        <v>972</v>
      </c>
      <c r="K1127" s="749" t="s">
        <v>2202</v>
      </c>
      <c r="L1127" s="752">
        <v>735.04500000000007</v>
      </c>
      <c r="M1127" s="752">
        <v>2</v>
      </c>
      <c r="N1127" s="753">
        <v>1470.0900000000001</v>
      </c>
    </row>
    <row r="1128" spans="1:14" ht="14.4" customHeight="1" x14ac:dyDescent="0.3">
      <c r="A1128" s="747" t="s">
        <v>562</v>
      </c>
      <c r="B1128" s="748" t="s">
        <v>563</v>
      </c>
      <c r="C1128" s="749" t="s">
        <v>586</v>
      </c>
      <c r="D1128" s="750" t="s">
        <v>587</v>
      </c>
      <c r="E1128" s="751">
        <v>50113001</v>
      </c>
      <c r="F1128" s="750" t="s">
        <v>589</v>
      </c>
      <c r="G1128" s="749" t="s">
        <v>590</v>
      </c>
      <c r="H1128" s="749">
        <v>145274</v>
      </c>
      <c r="I1128" s="749">
        <v>45274</v>
      </c>
      <c r="J1128" s="749" t="s">
        <v>974</v>
      </c>
      <c r="K1128" s="749" t="s">
        <v>975</v>
      </c>
      <c r="L1128" s="752">
        <v>56.269999999999989</v>
      </c>
      <c r="M1128" s="752">
        <v>1</v>
      </c>
      <c r="N1128" s="753">
        <v>56.269999999999989</v>
      </c>
    </row>
    <row r="1129" spans="1:14" ht="14.4" customHeight="1" x14ac:dyDescent="0.3">
      <c r="A1129" s="747" t="s">
        <v>562</v>
      </c>
      <c r="B1129" s="748" t="s">
        <v>563</v>
      </c>
      <c r="C1129" s="749" t="s">
        <v>586</v>
      </c>
      <c r="D1129" s="750" t="s">
        <v>587</v>
      </c>
      <c r="E1129" s="751">
        <v>50113001</v>
      </c>
      <c r="F1129" s="750" t="s">
        <v>589</v>
      </c>
      <c r="G1129" s="749" t="s">
        <v>590</v>
      </c>
      <c r="H1129" s="749">
        <v>145275</v>
      </c>
      <c r="I1129" s="749">
        <v>45275</v>
      </c>
      <c r="J1129" s="749" t="s">
        <v>2203</v>
      </c>
      <c r="K1129" s="749" t="s">
        <v>1410</v>
      </c>
      <c r="L1129" s="752">
        <v>67.19</v>
      </c>
      <c r="M1129" s="752">
        <v>1</v>
      </c>
      <c r="N1129" s="753">
        <v>67.19</v>
      </c>
    </row>
    <row r="1130" spans="1:14" ht="14.4" customHeight="1" x14ac:dyDescent="0.3">
      <c r="A1130" s="747" t="s">
        <v>562</v>
      </c>
      <c r="B1130" s="748" t="s">
        <v>563</v>
      </c>
      <c r="C1130" s="749" t="s">
        <v>586</v>
      </c>
      <c r="D1130" s="750" t="s">
        <v>587</v>
      </c>
      <c r="E1130" s="751">
        <v>50113001</v>
      </c>
      <c r="F1130" s="750" t="s">
        <v>589</v>
      </c>
      <c r="G1130" s="749" t="s">
        <v>590</v>
      </c>
      <c r="H1130" s="749">
        <v>166506</v>
      </c>
      <c r="I1130" s="749">
        <v>66506</v>
      </c>
      <c r="J1130" s="749" t="s">
        <v>976</v>
      </c>
      <c r="K1130" s="749" t="s">
        <v>977</v>
      </c>
      <c r="L1130" s="752">
        <v>46.96</v>
      </c>
      <c r="M1130" s="752">
        <v>2</v>
      </c>
      <c r="N1130" s="753">
        <v>93.92</v>
      </c>
    </row>
    <row r="1131" spans="1:14" ht="14.4" customHeight="1" x14ac:dyDescent="0.3">
      <c r="A1131" s="747" t="s">
        <v>562</v>
      </c>
      <c r="B1131" s="748" t="s">
        <v>563</v>
      </c>
      <c r="C1131" s="749" t="s">
        <v>586</v>
      </c>
      <c r="D1131" s="750" t="s">
        <v>587</v>
      </c>
      <c r="E1131" s="751">
        <v>50113001</v>
      </c>
      <c r="F1131" s="750" t="s">
        <v>589</v>
      </c>
      <c r="G1131" s="749" t="s">
        <v>590</v>
      </c>
      <c r="H1131" s="749">
        <v>229191</v>
      </c>
      <c r="I1131" s="749">
        <v>229191</v>
      </c>
      <c r="J1131" s="749" t="s">
        <v>978</v>
      </c>
      <c r="K1131" s="749" t="s">
        <v>981</v>
      </c>
      <c r="L1131" s="752">
        <v>119.03999999999999</v>
      </c>
      <c r="M1131" s="752">
        <v>2</v>
      </c>
      <c r="N1131" s="753">
        <v>238.07999999999998</v>
      </c>
    </row>
    <row r="1132" spans="1:14" ht="14.4" customHeight="1" x14ac:dyDescent="0.3">
      <c r="A1132" s="747" t="s">
        <v>562</v>
      </c>
      <c r="B1132" s="748" t="s">
        <v>563</v>
      </c>
      <c r="C1132" s="749" t="s">
        <v>586</v>
      </c>
      <c r="D1132" s="750" t="s">
        <v>587</v>
      </c>
      <c r="E1132" s="751">
        <v>50113001</v>
      </c>
      <c r="F1132" s="750" t="s">
        <v>589</v>
      </c>
      <c r="G1132" s="749" t="s">
        <v>590</v>
      </c>
      <c r="H1132" s="749">
        <v>166015</v>
      </c>
      <c r="I1132" s="749">
        <v>66015</v>
      </c>
      <c r="J1132" s="749" t="s">
        <v>982</v>
      </c>
      <c r="K1132" s="749" t="s">
        <v>983</v>
      </c>
      <c r="L1132" s="752">
        <v>83.626666666666679</v>
      </c>
      <c r="M1132" s="752">
        <v>6</v>
      </c>
      <c r="N1132" s="753">
        <v>501.76000000000005</v>
      </c>
    </row>
    <row r="1133" spans="1:14" ht="14.4" customHeight="1" x14ac:dyDescent="0.3">
      <c r="A1133" s="747" t="s">
        <v>562</v>
      </c>
      <c r="B1133" s="748" t="s">
        <v>563</v>
      </c>
      <c r="C1133" s="749" t="s">
        <v>586</v>
      </c>
      <c r="D1133" s="750" t="s">
        <v>587</v>
      </c>
      <c r="E1133" s="751">
        <v>50113001</v>
      </c>
      <c r="F1133" s="750" t="s">
        <v>589</v>
      </c>
      <c r="G1133" s="749" t="s">
        <v>590</v>
      </c>
      <c r="H1133" s="749">
        <v>197026</v>
      </c>
      <c r="I1133" s="749">
        <v>97026</v>
      </c>
      <c r="J1133" s="749" t="s">
        <v>984</v>
      </c>
      <c r="K1133" s="749" t="s">
        <v>985</v>
      </c>
      <c r="L1133" s="752">
        <v>45.109999999999992</v>
      </c>
      <c r="M1133" s="752">
        <v>9</v>
      </c>
      <c r="N1133" s="753">
        <v>405.98999999999995</v>
      </c>
    </row>
    <row r="1134" spans="1:14" ht="14.4" customHeight="1" x14ac:dyDescent="0.3">
      <c r="A1134" s="747" t="s">
        <v>562</v>
      </c>
      <c r="B1134" s="748" t="s">
        <v>563</v>
      </c>
      <c r="C1134" s="749" t="s">
        <v>586</v>
      </c>
      <c r="D1134" s="750" t="s">
        <v>587</v>
      </c>
      <c r="E1134" s="751">
        <v>50113001</v>
      </c>
      <c r="F1134" s="750" t="s">
        <v>589</v>
      </c>
      <c r="G1134" s="749" t="s">
        <v>590</v>
      </c>
      <c r="H1134" s="749">
        <v>162083</v>
      </c>
      <c r="I1134" s="749">
        <v>162083</v>
      </c>
      <c r="J1134" s="749" t="s">
        <v>988</v>
      </c>
      <c r="K1134" s="749" t="s">
        <v>991</v>
      </c>
      <c r="L1134" s="752">
        <v>454.6</v>
      </c>
      <c r="M1134" s="752">
        <v>8</v>
      </c>
      <c r="N1134" s="753">
        <v>3636.8</v>
      </c>
    </row>
    <row r="1135" spans="1:14" ht="14.4" customHeight="1" x14ac:dyDescent="0.3">
      <c r="A1135" s="747" t="s">
        <v>562</v>
      </c>
      <c r="B1135" s="748" t="s">
        <v>563</v>
      </c>
      <c r="C1135" s="749" t="s">
        <v>586</v>
      </c>
      <c r="D1135" s="750" t="s">
        <v>587</v>
      </c>
      <c r="E1135" s="751">
        <v>50113001</v>
      </c>
      <c r="F1135" s="750" t="s">
        <v>589</v>
      </c>
      <c r="G1135" s="749" t="s">
        <v>590</v>
      </c>
      <c r="H1135" s="749">
        <v>203030</v>
      </c>
      <c r="I1135" s="749">
        <v>203030</v>
      </c>
      <c r="J1135" s="749" t="s">
        <v>2204</v>
      </c>
      <c r="K1135" s="749" t="s">
        <v>1581</v>
      </c>
      <c r="L1135" s="752">
        <v>205.72000000000003</v>
      </c>
      <c r="M1135" s="752">
        <v>3</v>
      </c>
      <c r="N1135" s="753">
        <v>617.16000000000008</v>
      </c>
    </row>
    <row r="1136" spans="1:14" ht="14.4" customHeight="1" x14ac:dyDescent="0.3">
      <c r="A1136" s="747" t="s">
        <v>562</v>
      </c>
      <c r="B1136" s="748" t="s">
        <v>563</v>
      </c>
      <c r="C1136" s="749" t="s">
        <v>586</v>
      </c>
      <c r="D1136" s="750" t="s">
        <v>587</v>
      </c>
      <c r="E1136" s="751">
        <v>50113001</v>
      </c>
      <c r="F1136" s="750" t="s">
        <v>589</v>
      </c>
      <c r="G1136" s="749" t="s">
        <v>590</v>
      </c>
      <c r="H1136" s="749">
        <v>203055</v>
      </c>
      <c r="I1136" s="749">
        <v>203055</v>
      </c>
      <c r="J1136" s="749" t="s">
        <v>2205</v>
      </c>
      <c r="K1136" s="749" t="s">
        <v>1354</v>
      </c>
      <c r="L1136" s="752">
        <v>595.54</v>
      </c>
      <c r="M1136" s="752">
        <v>1</v>
      </c>
      <c r="N1136" s="753">
        <v>595.54</v>
      </c>
    </row>
    <row r="1137" spans="1:14" ht="14.4" customHeight="1" x14ac:dyDescent="0.3">
      <c r="A1137" s="747" t="s">
        <v>562</v>
      </c>
      <c r="B1137" s="748" t="s">
        <v>563</v>
      </c>
      <c r="C1137" s="749" t="s">
        <v>586</v>
      </c>
      <c r="D1137" s="750" t="s">
        <v>587</v>
      </c>
      <c r="E1137" s="751">
        <v>50113001</v>
      </c>
      <c r="F1137" s="750" t="s">
        <v>589</v>
      </c>
      <c r="G1137" s="749" t="s">
        <v>590</v>
      </c>
      <c r="H1137" s="749">
        <v>199680</v>
      </c>
      <c r="I1137" s="749">
        <v>199680</v>
      </c>
      <c r="J1137" s="749" t="s">
        <v>998</v>
      </c>
      <c r="K1137" s="749" t="s">
        <v>999</v>
      </c>
      <c r="L1137" s="752">
        <v>362.90499999999997</v>
      </c>
      <c r="M1137" s="752">
        <v>2</v>
      </c>
      <c r="N1137" s="753">
        <v>725.81</v>
      </c>
    </row>
    <row r="1138" spans="1:14" ht="14.4" customHeight="1" x14ac:dyDescent="0.3">
      <c r="A1138" s="747" t="s">
        <v>562</v>
      </c>
      <c r="B1138" s="748" t="s">
        <v>563</v>
      </c>
      <c r="C1138" s="749" t="s">
        <v>586</v>
      </c>
      <c r="D1138" s="750" t="s">
        <v>587</v>
      </c>
      <c r="E1138" s="751">
        <v>50113001</v>
      </c>
      <c r="F1138" s="750" t="s">
        <v>589</v>
      </c>
      <c r="G1138" s="749" t="s">
        <v>590</v>
      </c>
      <c r="H1138" s="749">
        <v>187076</v>
      </c>
      <c r="I1138" s="749">
        <v>87076</v>
      </c>
      <c r="J1138" s="749" t="s">
        <v>1000</v>
      </c>
      <c r="K1138" s="749" t="s">
        <v>1002</v>
      </c>
      <c r="L1138" s="752">
        <v>133.02470588235295</v>
      </c>
      <c r="M1138" s="752">
        <v>34</v>
      </c>
      <c r="N1138" s="753">
        <v>4522.84</v>
      </c>
    </row>
    <row r="1139" spans="1:14" ht="14.4" customHeight="1" x14ac:dyDescent="0.3">
      <c r="A1139" s="747" t="s">
        <v>562</v>
      </c>
      <c r="B1139" s="748" t="s">
        <v>563</v>
      </c>
      <c r="C1139" s="749" t="s">
        <v>586</v>
      </c>
      <c r="D1139" s="750" t="s">
        <v>587</v>
      </c>
      <c r="E1139" s="751">
        <v>50113001</v>
      </c>
      <c r="F1139" s="750" t="s">
        <v>589</v>
      </c>
      <c r="G1139" s="749" t="s">
        <v>590</v>
      </c>
      <c r="H1139" s="749">
        <v>157586</v>
      </c>
      <c r="I1139" s="749">
        <v>57586</v>
      </c>
      <c r="J1139" s="749" t="s">
        <v>1005</v>
      </c>
      <c r="K1139" s="749" t="s">
        <v>1006</v>
      </c>
      <c r="L1139" s="752">
        <v>73.710000000000008</v>
      </c>
      <c r="M1139" s="752">
        <v>4</v>
      </c>
      <c r="N1139" s="753">
        <v>294.84000000000003</v>
      </c>
    </row>
    <row r="1140" spans="1:14" ht="14.4" customHeight="1" x14ac:dyDescent="0.3">
      <c r="A1140" s="747" t="s">
        <v>562</v>
      </c>
      <c r="B1140" s="748" t="s">
        <v>563</v>
      </c>
      <c r="C1140" s="749" t="s">
        <v>586</v>
      </c>
      <c r="D1140" s="750" t="s">
        <v>587</v>
      </c>
      <c r="E1140" s="751">
        <v>50113001</v>
      </c>
      <c r="F1140" s="750" t="s">
        <v>589</v>
      </c>
      <c r="G1140" s="749" t="s">
        <v>590</v>
      </c>
      <c r="H1140" s="749">
        <v>848560</v>
      </c>
      <c r="I1140" s="749">
        <v>125752</v>
      </c>
      <c r="J1140" s="749" t="s">
        <v>1011</v>
      </c>
      <c r="K1140" s="749" t="s">
        <v>1012</v>
      </c>
      <c r="L1140" s="752">
        <v>186.87</v>
      </c>
      <c r="M1140" s="752">
        <v>3</v>
      </c>
      <c r="N1140" s="753">
        <v>560.61</v>
      </c>
    </row>
    <row r="1141" spans="1:14" ht="14.4" customHeight="1" x14ac:dyDescent="0.3">
      <c r="A1141" s="747" t="s">
        <v>562</v>
      </c>
      <c r="B1141" s="748" t="s">
        <v>563</v>
      </c>
      <c r="C1141" s="749" t="s">
        <v>586</v>
      </c>
      <c r="D1141" s="750" t="s">
        <v>587</v>
      </c>
      <c r="E1141" s="751">
        <v>50113001</v>
      </c>
      <c r="F1141" s="750" t="s">
        <v>589</v>
      </c>
      <c r="G1141" s="749" t="s">
        <v>590</v>
      </c>
      <c r="H1141" s="749">
        <v>129740</v>
      </c>
      <c r="I1141" s="749">
        <v>29740</v>
      </c>
      <c r="J1141" s="749" t="s">
        <v>1013</v>
      </c>
      <c r="K1141" s="749" t="s">
        <v>878</v>
      </c>
      <c r="L1141" s="752">
        <v>808.3</v>
      </c>
      <c r="M1141" s="752">
        <v>1</v>
      </c>
      <c r="N1141" s="753">
        <v>808.3</v>
      </c>
    </row>
    <row r="1142" spans="1:14" ht="14.4" customHeight="1" x14ac:dyDescent="0.3">
      <c r="A1142" s="747" t="s">
        <v>562</v>
      </c>
      <c r="B1142" s="748" t="s">
        <v>563</v>
      </c>
      <c r="C1142" s="749" t="s">
        <v>586</v>
      </c>
      <c r="D1142" s="750" t="s">
        <v>587</v>
      </c>
      <c r="E1142" s="751">
        <v>50113001</v>
      </c>
      <c r="F1142" s="750" t="s">
        <v>589</v>
      </c>
      <c r="G1142" s="749" t="s">
        <v>590</v>
      </c>
      <c r="H1142" s="749">
        <v>225508</v>
      </c>
      <c r="I1142" s="749">
        <v>225508</v>
      </c>
      <c r="J1142" s="749" t="s">
        <v>1014</v>
      </c>
      <c r="K1142" s="749" t="s">
        <v>1015</v>
      </c>
      <c r="L1142" s="752">
        <v>48.88</v>
      </c>
      <c r="M1142" s="752">
        <v>2</v>
      </c>
      <c r="N1142" s="753">
        <v>97.76</v>
      </c>
    </row>
    <row r="1143" spans="1:14" ht="14.4" customHeight="1" x14ac:dyDescent="0.3">
      <c r="A1143" s="747" t="s">
        <v>562</v>
      </c>
      <c r="B1143" s="748" t="s">
        <v>563</v>
      </c>
      <c r="C1143" s="749" t="s">
        <v>586</v>
      </c>
      <c r="D1143" s="750" t="s">
        <v>587</v>
      </c>
      <c r="E1143" s="751">
        <v>50113001</v>
      </c>
      <c r="F1143" s="750" t="s">
        <v>589</v>
      </c>
      <c r="G1143" s="749" t="s">
        <v>590</v>
      </c>
      <c r="H1143" s="749">
        <v>214902</v>
      </c>
      <c r="I1143" s="749">
        <v>214902</v>
      </c>
      <c r="J1143" s="749" t="s">
        <v>1014</v>
      </c>
      <c r="K1143" s="749" t="s">
        <v>1015</v>
      </c>
      <c r="L1143" s="752">
        <v>48.93</v>
      </c>
      <c r="M1143" s="752">
        <v>4</v>
      </c>
      <c r="N1143" s="753">
        <v>195.72</v>
      </c>
    </row>
    <row r="1144" spans="1:14" ht="14.4" customHeight="1" x14ac:dyDescent="0.3">
      <c r="A1144" s="747" t="s">
        <v>562</v>
      </c>
      <c r="B1144" s="748" t="s">
        <v>563</v>
      </c>
      <c r="C1144" s="749" t="s">
        <v>586</v>
      </c>
      <c r="D1144" s="750" t="s">
        <v>587</v>
      </c>
      <c r="E1144" s="751">
        <v>50113001</v>
      </c>
      <c r="F1144" s="750" t="s">
        <v>589</v>
      </c>
      <c r="G1144" s="749" t="s">
        <v>1016</v>
      </c>
      <c r="H1144" s="749">
        <v>214904</v>
      </c>
      <c r="I1144" s="749">
        <v>214904</v>
      </c>
      <c r="J1144" s="749" t="s">
        <v>1017</v>
      </c>
      <c r="K1144" s="749" t="s">
        <v>1018</v>
      </c>
      <c r="L1144" s="752">
        <v>64.789999999999992</v>
      </c>
      <c r="M1144" s="752">
        <v>12</v>
      </c>
      <c r="N1144" s="753">
        <v>777.4799999999999</v>
      </c>
    </row>
    <row r="1145" spans="1:14" ht="14.4" customHeight="1" x14ac:dyDescent="0.3">
      <c r="A1145" s="747" t="s">
        <v>562</v>
      </c>
      <c r="B1145" s="748" t="s">
        <v>563</v>
      </c>
      <c r="C1145" s="749" t="s">
        <v>586</v>
      </c>
      <c r="D1145" s="750" t="s">
        <v>587</v>
      </c>
      <c r="E1145" s="751">
        <v>50113001</v>
      </c>
      <c r="F1145" s="750" t="s">
        <v>589</v>
      </c>
      <c r="G1145" s="749" t="s">
        <v>590</v>
      </c>
      <c r="H1145" s="749">
        <v>225510</v>
      </c>
      <c r="I1145" s="749">
        <v>225510</v>
      </c>
      <c r="J1145" s="749" t="s">
        <v>1017</v>
      </c>
      <c r="K1145" s="749" t="s">
        <v>1018</v>
      </c>
      <c r="L1145" s="752">
        <v>64.72</v>
      </c>
      <c r="M1145" s="752">
        <v>3</v>
      </c>
      <c r="N1145" s="753">
        <v>194.16</v>
      </c>
    </row>
    <row r="1146" spans="1:14" ht="14.4" customHeight="1" x14ac:dyDescent="0.3">
      <c r="A1146" s="747" t="s">
        <v>562</v>
      </c>
      <c r="B1146" s="748" t="s">
        <v>563</v>
      </c>
      <c r="C1146" s="749" t="s">
        <v>586</v>
      </c>
      <c r="D1146" s="750" t="s">
        <v>587</v>
      </c>
      <c r="E1146" s="751">
        <v>50113001</v>
      </c>
      <c r="F1146" s="750" t="s">
        <v>589</v>
      </c>
      <c r="G1146" s="749" t="s">
        <v>590</v>
      </c>
      <c r="H1146" s="749">
        <v>214906</v>
      </c>
      <c r="I1146" s="749">
        <v>214906</v>
      </c>
      <c r="J1146" s="749" t="s">
        <v>1019</v>
      </c>
      <c r="K1146" s="749" t="s">
        <v>1020</v>
      </c>
      <c r="L1146" s="752">
        <v>88.88</v>
      </c>
      <c r="M1146" s="752">
        <v>1</v>
      </c>
      <c r="N1146" s="753">
        <v>88.88</v>
      </c>
    </row>
    <row r="1147" spans="1:14" ht="14.4" customHeight="1" x14ac:dyDescent="0.3">
      <c r="A1147" s="747" t="s">
        <v>562</v>
      </c>
      <c r="B1147" s="748" t="s">
        <v>563</v>
      </c>
      <c r="C1147" s="749" t="s">
        <v>586</v>
      </c>
      <c r="D1147" s="750" t="s">
        <v>587</v>
      </c>
      <c r="E1147" s="751">
        <v>50113001</v>
      </c>
      <c r="F1147" s="750" t="s">
        <v>589</v>
      </c>
      <c r="G1147" s="749" t="s">
        <v>597</v>
      </c>
      <c r="H1147" s="749">
        <v>147458</v>
      </c>
      <c r="I1147" s="749">
        <v>147458</v>
      </c>
      <c r="J1147" s="749" t="s">
        <v>2206</v>
      </c>
      <c r="K1147" s="749" t="s">
        <v>2207</v>
      </c>
      <c r="L1147" s="752">
        <v>99.37</v>
      </c>
      <c r="M1147" s="752">
        <v>1</v>
      </c>
      <c r="N1147" s="753">
        <v>99.37</v>
      </c>
    </row>
    <row r="1148" spans="1:14" ht="14.4" customHeight="1" x14ac:dyDescent="0.3">
      <c r="A1148" s="747" t="s">
        <v>562</v>
      </c>
      <c r="B1148" s="748" t="s">
        <v>563</v>
      </c>
      <c r="C1148" s="749" t="s">
        <v>586</v>
      </c>
      <c r="D1148" s="750" t="s">
        <v>587</v>
      </c>
      <c r="E1148" s="751">
        <v>50113001</v>
      </c>
      <c r="F1148" s="750" t="s">
        <v>589</v>
      </c>
      <c r="G1148" s="749" t="s">
        <v>564</v>
      </c>
      <c r="H1148" s="749">
        <v>146694</v>
      </c>
      <c r="I1148" s="749">
        <v>46694</v>
      </c>
      <c r="J1148" s="749" t="s">
        <v>2208</v>
      </c>
      <c r="K1148" s="749" t="s">
        <v>2209</v>
      </c>
      <c r="L1148" s="752">
        <v>101.16000000000003</v>
      </c>
      <c r="M1148" s="752">
        <v>1</v>
      </c>
      <c r="N1148" s="753">
        <v>101.16000000000003</v>
      </c>
    </row>
    <row r="1149" spans="1:14" ht="14.4" customHeight="1" x14ac:dyDescent="0.3">
      <c r="A1149" s="747" t="s">
        <v>562</v>
      </c>
      <c r="B1149" s="748" t="s">
        <v>563</v>
      </c>
      <c r="C1149" s="749" t="s">
        <v>586</v>
      </c>
      <c r="D1149" s="750" t="s">
        <v>587</v>
      </c>
      <c r="E1149" s="751">
        <v>50113001</v>
      </c>
      <c r="F1149" s="750" t="s">
        <v>589</v>
      </c>
      <c r="G1149" s="749" t="s">
        <v>597</v>
      </c>
      <c r="H1149" s="749">
        <v>169189</v>
      </c>
      <c r="I1149" s="749">
        <v>69189</v>
      </c>
      <c r="J1149" s="749" t="s">
        <v>1023</v>
      </c>
      <c r="K1149" s="749" t="s">
        <v>1024</v>
      </c>
      <c r="L1149" s="752">
        <v>60.985714285714273</v>
      </c>
      <c r="M1149" s="752">
        <v>7</v>
      </c>
      <c r="N1149" s="753">
        <v>426.89999999999992</v>
      </c>
    </row>
    <row r="1150" spans="1:14" ht="14.4" customHeight="1" x14ac:dyDescent="0.3">
      <c r="A1150" s="747" t="s">
        <v>562</v>
      </c>
      <c r="B1150" s="748" t="s">
        <v>563</v>
      </c>
      <c r="C1150" s="749" t="s">
        <v>586</v>
      </c>
      <c r="D1150" s="750" t="s">
        <v>587</v>
      </c>
      <c r="E1150" s="751">
        <v>50113001</v>
      </c>
      <c r="F1150" s="750" t="s">
        <v>589</v>
      </c>
      <c r="G1150" s="749" t="s">
        <v>597</v>
      </c>
      <c r="H1150" s="749">
        <v>146692</v>
      </c>
      <c r="I1150" s="749">
        <v>46692</v>
      </c>
      <c r="J1150" s="749" t="s">
        <v>1025</v>
      </c>
      <c r="K1150" s="749" t="s">
        <v>1026</v>
      </c>
      <c r="L1150" s="752">
        <v>77.751999999999995</v>
      </c>
      <c r="M1150" s="752">
        <v>5</v>
      </c>
      <c r="N1150" s="753">
        <v>388.76</v>
      </c>
    </row>
    <row r="1151" spans="1:14" ht="14.4" customHeight="1" x14ac:dyDescent="0.3">
      <c r="A1151" s="747" t="s">
        <v>562</v>
      </c>
      <c r="B1151" s="748" t="s">
        <v>563</v>
      </c>
      <c r="C1151" s="749" t="s">
        <v>586</v>
      </c>
      <c r="D1151" s="750" t="s">
        <v>587</v>
      </c>
      <c r="E1151" s="751">
        <v>50113001</v>
      </c>
      <c r="F1151" s="750" t="s">
        <v>589</v>
      </c>
      <c r="G1151" s="749" t="s">
        <v>597</v>
      </c>
      <c r="H1151" s="749">
        <v>147454</v>
      </c>
      <c r="I1151" s="749">
        <v>147454</v>
      </c>
      <c r="J1151" s="749" t="s">
        <v>1027</v>
      </c>
      <c r="K1151" s="749" t="s">
        <v>1028</v>
      </c>
      <c r="L1151" s="752">
        <v>92.199999999999989</v>
      </c>
      <c r="M1151" s="752">
        <v>2</v>
      </c>
      <c r="N1151" s="753">
        <v>184.39999999999998</v>
      </c>
    </row>
    <row r="1152" spans="1:14" ht="14.4" customHeight="1" x14ac:dyDescent="0.3">
      <c r="A1152" s="747" t="s">
        <v>562</v>
      </c>
      <c r="B1152" s="748" t="s">
        <v>563</v>
      </c>
      <c r="C1152" s="749" t="s">
        <v>586</v>
      </c>
      <c r="D1152" s="750" t="s">
        <v>587</v>
      </c>
      <c r="E1152" s="751">
        <v>50113001</v>
      </c>
      <c r="F1152" s="750" t="s">
        <v>589</v>
      </c>
      <c r="G1152" s="749" t="s">
        <v>590</v>
      </c>
      <c r="H1152" s="749">
        <v>149990</v>
      </c>
      <c r="I1152" s="749">
        <v>49990</v>
      </c>
      <c r="J1152" s="749" t="s">
        <v>2210</v>
      </c>
      <c r="K1152" s="749" t="s">
        <v>2211</v>
      </c>
      <c r="L1152" s="752">
        <v>121.77000000000001</v>
      </c>
      <c r="M1152" s="752">
        <v>2</v>
      </c>
      <c r="N1152" s="753">
        <v>243.54000000000002</v>
      </c>
    </row>
    <row r="1153" spans="1:14" ht="14.4" customHeight="1" x14ac:dyDescent="0.3">
      <c r="A1153" s="747" t="s">
        <v>562</v>
      </c>
      <c r="B1153" s="748" t="s">
        <v>563</v>
      </c>
      <c r="C1153" s="749" t="s">
        <v>586</v>
      </c>
      <c r="D1153" s="750" t="s">
        <v>587</v>
      </c>
      <c r="E1153" s="751">
        <v>50113001</v>
      </c>
      <c r="F1153" s="750" t="s">
        <v>589</v>
      </c>
      <c r="G1153" s="749" t="s">
        <v>590</v>
      </c>
      <c r="H1153" s="749">
        <v>142613</v>
      </c>
      <c r="I1153" s="749">
        <v>42613</v>
      </c>
      <c r="J1153" s="749" t="s">
        <v>2210</v>
      </c>
      <c r="K1153" s="749" t="s">
        <v>2212</v>
      </c>
      <c r="L1153" s="752">
        <v>134.66000000000003</v>
      </c>
      <c r="M1153" s="752">
        <v>1</v>
      </c>
      <c r="N1153" s="753">
        <v>134.66000000000003</v>
      </c>
    </row>
    <row r="1154" spans="1:14" ht="14.4" customHeight="1" x14ac:dyDescent="0.3">
      <c r="A1154" s="747" t="s">
        <v>562</v>
      </c>
      <c r="B1154" s="748" t="s">
        <v>563</v>
      </c>
      <c r="C1154" s="749" t="s">
        <v>586</v>
      </c>
      <c r="D1154" s="750" t="s">
        <v>587</v>
      </c>
      <c r="E1154" s="751">
        <v>50113001</v>
      </c>
      <c r="F1154" s="750" t="s">
        <v>589</v>
      </c>
      <c r="G1154" s="749" t="s">
        <v>590</v>
      </c>
      <c r="H1154" s="749">
        <v>116463</v>
      </c>
      <c r="I1154" s="749">
        <v>16463</v>
      </c>
      <c r="J1154" s="749" t="s">
        <v>1029</v>
      </c>
      <c r="K1154" s="749" t="s">
        <v>1030</v>
      </c>
      <c r="L1154" s="752">
        <v>125.82</v>
      </c>
      <c r="M1154" s="752">
        <v>1</v>
      </c>
      <c r="N1154" s="753">
        <v>125.82</v>
      </c>
    </row>
    <row r="1155" spans="1:14" ht="14.4" customHeight="1" x14ac:dyDescent="0.3">
      <c r="A1155" s="747" t="s">
        <v>562</v>
      </c>
      <c r="B1155" s="748" t="s">
        <v>563</v>
      </c>
      <c r="C1155" s="749" t="s">
        <v>586</v>
      </c>
      <c r="D1155" s="750" t="s">
        <v>587</v>
      </c>
      <c r="E1155" s="751">
        <v>50113001</v>
      </c>
      <c r="F1155" s="750" t="s">
        <v>589</v>
      </c>
      <c r="G1155" s="749" t="s">
        <v>590</v>
      </c>
      <c r="H1155" s="749">
        <v>116462</v>
      </c>
      <c r="I1155" s="749">
        <v>16462</v>
      </c>
      <c r="J1155" s="749" t="s">
        <v>1036</v>
      </c>
      <c r="K1155" s="749" t="s">
        <v>1035</v>
      </c>
      <c r="L1155" s="752">
        <v>134.0025</v>
      </c>
      <c r="M1155" s="752">
        <v>4</v>
      </c>
      <c r="N1155" s="753">
        <v>536.01</v>
      </c>
    </row>
    <row r="1156" spans="1:14" ht="14.4" customHeight="1" x14ac:dyDescent="0.3">
      <c r="A1156" s="747" t="s">
        <v>562</v>
      </c>
      <c r="B1156" s="748" t="s">
        <v>563</v>
      </c>
      <c r="C1156" s="749" t="s">
        <v>586</v>
      </c>
      <c r="D1156" s="750" t="s">
        <v>587</v>
      </c>
      <c r="E1156" s="751">
        <v>50113001</v>
      </c>
      <c r="F1156" s="750" t="s">
        <v>589</v>
      </c>
      <c r="G1156" s="749" t="s">
        <v>590</v>
      </c>
      <c r="H1156" s="749">
        <v>126530</v>
      </c>
      <c r="I1156" s="749">
        <v>26530</v>
      </c>
      <c r="J1156" s="749" t="s">
        <v>1037</v>
      </c>
      <c r="K1156" s="749" t="s">
        <v>1038</v>
      </c>
      <c r="L1156" s="752">
        <v>287.55</v>
      </c>
      <c r="M1156" s="752">
        <v>2</v>
      </c>
      <c r="N1156" s="753">
        <v>575.1</v>
      </c>
    </row>
    <row r="1157" spans="1:14" ht="14.4" customHeight="1" x14ac:dyDescent="0.3">
      <c r="A1157" s="747" t="s">
        <v>562</v>
      </c>
      <c r="B1157" s="748" t="s">
        <v>563</v>
      </c>
      <c r="C1157" s="749" t="s">
        <v>586</v>
      </c>
      <c r="D1157" s="750" t="s">
        <v>587</v>
      </c>
      <c r="E1157" s="751">
        <v>50113001</v>
      </c>
      <c r="F1157" s="750" t="s">
        <v>589</v>
      </c>
      <c r="G1157" s="749" t="s">
        <v>590</v>
      </c>
      <c r="H1157" s="749">
        <v>126533</v>
      </c>
      <c r="I1157" s="749">
        <v>26533</v>
      </c>
      <c r="J1157" s="749" t="s">
        <v>1039</v>
      </c>
      <c r="K1157" s="749" t="s">
        <v>1040</v>
      </c>
      <c r="L1157" s="752">
        <v>317.55</v>
      </c>
      <c r="M1157" s="752">
        <v>3</v>
      </c>
      <c r="N1157" s="753">
        <v>952.65000000000009</v>
      </c>
    </row>
    <row r="1158" spans="1:14" ht="14.4" customHeight="1" x14ac:dyDescent="0.3">
      <c r="A1158" s="747" t="s">
        <v>562</v>
      </c>
      <c r="B1158" s="748" t="s">
        <v>563</v>
      </c>
      <c r="C1158" s="749" t="s">
        <v>586</v>
      </c>
      <c r="D1158" s="750" t="s">
        <v>587</v>
      </c>
      <c r="E1158" s="751">
        <v>50113001</v>
      </c>
      <c r="F1158" s="750" t="s">
        <v>589</v>
      </c>
      <c r="G1158" s="749" t="s">
        <v>590</v>
      </c>
      <c r="H1158" s="749">
        <v>129188</v>
      </c>
      <c r="I1158" s="749">
        <v>29188</v>
      </c>
      <c r="J1158" s="749" t="s">
        <v>2213</v>
      </c>
      <c r="K1158" s="749" t="s">
        <v>2214</v>
      </c>
      <c r="L1158" s="752">
        <v>1387.6</v>
      </c>
      <c r="M1158" s="752">
        <v>2</v>
      </c>
      <c r="N1158" s="753">
        <v>2775.2</v>
      </c>
    </row>
    <row r="1159" spans="1:14" ht="14.4" customHeight="1" x14ac:dyDescent="0.3">
      <c r="A1159" s="747" t="s">
        <v>562</v>
      </c>
      <c r="B1159" s="748" t="s">
        <v>563</v>
      </c>
      <c r="C1159" s="749" t="s">
        <v>586</v>
      </c>
      <c r="D1159" s="750" t="s">
        <v>587</v>
      </c>
      <c r="E1159" s="751">
        <v>50113001</v>
      </c>
      <c r="F1159" s="750" t="s">
        <v>589</v>
      </c>
      <c r="G1159" s="749" t="s">
        <v>590</v>
      </c>
      <c r="H1159" s="749">
        <v>49505</v>
      </c>
      <c r="I1159" s="749">
        <v>49505</v>
      </c>
      <c r="J1159" s="749" t="s">
        <v>2215</v>
      </c>
      <c r="K1159" s="749" t="s">
        <v>2216</v>
      </c>
      <c r="L1159" s="752">
        <v>152.52000000000004</v>
      </c>
      <c r="M1159" s="752">
        <v>1</v>
      </c>
      <c r="N1159" s="753">
        <v>152.52000000000004</v>
      </c>
    </row>
    <row r="1160" spans="1:14" ht="14.4" customHeight="1" x14ac:dyDescent="0.3">
      <c r="A1160" s="747" t="s">
        <v>562</v>
      </c>
      <c r="B1160" s="748" t="s">
        <v>563</v>
      </c>
      <c r="C1160" s="749" t="s">
        <v>586</v>
      </c>
      <c r="D1160" s="750" t="s">
        <v>587</v>
      </c>
      <c r="E1160" s="751">
        <v>50113001</v>
      </c>
      <c r="F1160" s="750" t="s">
        <v>589</v>
      </c>
      <c r="G1160" s="749" t="s">
        <v>590</v>
      </c>
      <c r="H1160" s="749">
        <v>214596</v>
      </c>
      <c r="I1160" s="749">
        <v>214596</v>
      </c>
      <c r="J1160" s="749" t="s">
        <v>1045</v>
      </c>
      <c r="K1160" s="749" t="s">
        <v>1046</v>
      </c>
      <c r="L1160" s="752">
        <v>83.222857142857151</v>
      </c>
      <c r="M1160" s="752">
        <v>7</v>
      </c>
      <c r="N1160" s="753">
        <v>582.56000000000006</v>
      </c>
    </row>
    <row r="1161" spans="1:14" ht="14.4" customHeight="1" x14ac:dyDescent="0.3">
      <c r="A1161" s="747" t="s">
        <v>562</v>
      </c>
      <c r="B1161" s="748" t="s">
        <v>563</v>
      </c>
      <c r="C1161" s="749" t="s">
        <v>586</v>
      </c>
      <c r="D1161" s="750" t="s">
        <v>587</v>
      </c>
      <c r="E1161" s="751">
        <v>50113001</v>
      </c>
      <c r="F1161" s="750" t="s">
        <v>589</v>
      </c>
      <c r="G1161" s="749" t="s">
        <v>590</v>
      </c>
      <c r="H1161" s="749">
        <v>196194</v>
      </c>
      <c r="I1161" s="749">
        <v>96194</v>
      </c>
      <c r="J1161" s="749" t="s">
        <v>1047</v>
      </c>
      <c r="K1161" s="749" t="s">
        <v>1048</v>
      </c>
      <c r="L1161" s="752">
        <v>56.2</v>
      </c>
      <c r="M1161" s="752">
        <v>1</v>
      </c>
      <c r="N1161" s="753">
        <v>56.2</v>
      </c>
    </row>
    <row r="1162" spans="1:14" ht="14.4" customHeight="1" x14ac:dyDescent="0.3">
      <c r="A1162" s="747" t="s">
        <v>562</v>
      </c>
      <c r="B1162" s="748" t="s">
        <v>563</v>
      </c>
      <c r="C1162" s="749" t="s">
        <v>586</v>
      </c>
      <c r="D1162" s="750" t="s">
        <v>587</v>
      </c>
      <c r="E1162" s="751">
        <v>50113001</v>
      </c>
      <c r="F1162" s="750" t="s">
        <v>589</v>
      </c>
      <c r="G1162" s="749" t="s">
        <v>590</v>
      </c>
      <c r="H1162" s="749">
        <v>59571</v>
      </c>
      <c r="I1162" s="749">
        <v>59571</v>
      </c>
      <c r="J1162" s="749" t="s">
        <v>1055</v>
      </c>
      <c r="K1162" s="749" t="s">
        <v>2217</v>
      </c>
      <c r="L1162" s="752">
        <v>229.65999999999997</v>
      </c>
      <c r="M1162" s="752">
        <v>1</v>
      </c>
      <c r="N1162" s="753">
        <v>229.65999999999997</v>
      </c>
    </row>
    <row r="1163" spans="1:14" ht="14.4" customHeight="1" x14ac:dyDescent="0.3">
      <c r="A1163" s="747" t="s">
        <v>562</v>
      </c>
      <c r="B1163" s="748" t="s">
        <v>563</v>
      </c>
      <c r="C1163" s="749" t="s">
        <v>586</v>
      </c>
      <c r="D1163" s="750" t="s">
        <v>587</v>
      </c>
      <c r="E1163" s="751">
        <v>50113001</v>
      </c>
      <c r="F1163" s="750" t="s">
        <v>589</v>
      </c>
      <c r="G1163" s="749" t="s">
        <v>597</v>
      </c>
      <c r="H1163" s="749">
        <v>215479</v>
      </c>
      <c r="I1163" s="749">
        <v>215479</v>
      </c>
      <c r="J1163" s="749" t="s">
        <v>2218</v>
      </c>
      <c r="K1163" s="749" t="s">
        <v>2219</v>
      </c>
      <c r="L1163" s="752">
        <v>79.760000000000005</v>
      </c>
      <c r="M1163" s="752">
        <v>1</v>
      </c>
      <c r="N1163" s="753">
        <v>79.760000000000005</v>
      </c>
    </row>
    <row r="1164" spans="1:14" ht="14.4" customHeight="1" x14ac:dyDescent="0.3">
      <c r="A1164" s="747" t="s">
        <v>562</v>
      </c>
      <c r="B1164" s="748" t="s">
        <v>563</v>
      </c>
      <c r="C1164" s="749" t="s">
        <v>586</v>
      </c>
      <c r="D1164" s="750" t="s">
        <v>587</v>
      </c>
      <c r="E1164" s="751">
        <v>50113001</v>
      </c>
      <c r="F1164" s="750" t="s">
        <v>589</v>
      </c>
      <c r="G1164" s="749" t="s">
        <v>590</v>
      </c>
      <c r="H1164" s="749">
        <v>164036</v>
      </c>
      <c r="I1164" s="749">
        <v>164036</v>
      </c>
      <c r="J1164" s="749" t="s">
        <v>2220</v>
      </c>
      <c r="K1164" s="749" t="s">
        <v>1707</v>
      </c>
      <c r="L1164" s="752">
        <v>98.26</v>
      </c>
      <c r="M1164" s="752">
        <v>1</v>
      </c>
      <c r="N1164" s="753">
        <v>98.26</v>
      </c>
    </row>
    <row r="1165" spans="1:14" ht="14.4" customHeight="1" x14ac:dyDescent="0.3">
      <c r="A1165" s="747" t="s">
        <v>562</v>
      </c>
      <c r="B1165" s="748" t="s">
        <v>563</v>
      </c>
      <c r="C1165" s="749" t="s">
        <v>586</v>
      </c>
      <c r="D1165" s="750" t="s">
        <v>587</v>
      </c>
      <c r="E1165" s="751">
        <v>50113001</v>
      </c>
      <c r="F1165" s="750" t="s">
        <v>589</v>
      </c>
      <c r="G1165" s="749" t="s">
        <v>590</v>
      </c>
      <c r="H1165" s="749">
        <v>214598</v>
      </c>
      <c r="I1165" s="749">
        <v>214598</v>
      </c>
      <c r="J1165" s="749" t="s">
        <v>1059</v>
      </c>
      <c r="K1165" s="749" t="s">
        <v>1060</v>
      </c>
      <c r="L1165" s="752">
        <v>168.47</v>
      </c>
      <c r="M1165" s="752">
        <v>2</v>
      </c>
      <c r="N1165" s="753">
        <v>336.94</v>
      </c>
    </row>
    <row r="1166" spans="1:14" ht="14.4" customHeight="1" x14ac:dyDescent="0.3">
      <c r="A1166" s="747" t="s">
        <v>562</v>
      </c>
      <c r="B1166" s="748" t="s">
        <v>563</v>
      </c>
      <c r="C1166" s="749" t="s">
        <v>586</v>
      </c>
      <c r="D1166" s="750" t="s">
        <v>587</v>
      </c>
      <c r="E1166" s="751">
        <v>50113001</v>
      </c>
      <c r="F1166" s="750" t="s">
        <v>589</v>
      </c>
      <c r="G1166" s="749" t="s">
        <v>597</v>
      </c>
      <c r="H1166" s="749">
        <v>114439</v>
      </c>
      <c r="I1166" s="749">
        <v>14439</v>
      </c>
      <c r="J1166" s="749" t="s">
        <v>1061</v>
      </c>
      <c r="K1166" s="749" t="s">
        <v>1062</v>
      </c>
      <c r="L1166" s="752">
        <v>74.509999999999991</v>
      </c>
      <c r="M1166" s="752">
        <v>3</v>
      </c>
      <c r="N1166" s="753">
        <v>223.52999999999997</v>
      </c>
    </row>
    <row r="1167" spans="1:14" ht="14.4" customHeight="1" x14ac:dyDescent="0.3">
      <c r="A1167" s="747" t="s">
        <v>562</v>
      </c>
      <c r="B1167" s="748" t="s">
        <v>563</v>
      </c>
      <c r="C1167" s="749" t="s">
        <v>586</v>
      </c>
      <c r="D1167" s="750" t="s">
        <v>587</v>
      </c>
      <c r="E1167" s="751">
        <v>50113001</v>
      </c>
      <c r="F1167" s="750" t="s">
        <v>589</v>
      </c>
      <c r="G1167" s="749" t="s">
        <v>597</v>
      </c>
      <c r="H1167" s="749">
        <v>149195</v>
      </c>
      <c r="I1167" s="749">
        <v>49195</v>
      </c>
      <c r="J1167" s="749" t="s">
        <v>1061</v>
      </c>
      <c r="K1167" s="749" t="s">
        <v>2221</v>
      </c>
      <c r="L1167" s="752">
        <v>225.240003044204</v>
      </c>
      <c r="M1167" s="752">
        <v>2</v>
      </c>
      <c r="N1167" s="753">
        <v>450.480006088408</v>
      </c>
    </row>
    <row r="1168" spans="1:14" ht="14.4" customHeight="1" x14ac:dyDescent="0.3">
      <c r="A1168" s="747" t="s">
        <v>562</v>
      </c>
      <c r="B1168" s="748" t="s">
        <v>563</v>
      </c>
      <c r="C1168" s="749" t="s">
        <v>586</v>
      </c>
      <c r="D1168" s="750" t="s">
        <v>587</v>
      </c>
      <c r="E1168" s="751">
        <v>50113001</v>
      </c>
      <c r="F1168" s="750" t="s">
        <v>589</v>
      </c>
      <c r="G1168" s="749" t="s">
        <v>590</v>
      </c>
      <c r="H1168" s="749">
        <v>216978</v>
      </c>
      <c r="I1168" s="749">
        <v>216978</v>
      </c>
      <c r="J1168" s="749" t="s">
        <v>1063</v>
      </c>
      <c r="K1168" s="749" t="s">
        <v>1064</v>
      </c>
      <c r="L1168" s="752">
        <v>285.02999999999997</v>
      </c>
      <c r="M1168" s="752">
        <v>1</v>
      </c>
      <c r="N1168" s="753">
        <v>285.02999999999997</v>
      </c>
    </row>
    <row r="1169" spans="1:14" ht="14.4" customHeight="1" x14ac:dyDescent="0.3">
      <c r="A1169" s="747" t="s">
        <v>562</v>
      </c>
      <c r="B1169" s="748" t="s">
        <v>563</v>
      </c>
      <c r="C1169" s="749" t="s">
        <v>586</v>
      </c>
      <c r="D1169" s="750" t="s">
        <v>587</v>
      </c>
      <c r="E1169" s="751">
        <v>50113001</v>
      </c>
      <c r="F1169" s="750" t="s">
        <v>589</v>
      </c>
      <c r="G1169" s="749" t="s">
        <v>590</v>
      </c>
      <c r="H1169" s="749">
        <v>152334</v>
      </c>
      <c r="I1169" s="749">
        <v>52334</v>
      </c>
      <c r="J1169" s="749" t="s">
        <v>1065</v>
      </c>
      <c r="K1169" s="749" t="s">
        <v>1066</v>
      </c>
      <c r="L1169" s="752">
        <v>198.18500000000006</v>
      </c>
      <c r="M1169" s="752">
        <v>2</v>
      </c>
      <c r="N1169" s="753">
        <v>396.37000000000012</v>
      </c>
    </row>
    <row r="1170" spans="1:14" ht="14.4" customHeight="1" x14ac:dyDescent="0.3">
      <c r="A1170" s="747" t="s">
        <v>562</v>
      </c>
      <c r="B1170" s="748" t="s">
        <v>563</v>
      </c>
      <c r="C1170" s="749" t="s">
        <v>586</v>
      </c>
      <c r="D1170" s="750" t="s">
        <v>587</v>
      </c>
      <c r="E1170" s="751">
        <v>50113001</v>
      </c>
      <c r="F1170" s="750" t="s">
        <v>589</v>
      </c>
      <c r="G1170" s="749" t="s">
        <v>590</v>
      </c>
      <c r="H1170" s="749">
        <v>158827</v>
      </c>
      <c r="I1170" s="749">
        <v>58827</v>
      </c>
      <c r="J1170" s="749" t="s">
        <v>1067</v>
      </c>
      <c r="K1170" s="749" t="s">
        <v>1068</v>
      </c>
      <c r="L1170" s="752">
        <v>162.49</v>
      </c>
      <c r="M1170" s="752">
        <v>1</v>
      </c>
      <c r="N1170" s="753">
        <v>162.49</v>
      </c>
    </row>
    <row r="1171" spans="1:14" ht="14.4" customHeight="1" x14ac:dyDescent="0.3">
      <c r="A1171" s="747" t="s">
        <v>562</v>
      </c>
      <c r="B1171" s="748" t="s">
        <v>563</v>
      </c>
      <c r="C1171" s="749" t="s">
        <v>586</v>
      </c>
      <c r="D1171" s="750" t="s">
        <v>587</v>
      </c>
      <c r="E1171" s="751">
        <v>50113001</v>
      </c>
      <c r="F1171" s="750" t="s">
        <v>589</v>
      </c>
      <c r="G1171" s="749" t="s">
        <v>590</v>
      </c>
      <c r="H1171" s="749">
        <v>125416</v>
      </c>
      <c r="I1171" s="749">
        <v>25416</v>
      </c>
      <c r="J1171" s="749" t="s">
        <v>2222</v>
      </c>
      <c r="K1171" s="749" t="s">
        <v>2223</v>
      </c>
      <c r="L1171" s="752">
        <v>1329.9299999999998</v>
      </c>
      <c r="M1171" s="752">
        <v>1</v>
      </c>
      <c r="N1171" s="753">
        <v>1329.9299999999998</v>
      </c>
    </row>
    <row r="1172" spans="1:14" ht="14.4" customHeight="1" x14ac:dyDescent="0.3">
      <c r="A1172" s="747" t="s">
        <v>562</v>
      </c>
      <c r="B1172" s="748" t="s">
        <v>563</v>
      </c>
      <c r="C1172" s="749" t="s">
        <v>586</v>
      </c>
      <c r="D1172" s="750" t="s">
        <v>587</v>
      </c>
      <c r="E1172" s="751">
        <v>50113001</v>
      </c>
      <c r="F1172" s="750" t="s">
        <v>589</v>
      </c>
      <c r="G1172" s="749" t="s">
        <v>590</v>
      </c>
      <c r="H1172" s="749">
        <v>154275</v>
      </c>
      <c r="I1172" s="749">
        <v>54275</v>
      </c>
      <c r="J1172" s="749" t="s">
        <v>2224</v>
      </c>
      <c r="K1172" s="749" t="s">
        <v>749</v>
      </c>
      <c r="L1172" s="752">
        <v>167.15000000000003</v>
      </c>
      <c r="M1172" s="752">
        <v>2</v>
      </c>
      <c r="N1172" s="753">
        <v>334.30000000000007</v>
      </c>
    </row>
    <row r="1173" spans="1:14" ht="14.4" customHeight="1" x14ac:dyDescent="0.3">
      <c r="A1173" s="747" t="s">
        <v>562</v>
      </c>
      <c r="B1173" s="748" t="s">
        <v>563</v>
      </c>
      <c r="C1173" s="749" t="s">
        <v>586</v>
      </c>
      <c r="D1173" s="750" t="s">
        <v>587</v>
      </c>
      <c r="E1173" s="751">
        <v>50113001</v>
      </c>
      <c r="F1173" s="750" t="s">
        <v>589</v>
      </c>
      <c r="G1173" s="749" t="s">
        <v>597</v>
      </c>
      <c r="H1173" s="749">
        <v>213477</v>
      </c>
      <c r="I1173" s="749">
        <v>213477</v>
      </c>
      <c r="J1173" s="749" t="s">
        <v>1069</v>
      </c>
      <c r="K1173" s="749" t="s">
        <v>1070</v>
      </c>
      <c r="L1173" s="752">
        <v>3300</v>
      </c>
      <c r="M1173" s="752">
        <v>1</v>
      </c>
      <c r="N1173" s="753">
        <v>3300</v>
      </c>
    </row>
    <row r="1174" spans="1:14" ht="14.4" customHeight="1" x14ac:dyDescent="0.3">
      <c r="A1174" s="747" t="s">
        <v>562</v>
      </c>
      <c r="B1174" s="748" t="s">
        <v>563</v>
      </c>
      <c r="C1174" s="749" t="s">
        <v>586</v>
      </c>
      <c r="D1174" s="750" t="s">
        <v>587</v>
      </c>
      <c r="E1174" s="751">
        <v>50113001</v>
      </c>
      <c r="F1174" s="750" t="s">
        <v>589</v>
      </c>
      <c r="G1174" s="749" t="s">
        <v>597</v>
      </c>
      <c r="H1174" s="749">
        <v>213485</v>
      </c>
      <c r="I1174" s="749">
        <v>213485</v>
      </c>
      <c r="J1174" s="749" t="s">
        <v>1071</v>
      </c>
      <c r="K1174" s="749" t="s">
        <v>1075</v>
      </c>
      <c r="L1174" s="752">
        <v>721.20000000000016</v>
      </c>
      <c r="M1174" s="752">
        <v>3</v>
      </c>
      <c r="N1174" s="753">
        <v>2163.6000000000004</v>
      </c>
    </row>
    <row r="1175" spans="1:14" ht="14.4" customHeight="1" x14ac:dyDescent="0.3">
      <c r="A1175" s="747" t="s">
        <v>562</v>
      </c>
      <c r="B1175" s="748" t="s">
        <v>563</v>
      </c>
      <c r="C1175" s="749" t="s">
        <v>586</v>
      </c>
      <c r="D1175" s="750" t="s">
        <v>587</v>
      </c>
      <c r="E1175" s="751">
        <v>50113001</v>
      </c>
      <c r="F1175" s="750" t="s">
        <v>589</v>
      </c>
      <c r="G1175" s="749" t="s">
        <v>597</v>
      </c>
      <c r="H1175" s="749">
        <v>213487</v>
      </c>
      <c r="I1175" s="749">
        <v>213487</v>
      </c>
      <c r="J1175" s="749" t="s">
        <v>1071</v>
      </c>
      <c r="K1175" s="749" t="s">
        <v>1072</v>
      </c>
      <c r="L1175" s="752">
        <v>271.85000000000008</v>
      </c>
      <c r="M1175" s="752">
        <v>84</v>
      </c>
      <c r="N1175" s="753">
        <v>22835.400000000009</v>
      </c>
    </row>
    <row r="1176" spans="1:14" ht="14.4" customHeight="1" x14ac:dyDescent="0.3">
      <c r="A1176" s="747" t="s">
        <v>562</v>
      </c>
      <c r="B1176" s="748" t="s">
        <v>563</v>
      </c>
      <c r="C1176" s="749" t="s">
        <v>586</v>
      </c>
      <c r="D1176" s="750" t="s">
        <v>587</v>
      </c>
      <c r="E1176" s="751">
        <v>50113001</v>
      </c>
      <c r="F1176" s="750" t="s">
        <v>589</v>
      </c>
      <c r="G1176" s="749" t="s">
        <v>597</v>
      </c>
      <c r="H1176" s="749">
        <v>213494</v>
      </c>
      <c r="I1176" s="749">
        <v>213494</v>
      </c>
      <c r="J1176" s="749" t="s">
        <v>1071</v>
      </c>
      <c r="K1176" s="749" t="s">
        <v>1076</v>
      </c>
      <c r="L1176" s="752">
        <v>408.95000000000022</v>
      </c>
      <c r="M1176" s="752">
        <v>197</v>
      </c>
      <c r="N1176" s="753">
        <v>80563.150000000038</v>
      </c>
    </row>
    <row r="1177" spans="1:14" ht="14.4" customHeight="1" x14ac:dyDescent="0.3">
      <c r="A1177" s="747" t="s">
        <v>562</v>
      </c>
      <c r="B1177" s="748" t="s">
        <v>563</v>
      </c>
      <c r="C1177" s="749" t="s">
        <v>586</v>
      </c>
      <c r="D1177" s="750" t="s">
        <v>587</v>
      </c>
      <c r="E1177" s="751">
        <v>50113001</v>
      </c>
      <c r="F1177" s="750" t="s">
        <v>589</v>
      </c>
      <c r="G1177" s="749" t="s">
        <v>597</v>
      </c>
      <c r="H1177" s="749">
        <v>213489</v>
      </c>
      <c r="I1177" s="749">
        <v>213489</v>
      </c>
      <c r="J1177" s="749" t="s">
        <v>1071</v>
      </c>
      <c r="K1177" s="749" t="s">
        <v>1074</v>
      </c>
      <c r="L1177" s="752">
        <v>630.66</v>
      </c>
      <c r="M1177" s="752">
        <v>53</v>
      </c>
      <c r="N1177" s="753">
        <v>33424.979999999996</v>
      </c>
    </row>
    <row r="1178" spans="1:14" ht="14.4" customHeight="1" x14ac:dyDescent="0.3">
      <c r="A1178" s="747" t="s">
        <v>562</v>
      </c>
      <c r="B1178" s="748" t="s">
        <v>563</v>
      </c>
      <c r="C1178" s="749" t="s">
        <v>586</v>
      </c>
      <c r="D1178" s="750" t="s">
        <v>587</v>
      </c>
      <c r="E1178" s="751">
        <v>50113001</v>
      </c>
      <c r="F1178" s="750" t="s">
        <v>589</v>
      </c>
      <c r="G1178" s="749" t="s">
        <v>597</v>
      </c>
      <c r="H1178" s="749">
        <v>213480</v>
      </c>
      <c r="I1178" s="749">
        <v>213480</v>
      </c>
      <c r="J1178" s="749" t="s">
        <v>1077</v>
      </c>
      <c r="K1178" s="749" t="s">
        <v>1074</v>
      </c>
      <c r="L1178" s="752">
        <v>0</v>
      </c>
      <c r="M1178" s="752">
        <v>0</v>
      </c>
      <c r="N1178" s="753">
        <v>2.2737367544323206E-13</v>
      </c>
    </row>
    <row r="1179" spans="1:14" ht="14.4" customHeight="1" x14ac:dyDescent="0.3">
      <c r="A1179" s="747" t="s">
        <v>562</v>
      </c>
      <c r="B1179" s="748" t="s">
        <v>563</v>
      </c>
      <c r="C1179" s="749" t="s">
        <v>586</v>
      </c>
      <c r="D1179" s="750" t="s">
        <v>587</v>
      </c>
      <c r="E1179" s="751">
        <v>50113001</v>
      </c>
      <c r="F1179" s="750" t="s">
        <v>589</v>
      </c>
      <c r="G1179" s="749" t="s">
        <v>597</v>
      </c>
      <c r="H1179" s="749">
        <v>156808</v>
      </c>
      <c r="I1179" s="749">
        <v>56808</v>
      </c>
      <c r="J1179" s="749" t="s">
        <v>1086</v>
      </c>
      <c r="K1179" s="749" t="s">
        <v>1087</v>
      </c>
      <c r="L1179" s="752">
        <v>92.77</v>
      </c>
      <c r="M1179" s="752">
        <v>3</v>
      </c>
      <c r="N1179" s="753">
        <v>278.31</v>
      </c>
    </row>
    <row r="1180" spans="1:14" ht="14.4" customHeight="1" x14ac:dyDescent="0.3">
      <c r="A1180" s="747" t="s">
        <v>562</v>
      </c>
      <c r="B1180" s="748" t="s">
        <v>563</v>
      </c>
      <c r="C1180" s="749" t="s">
        <v>586</v>
      </c>
      <c r="D1180" s="750" t="s">
        <v>587</v>
      </c>
      <c r="E1180" s="751">
        <v>50113001</v>
      </c>
      <c r="F1180" s="750" t="s">
        <v>589</v>
      </c>
      <c r="G1180" s="749" t="s">
        <v>597</v>
      </c>
      <c r="H1180" s="749">
        <v>156807</v>
      </c>
      <c r="I1180" s="749">
        <v>56807</v>
      </c>
      <c r="J1180" s="749" t="s">
        <v>1086</v>
      </c>
      <c r="K1180" s="749" t="s">
        <v>1088</v>
      </c>
      <c r="L1180" s="752">
        <v>57.779999999999987</v>
      </c>
      <c r="M1180" s="752">
        <v>1</v>
      </c>
      <c r="N1180" s="753">
        <v>57.779999999999987</v>
      </c>
    </row>
    <row r="1181" spans="1:14" ht="14.4" customHeight="1" x14ac:dyDescent="0.3">
      <c r="A1181" s="747" t="s">
        <v>562</v>
      </c>
      <c r="B1181" s="748" t="s">
        <v>563</v>
      </c>
      <c r="C1181" s="749" t="s">
        <v>586</v>
      </c>
      <c r="D1181" s="750" t="s">
        <v>587</v>
      </c>
      <c r="E1181" s="751">
        <v>50113001</v>
      </c>
      <c r="F1181" s="750" t="s">
        <v>589</v>
      </c>
      <c r="G1181" s="749" t="s">
        <v>597</v>
      </c>
      <c r="H1181" s="749">
        <v>156810</v>
      </c>
      <c r="I1181" s="749">
        <v>56810</v>
      </c>
      <c r="J1181" s="749" t="s">
        <v>1089</v>
      </c>
      <c r="K1181" s="749" t="s">
        <v>2041</v>
      </c>
      <c r="L1181" s="752">
        <v>69.390000000000015</v>
      </c>
      <c r="M1181" s="752">
        <v>5</v>
      </c>
      <c r="N1181" s="753">
        <v>346.95000000000005</v>
      </c>
    </row>
    <row r="1182" spans="1:14" ht="14.4" customHeight="1" x14ac:dyDescent="0.3">
      <c r="A1182" s="747" t="s">
        <v>562</v>
      </c>
      <c r="B1182" s="748" t="s">
        <v>563</v>
      </c>
      <c r="C1182" s="749" t="s">
        <v>586</v>
      </c>
      <c r="D1182" s="750" t="s">
        <v>587</v>
      </c>
      <c r="E1182" s="751">
        <v>50113001</v>
      </c>
      <c r="F1182" s="750" t="s">
        <v>589</v>
      </c>
      <c r="G1182" s="749" t="s">
        <v>597</v>
      </c>
      <c r="H1182" s="749">
        <v>56812</v>
      </c>
      <c r="I1182" s="749">
        <v>56812</v>
      </c>
      <c r="J1182" s="749" t="s">
        <v>1089</v>
      </c>
      <c r="K1182" s="749" t="s">
        <v>1090</v>
      </c>
      <c r="L1182" s="752">
        <v>351.47</v>
      </c>
      <c r="M1182" s="752">
        <v>1</v>
      </c>
      <c r="N1182" s="753">
        <v>351.47</v>
      </c>
    </row>
    <row r="1183" spans="1:14" ht="14.4" customHeight="1" x14ac:dyDescent="0.3">
      <c r="A1183" s="747" t="s">
        <v>562</v>
      </c>
      <c r="B1183" s="748" t="s">
        <v>563</v>
      </c>
      <c r="C1183" s="749" t="s">
        <v>586</v>
      </c>
      <c r="D1183" s="750" t="s">
        <v>587</v>
      </c>
      <c r="E1183" s="751">
        <v>50113001</v>
      </c>
      <c r="F1183" s="750" t="s">
        <v>589</v>
      </c>
      <c r="G1183" s="749" t="s">
        <v>597</v>
      </c>
      <c r="H1183" s="749">
        <v>156811</v>
      </c>
      <c r="I1183" s="749">
        <v>56811</v>
      </c>
      <c r="J1183" s="749" t="s">
        <v>1089</v>
      </c>
      <c r="K1183" s="749" t="s">
        <v>930</v>
      </c>
      <c r="L1183" s="752">
        <v>151.26</v>
      </c>
      <c r="M1183" s="752">
        <v>1</v>
      </c>
      <c r="N1183" s="753">
        <v>151.26</v>
      </c>
    </row>
    <row r="1184" spans="1:14" ht="14.4" customHeight="1" x14ac:dyDescent="0.3">
      <c r="A1184" s="747" t="s">
        <v>562</v>
      </c>
      <c r="B1184" s="748" t="s">
        <v>563</v>
      </c>
      <c r="C1184" s="749" t="s">
        <v>586</v>
      </c>
      <c r="D1184" s="750" t="s">
        <v>587</v>
      </c>
      <c r="E1184" s="751">
        <v>50113001</v>
      </c>
      <c r="F1184" s="750" t="s">
        <v>589</v>
      </c>
      <c r="G1184" s="749" t="s">
        <v>597</v>
      </c>
      <c r="H1184" s="749">
        <v>156805</v>
      </c>
      <c r="I1184" s="749">
        <v>56805</v>
      </c>
      <c r="J1184" s="749" t="s">
        <v>1091</v>
      </c>
      <c r="K1184" s="749" t="s">
        <v>1092</v>
      </c>
      <c r="L1184" s="752">
        <v>58.294666666666657</v>
      </c>
      <c r="M1184" s="752">
        <v>15</v>
      </c>
      <c r="N1184" s="753">
        <v>874.41999999999985</v>
      </c>
    </row>
    <row r="1185" spans="1:14" ht="14.4" customHeight="1" x14ac:dyDescent="0.3">
      <c r="A1185" s="747" t="s">
        <v>562</v>
      </c>
      <c r="B1185" s="748" t="s">
        <v>563</v>
      </c>
      <c r="C1185" s="749" t="s">
        <v>586</v>
      </c>
      <c r="D1185" s="750" t="s">
        <v>587</v>
      </c>
      <c r="E1185" s="751">
        <v>50113001</v>
      </c>
      <c r="F1185" s="750" t="s">
        <v>589</v>
      </c>
      <c r="G1185" s="749" t="s">
        <v>597</v>
      </c>
      <c r="H1185" s="749">
        <v>156804</v>
      </c>
      <c r="I1185" s="749">
        <v>56804</v>
      </c>
      <c r="J1185" s="749" t="s">
        <v>1091</v>
      </c>
      <c r="K1185" s="749" t="s">
        <v>1085</v>
      </c>
      <c r="L1185" s="752">
        <v>31.494999999999994</v>
      </c>
      <c r="M1185" s="752">
        <v>8</v>
      </c>
      <c r="N1185" s="753">
        <v>251.95999999999995</v>
      </c>
    </row>
    <row r="1186" spans="1:14" ht="14.4" customHeight="1" x14ac:dyDescent="0.3">
      <c r="A1186" s="747" t="s">
        <v>562</v>
      </c>
      <c r="B1186" s="748" t="s">
        <v>563</v>
      </c>
      <c r="C1186" s="749" t="s">
        <v>586</v>
      </c>
      <c r="D1186" s="750" t="s">
        <v>587</v>
      </c>
      <c r="E1186" s="751">
        <v>50113001</v>
      </c>
      <c r="F1186" s="750" t="s">
        <v>589</v>
      </c>
      <c r="G1186" s="749" t="s">
        <v>597</v>
      </c>
      <c r="H1186" s="749">
        <v>214036</v>
      </c>
      <c r="I1186" s="749">
        <v>214036</v>
      </c>
      <c r="J1186" s="749" t="s">
        <v>1093</v>
      </c>
      <c r="K1186" s="749" t="s">
        <v>1094</v>
      </c>
      <c r="L1186" s="752">
        <v>40.39</v>
      </c>
      <c r="M1186" s="752">
        <v>8</v>
      </c>
      <c r="N1186" s="753">
        <v>323.12</v>
      </c>
    </row>
    <row r="1187" spans="1:14" ht="14.4" customHeight="1" x14ac:dyDescent="0.3">
      <c r="A1187" s="747" t="s">
        <v>562</v>
      </c>
      <c r="B1187" s="748" t="s">
        <v>563</v>
      </c>
      <c r="C1187" s="749" t="s">
        <v>586</v>
      </c>
      <c r="D1187" s="750" t="s">
        <v>587</v>
      </c>
      <c r="E1187" s="751">
        <v>50113001</v>
      </c>
      <c r="F1187" s="750" t="s">
        <v>589</v>
      </c>
      <c r="G1187" s="749" t="s">
        <v>590</v>
      </c>
      <c r="H1187" s="749">
        <v>199333</v>
      </c>
      <c r="I1187" s="749">
        <v>99333</v>
      </c>
      <c r="J1187" s="749" t="s">
        <v>1095</v>
      </c>
      <c r="K1187" s="749" t="s">
        <v>1096</v>
      </c>
      <c r="L1187" s="752">
        <v>218.63000000000005</v>
      </c>
      <c r="M1187" s="752">
        <v>4</v>
      </c>
      <c r="N1187" s="753">
        <v>874.52000000000021</v>
      </c>
    </row>
    <row r="1188" spans="1:14" ht="14.4" customHeight="1" x14ac:dyDescent="0.3">
      <c r="A1188" s="747" t="s">
        <v>562</v>
      </c>
      <c r="B1188" s="748" t="s">
        <v>563</v>
      </c>
      <c r="C1188" s="749" t="s">
        <v>586</v>
      </c>
      <c r="D1188" s="750" t="s">
        <v>587</v>
      </c>
      <c r="E1188" s="751">
        <v>50113001</v>
      </c>
      <c r="F1188" s="750" t="s">
        <v>589</v>
      </c>
      <c r="G1188" s="749" t="s">
        <v>590</v>
      </c>
      <c r="H1188" s="749">
        <v>198876</v>
      </c>
      <c r="I1188" s="749">
        <v>98876</v>
      </c>
      <c r="J1188" s="749" t="s">
        <v>1097</v>
      </c>
      <c r="K1188" s="749" t="s">
        <v>1529</v>
      </c>
      <c r="L1188" s="752">
        <v>255.2</v>
      </c>
      <c r="M1188" s="752">
        <v>1</v>
      </c>
      <c r="N1188" s="753">
        <v>255.2</v>
      </c>
    </row>
    <row r="1189" spans="1:14" ht="14.4" customHeight="1" x14ac:dyDescent="0.3">
      <c r="A1189" s="747" t="s">
        <v>562</v>
      </c>
      <c r="B1189" s="748" t="s">
        <v>563</v>
      </c>
      <c r="C1189" s="749" t="s">
        <v>586</v>
      </c>
      <c r="D1189" s="750" t="s">
        <v>587</v>
      </c>
      <c r="E1189" s="751">
        <v>50113001</v>
      </c>
      <c r="F1189" s="750" t="s">
        <v>589</v>
      </c>
      <c r="G1189" s="749" t="s">
        <v>590</v>
      </c>
      <c r="H1189" s="749">
        <v>180988</v>
      </c>
      <c r="I1189" s="749">
        <v>180988</v>
      </c>
      <c r="J1189" s="749" t="s">
        <v>2225</v>
      </c>
      <c r="K1189" s="749" t="s">
        <v>2226</v>
      </c>
      <c r="L1189" s="752">
        <v>89.75</v>
      </c>
      <c r="M1189" s="752">
        <v>2</v>
      </c>
      <c r="N1189" s="753">
        <v>179.5</v>
      </c>
    </row>
    <row r="1190" spans="1:14" ht="14.4" customHeight="1" x14ac:dyDescent="0.3">
      <c r="A1190" s="747" t="s">
        <v>562</v>
      </c>
      <c r="B1190" s="748" t="s">
        <v>563</v>
      </c>
      <c r="C1190" s="749" t="s">
        <v>586</v>
      </c>
      <c r="D1190" s="750" t="s">
        <v>587</v>
      </c>
      <c r="E1190" s="751">
        <v>50113001</v>
      </c>
      <c r="F1190" s="750" t="s">
        <v>589</v>
      </c>
      <c r="G1190" s="749" t="s">
        <v>590</v>
      </c>
      <c r="H1190" s="749">
        <v>111242</v>
      </c>
      <c r="I1190" s="749">
        <v>11242</v>
      </c>
      <c r="J1190" s="749" t="s">
        <v>1101</v>
      </c>
      <c r="K1190" s="749" t="s">
        <v>1102</v>
      </c>
      <c r="L1190" s="752">
        <v>135.10999999999999</v>
      </c>
      <c r="M1190" s="752">
        <v>3</v>
      </c>
      <c r="N1190" s="753">
        <v>405.32999999999993</v>
      </c>
    </row>
    <row r="1191" spans="1:14" ht="14.4" customHeight="1" x14ac:dyDescent="0.3">
      <c r="A1191" s="747" t="s">
        <v>562</v>
      </c>
      <c r="B1191" s="748" t="s">
        <v>563</v>
      </c>
      <c r="C1191" s="749" t="s">
        <v>586</v>
      </c>
      <c r="D1191" s="750" t="s">
        <v>587</v>
      </c>
      <c r="E1191" s="751">
        <v>50113001</v>
      </c>
      <c r="F1191" s="750" t="s">
        <v>589</v>
      </c>
      <c r="G1191" s="749" t="s">
        <v>590</v>
      </c>
      <c r="H1191" s="749">
        <v>111337</v>
      </c>
      <c r="I1191" s="749">
        <v>52421</v>
      </c>
      <c r="J1191" s="749" t="s">
        <v>2227</v>
      </c>
      <c r="K1191" s="749" t="s">
        <v>2228</v>
      </c>
      <c r="L1191" s="752">
        <v>75.02</v>
      </c>
      <c r="M1191" s="752">
        <v>1</v>
      </c>
      <c r="N1191" s="753">
        <v>75.02</v>
      </c>
    </row>
    <row r="1192" spans="1:14" ht="14.4" customHeight="1" x14ac:dyDescent="0.3">
      <c r="A1192" s="747" t="s">
        <v>562</v>
      </c>
      <c r="B1192" s="748" t="s">
        <v>563</v>
      </c>
      <c r="C1192" s="749" t="s">
        <v>586</v>
      </c>
      <c r="D1192" s="750" t="s">
        <v>587</v>
      </c>
      <c r="E1192" s="751">
        <v>50113001</v>
      </c>
      <c r="F1192" s="750" t="s">
        <v>589</v>
      </c>
      <c r="G1192" s="749" t="s">
        <v>564</v>
      </c>
      <c r="H1192" s="749">
        <v>848374</v>
      </c>
      <c r="I1192" s="749">
        <v>134074</v>
      </c>
      <c r="J1192" s="749" t="s">
        <v>1103</v>
      </c>
      <c r="K1192" s="749" t="s">
        <v>1104</v>
      </c>
      <c r="L1192" s="752">
        <v>228.4</v>
      </c>
      <c r="M1192" s="752">
        <v>1</v>
      </c>
      <c r="N1192" s="753">
        <v>228.4</v>
      </c>
    </row>
    <row r="1193" spans="1:14" ht="14.4" customHeight="1" x14ac:dyDescent="0.3">
      <c r="A1193" s="747" t="s">
        <v>562</v>
      </c>
      <c r="B1193" s="748" t="s">
        <v>563</v>
      </c>
      <c r="C1193" s="749" t="s">
        <v>586</v>
      </c>
      <c r="D1193" s="750" t="s">
        <v>587</v>
      </c>
      <c r="E1193" s="751">
        <v>50113001</v>
      </c>
      <c r="F1193" s="750" t="s">
        <v>589</v>
      </c>
      <c r="G1193" s="749" t="s">
        <v>564</v>
      </c>
      <c r="H1193" s="749">
        <v>848594</v>
      </c>
      <c r="I1193" s="749">
        <v>134078</v>
      </c>
      <c r="J1193" s="749" t="s">
        <v>2229</v>
      </c>
      <c r="K1193" s="749" t="s">
        <v>2230</v>
      </c>
      <c r="L1193" s="752">
        <v>956.69500000000016</v>
      </c>
      <c r="M1193" s="752">
        <v>2</v>
      </c>
      <c r="N1193" s="753">
        <v>1913.3900000000003</v>
      </c>
    </row>
    <row r="1194" spans="1:14" ht="14.4" customHeight="1" x14ac:dyDescent="0.3">
      <c r="A1194" s="747" t="s">
        <v>562</v>
      </c>
      <c r="B1194" s="748" t="s">
        <v>563</v>
      </c>
      <c r="C1194" s="749" t="s">
        <v>586</v>
      </c>
      <c r="D1194" s="750" t="s">
        <v>587</v>
      </c>
      <c r="E1194" s="751">
        <v>50113001</v>
      </c>
      <c r="F1194" s="750" t="s">
        <v>589</v>
      </c>
      <c r="G1194" s="749" t="s">
        <v>564</v>
      </c>
      <c r="H1194" s="749">
        <v>123746</v>
      </c>
      <c r="I1194" s="749">
        <v>23746</v>
      </c>
      <c r="J1194" s="749" t="s">
        <v>2231</v>
      </c>
      <c r="K1194" s="749" t="s">
        <v>2232</v>
      </c>
      <c r="L1194" s="752">
        <v>68.460000000000008</v>
      </c>
      <c r="M1194" s="752">
        <v>2</v>
      </c>
      <c r="N1194" s="753">
        <v>136.92000000000002</v>
      </c>
    </row>
    <row r="1195" spans="1:14" ht="14.4" customHeight="1" x14ac:dyDescent="0.3">
      <c r="A1195" s="747" t="s">
        <v>562</v>
      </c>
      <c r="B1195" s="748" t="s">
        <v>563</v>
      </c>
      <c r="C1195" s="749" t="s">
        <v>586</v>
      </c>
      <c r="D1195" s="750" t="s">
        <v>587</v>
      </c>
      <c r="E1195" s="751">
        <v>50113001</v>
      </c>
      <c r="F1195" s="750" t="s">
        <v>589</v>
      </c>
      <c r="G1195" s="749" t="s">
        <v>590</v>
      </c>
      <c r="H1195" s="749">
        <v>31915</v>
      </c>
      <c r="I1195" s="749">
        <v>31915</v>
      </c>
      <c r="J1195" s="749" t="s">
        <v>1107</v>
      </c>
      <c r="K1195" s="749" t="s">
        <v>1108</v>
      </c>
      <c r="L1195" s="752">
        <v>173.69</v>
      </c>
      <c r="M1195" s="752">
        <v>4</v>
      </c>
      <c r="N1195" s="753">
        <v>694.76</v>
      </c>
    </row>
    <row r="1196" spans="1:14" ht="14.4" customHeight="1" x14ac:dyDescent="0.3">
      <c r="A1196" s="747" t="s">
        <v>562</v>
      </c>
      <c r="B1196" s="748" t="s">
        <v>563</v>
      </c>
      <c r="C1196" s="749" t="s">
        <v>586</v>
      </c>
      <c r="D1196" s="750" t="s">
        <v>587</v>
      </c>
      <c r="E1196" s="751">
        <v>50113001</v>
      </c>
      <c r="F1196" s="750" t="s">
        <v>589</v>
      </c>
      <c r="G1196" s="749" t="s">
        <v>590</v>
      </c>
      <c r="H1196" s="749">
        <v>47244</v>
      </c>
      <c r="I1196" s="749">
        <v>47244</v>
      </c>
      <c r="J1196" s="749" t="s">
        <v>1109</v>
      </c>
      <c r="K1196" s="749" t="s">
        <v>1108</v>
      </c>
      <c r="L1196" s="752">
        <v>143</v>
      </c>
      <c r="M1196" s="752">
        <v>4</v>
      </c>
      <c r="N1196" s="753">
        <v>572</v>
      </c>
    </row>
    <row r="1197" spans="1:14" ht="14.4" customHeight="1" x14ac:dyDescent="0.3">
      <c r="A1197" s="747" t="s">
        <v>562</v>
      </c>
      <c r="B1197" s="748" t="s">
        <v>563</v>
      </c>
      <c r="C1197" s="749" t="s">
        <v>586</v>
      </c>
      <c r="D1197" s="750" t="s">
        <v>587</v>
      </c>
      <c r="E1197" s="751">
        <v>50113001</v>
      </c>
      <c r="F1197" s="750" t="s">
        <v>589</v>
      </c>
      <c r="G1197" s="749" t="s">
        <v>590</v>
      </c>
      <c r="H1197" s="749">
        <v>47247</v>
      </c>
      <c r="I1197" s="749">
        <v>47247</v>
      </c>
      <c r="J1197" s="749" t="s">
        <v>1109</v>
      </c>
      <c r="K1197" s="749" t="s">
        <v>1112</v>
      </c>
      <c r="L1197" s="752">
        <v>287.10000000000002</v>
      </c>
      <c r="M1197" s="752">
        <v>3</v>
      </c>
      <c r="N1197" s="753">
        <v>861.30000000000007</v>
      </c>
    </row>
    <row r="1198" spans="1:14" ht="14.4" customHeight="1" x14ac:dyDescent="0.3">
      <c r="A1198" s="747" t="s">
        <v>562</v>
      </c>
      <c r="B1198" s="748" t="s">
        <v>563</v>
      </c>
      <c r="C1198" s="749" t="s">
        <v>586</v>
      </c>
      <c r="D1198" s="750" t="s">
        <v>587</v>
      </c>
      <c r="E1198" s="751">
        <v>50113001</v>
      </c>
      <c r="F1198" s="750" t="s">
        <v>589</v>
      </c>
      <c r="G1198" s="749" t="s">
        <v>590</v>
      </c>
      <c r="H1198" s="749">
        <v>98901</v>
      </c>
      <c r="I1198" s="749">
        <v>98901</v>
      </c>
      <c r="J1198" s="749" t="s">
        <v>2233</v>
      </c>
      <c r="K1198" s="749" t="s">
        <v>1529</v>
      </c>
      <c r="L1198" s="752">
        <v>320.22000000000003</v>
      </c>
      <c r="M1198" s="752">
        <v>1</v>
      </c>
      <c r="N1198" s="753">
        <v>320.22000000000003</v>
      </c>
    </row>
    <row r="1199" spans="1:14" ht="14.4" customHeight="1" x14ac:dyDescent="0.3">
      <c r="A1199" s="747" t="s">
        <v>562</v>
      </c>
      <c r="B1199" s="748" t="s">
        <v>563</v>
      </c>
      <c r="C1199" s="749" t="s">
        <v>586</v>
      </c>
      <c r="D1199" s="750" t="s">
        <v>587</v>
      </c>
      <c r="E1199" s="751">
        <v>50113001</v>
      </c>
      <c r="F1199" s="750" t="s">
        <v>589</v>
      </c>
      <c r="G1199" s="749" t="s">
        <v>590</v>
      </c>
      <c r="H1199" s="749">
        <v>199336</v>
      </c>
      <c r="I1199" s="749">
        <v>99336</v>
      </c>
      <c r="J1199" s="749" t="s">
        <v>2234</v>
      </c>
      <c r="K1199" s="749" t="s">
        <v>2235</v>
      </c>
      <c r="L1199" s="752">
        <v>74.03</v>
      </c>
      <c r="M1199" s="752">
        <v>4</v>
      </c>
      <c r="N1199" s="753">
        <v>296.12</v>
      </c>
    </row>
    <row r="1200" spans="1:14" ht="14.4" customHeight="1" x14ac:dyDescent="0.3">
      <c r="A1200" s="747" t="s">
        <v>562</v>
      </c>
      <c r="B1200" s="748" t="s">
        <v>563</v>
      </c>
      <c r="C1200" s="749" t="s">
        <v>586</v>
      </c>
      <c r="D1200" s="750" t="s">
        <v>587</v>
      </c>
      <c r="E1200" s="751">
        <v>50113001</v>
      </c>
      <c r="F1200" s="750" t="s">
        <v>589</v>
      </c>
      <c r="G1200" s="749" t="s">
        <v>590</v>
      </c>
      <c r="H1200" s="749">
        <v>848335</v>
      </c>
      <c r="I1200" s="749">
        <v>155782</v>
      </c>
      <c r="J1200" s="749" t="s">
        <v>1113</v>
      </c>
      <c r="K1200" s="749" t="s">
        <v>1114</v>
      </c>
      <c r="L1200" s="752">
        <v>53.529999999999994</v>
      </c>
      <c r="M1200" s="752">
        <v>4</v>
      </c>
      <c r="N1200" s="753">
        <v>214.11999999999998</v>
      </c>
    </row>
    <row r="1201" spans="1:14" ht="14.4" customHeight="1" x14ac:dyDescent="0.3">
      <c r="A1201" s="747" t="s">
        <v>562</v>
      </c>
      <c r="B1201" s="748" t="s">
        <v>563</v>
      </c>
      <c r="C1201" s="749" t="s">
        <v>586</v>
      </c>
      <c r="D1201" s="750" t="s">
        <v>587</v>
      </c>
      <c r="E1201" s="751">
        <v>50113001</v>
      </c>
      <c r="F1201" s="750" t="s">
        <v>589</v>
      </c>
      <c r="G1201" s="749" t="s">
        <v>590</v>
      </c>
      <c r="H1201" s="749">
        <v>848930</v>
      </c>
      <c r="I1201" s="749">
        <v>155781</v>
      </c>
      <c r="J1201" s="749" t="s">
        <v>1113</v>
      </c>
      <c r="K1201" s="749" t="s">
        <v>687</v>
      </c>
      <c r="L1201" s="752">
        <v>33.210000000000008</v>
      </c>
      <c r="M1201" s="752">
        <v>1</v>
      </c>
      <c r="N1201" s="753">
        <v>33.210000000000008</v>
      </c>
    </row>
    <row r="1202" spans="1:14" ht="14.4" customHeight="1" x14ac:dyDescent="0.3">
      <c r="A1202" s="747" t="s">
        <v>562</v>
      </c>
      <c r="B1202" s="748" t="s">
        <v>563</v>
      </c>
      <c r="C1202" s="749" t="s">
        <v>586</v>
      </c>
      <c r="D1202" s="750" t="s">
        <v>587</v>
      </c>
      <c r="E1202" s="751">
        <v>50113001</v>
      </c>
      <c r="F1202" s="750" t="s">
        <v>589</v>
      </c>
      <c r="G1202" s="749" t="s">
        <v>590</v>
      </c>
      <c r="H1202" s="749">
        <v>158249</v>
      </c>
      <c r="I1202" s="749">
        <v>58249</v>
      </c>
      <c r="J1202" s="749" t="s">
        <v>1121</v>
      </c>
      <c r="K1202" s="749" t="s">
        <v>564</v>
      </c>
      <c r="L1202" s="752">
        <v>202.42000000000004</v>
      </c>
      <c r="M1202" s="752">
        <v>1</v>
      </c>
      <c r="N1202" s="753">
        <v>202.42000000000004</v>
      </c>
    </row>
    <row r="1203" spans="1:14" ht="14.4" customHeight="1" x14ac:dyDescent="0.3">
      <c r="A1203" s="747" t="s">
        <v>562</v>
      </c>
      <c r="B1203" s="748" t="s">
        <v>563</v>
      </c>
      <c r="C1203" s="749" t="s">
        <v>586</v>
      </c>
      <c r="D1203" s="750" t="s">
        <v>587</v>
      </c>
      <c r="E1203" s="751">
        <v>50113001</v>
      </c>
      <c r="F1203" s="750" t="s">
        <v>589</v>
      </c>
      <c r="G1203" s="749" t="s">
        <v>590</v>
      </c>
      <c r="H1203" s="749">
        <v>149017</v>
      </c>
      <c r="I1203" s="749">
        <v>49017</v>
      </c>
      <c r="J1203" s="749" t="s">
        <v>1126</v>
      </c>
      <c r="K1203" s="749" t="s">
        <v>2236</v>
      </c>
      <c r="L1203" s="752">
        <v>74.360000000000014</v>
      </c>
      <c r="M1203" s="752">
        <v>1</v>
      </c>
      <c r="N1203" s="753">
        <v>74.360000000000014</v>
      </c>
    </row>
    <row r="1204" spans="1:14" ht="14.4" customHeight="1" x14ac:dyDescent="0.3">
      <c r="A1204" s="747" t="s">
        <v>562</v>
      </c>
      <c r="B1204" s="748" t="s">
        <v>563</v>
      </c>
      <c r="C1204" s="749" t="s">
        <v>586</v>
      </c>
      <c r="D1204" s="750" t="s">
        <v>587</v>
      </c>
      <c r="E1204" s="751">
        <v>50113001</v>
      </c>
      <c r="F1204" s="750" t="s">
        <v>589</v>
      </c>
      <c r="G1204" s="749" t="s">
        <v>590</v>
      </c>
      <c r="H1204" s="749">
        <v>223137</v>
      </c>
      <c r="I1204" s="749">
        <v>223137</v>
      </c>
      <c r="J1204" s="749" t="s">
        <v>1126</v>
      </c>
      <c r="K1204" s="749" t="s">
        <v>1127</v>
      </c>
      <c r="L1204" s="752">
        <v>121.34000000000002</v>
      </c>
      <c r="M1204" s="752">
        <v>2</v>
      </c>
      <c r="N1204" s="753">
        <v>242.68000000000004</v>
      </c>
    </row>
    <row r="1205" spans="1:14" ht="14.4" customHeight="1" x14ac:dyDescent="0.3">
      <c r="A1205" s="747" t="s">
        <v>562</v>
      </c>
      <c r="B1205" s="748" t="s">
        <v>563</v>
      </c>
      <c r="C1205" s="749" t="s">
        <v>586</v>
      </c>
      <c r="D1205" s="750" t="s">
        <v>587</v>
      </c>
      <c r="E1205" s="751">
        <v>50113001</v>
      </c>
      <c r="F1205" s="750" t="s">
        <v>589</v>
      </c>
      <c r="G1205" s="749" t="s">
        <v>590</v>
      </c>
      <c r="H1205" s="749">
        <v>102537</v>
      </c>
      <c r="I1205" s="749">
        <v>2537</v>
      </c>
      <c r="J1205" s="749" t="s">
        <v>1130</v>
      </c>
      <c r="K1205" s="749" t="s">
        <v>1132</v>
      </c>
      <c r="L1205" s="752">
        <v>38.350000000000009</v>
      </c>
      <c r="M1205" s="752">
        <v>2</v>
      </c>
      <c r="N1205" s="753">
        <v>76.700000000000017</v>
      </c>
    </row>
    <row r="1206" spans="1:14" ht="14.4" customHeight="1" x14ac:dyDescent="0.3">
      <c r="A1206" s="747" t="s">
        <v>562</v>
      </c>
      <c r="B1206" s="748" t="s">
        <v>563</v>
      </c>
      <c r="C1206" s="749" t="s">
        <v>586</v>
      </c>
      <c r="D1206" s="750" t="s">
        <v>587</v>
      </c>
      <c r="E1206" s="751">
        <v>50113001</v>
      </c>
      <c r="F1206" s="750" t="s">
        <v>589</v>
      </c>
      <c r="G1206" s="749" t="s">
        <v>590</v>
      </c>
      <c r="H1206" s="749">
        <v>102539</v>
      </c>
      <c r="I1206" s="749">
        <v>2539</v>
      </c>
      <c r="J1206" s="749" t="s">
        <v>1130</v>
      </c>
      <c r="K1206" s="749" t="s">
        <v>2237</v>
      </c>
      <c r="L1206" s="752">
        <v>52.614999999999981</v>
      </c>
      <c r="M1206" s="752">
        <v>2</v>
      </c>
      <c r="N1206" s="753">
        <v>105.22999999999996</v>
      </c>
    </row>
    <row r="1207" spans="1:14" ht="14.4" customHeight="1" x14ac:dyDescent="0.3">
      <c r="A1207" s="747" t="s">
        <v>562</v>
      </c>
      <c r="B1207" s="748" t="s">
        <v>563</v>
      </c>
      <c r="C1207" s="749" t="s">
        <v>586</v>
      </c>
      <c r="D1207" s="750" t="s">
        <v>587</v>
      </c>
      <c r="E1207" s="751">
        <v>50113001</v>
      </c>
      <c r="F1207" s="750" t="s">
        <v>589</v>
      </c>
      <c r="G1207" s="749" t="s">
        <v>590</v>
      </c>
      <c r="H1207" s="749">
        <v>102538</v>
      </c>
      <c r="I1207" s="749">
        <v>2538</v>
      </c>
      <c r="J1207" s="749" t="s">
        <v>1130</v>
      </c>
      <c r="K1207" s="749" t="s">
        <v>1131</v>
      </c>
      <c r="L1207" s="752">
        <v>55.499999999999979</v>
      </c>
      <c r="M1207" s="752">
        <v>1</v>
      </c>
      <c r="N1207" s="753">
        <v>55.499999999999979</v>
      </c>
    </row>
    <row r="1208" spans="1:14" ht="14.4" customHeight="1" x14ac:dyDescent="0.3">
      <c r="A1208" s="747" t="s">
        <v>562</v>
      </c>
      <c r="B1208" s="748" t="s">
        <v>563</v>
      </c>
      <c r="C1208" s="749" t="s">
        <v>586</v>
      </c>
      <c r="D1208" s="750" t="s">
        <v>587</v>
      </c>
      <c r="E1208" s="751">
        <v>50113001</v>
      </c>
      <c r="F1208" s="750" t="s">
        <v>589</v>
      </c>
      <c r="G1208" s="749" t="s">
        <v>590</v>
      </c>
      <c r="H1208" s="749">
        <v>215606</v>
      </c>
      <c r="I1208" s="749">
        <v>215606</v>
      </c>
      <c r="J1208" s="749" t="s">
        <v>1133</v>
      </c>
      <c r="K1208" s="749" t="s">
        <v>1134</v>
      </c>
      <c r="L1208" s="752">
        <v>72.070000000000007</v>
      </c>
      <c r="M1208" s="752">
        <v>8</v>
      </c>
      <c r="N1208" s="753">
        <v>576.56000000000006</v>
      </c>
    </row>
    <row r="1209" spans="1:14" ht="14.4" customHeight="1" x14ac:dyDescent="0.3">
      <c r="A1209" s="747" t="s">
        <v>562</v>
      </c>
      <c r="B1209" s="748" t="s">
        <v>563</v>
      </c>
      <c r="C1209" s="749" t="s">
        <v>586</v>
      </c>
      <c r="D1209" s="750" t="s">
        <v>587</v>
      </c>
      <c r="E1209" s="751">
        <v>50113001</v>
      </c>
      <c r="F1209" s="750" t="s">
        <v>589</v>
      </c>
      <c r="G1209" s="749" t="s">
        <v>590</v>
      </c>
      <c r="H1209" s="749">
        <v>125366</v>
      </c>
      <c r="I1209" s="749">
        <v>25366</v>
      </c>
      <c r="J1209" s="749" t="s">
        <v>1133</v>
      </c>
      <c r="K1209" s="749" t="s">
        <v>1134</v>
      </c>
      <c r="L1209" s="752">
        <v>77.023750000000007</v>
      </c>
      <c r="M1209" s="752">
        <v>16</v>
      </c>
      <c r="N1209" s="753">
        <v>1232.3800000000001</v>
      </c>
    </row>
    <row r="1210" spans="1:14" ht="14.4" customHeight="1" x14ac:dyDescent="0.3">
      <c r="A1210" s="747" t="s">
        <v>562</v>
      </c>
      <c r="B1210" s="748" t="s">
        <v>563</v>
      </c>
      <c r="C1210" s="749" t="s">
        <v>586</v>
      </c>
      <c r="D1210" s="750" t="s">
        <v>587</v>
      </c>
      <c r="E1210" s="751">
        <v>50113001</v>
      </c>
      <c r="F1210" s="750" t="s">
        <v>589</v>
      </c>
      <c r="G1210" s="749" t="s">
        <v>590</v>
      </c>
      <c r="H1210" s="749">
        <v>989238</v>
      </c>
      <c r="I1210" s="749">
        <v>0</v>
      </c>
      <c r="J1210" s="749" t="s">
        <v>1136</v>
      </c>
      <c r="K1210" s="749" t="s">
        <v>564</v>
      </c>
      <c r="L1210" s="752">
        <v>217.35</v>
      </c>
      <c r="M1210" s="752">
        <v>1</v>
      </c>
      <c r="N1210" s="753">
        <v>217.35</v>
      </c>
    </row>
    <row r="1211" spans="1:14" ht="14.4" customHeight="1" x14ac:dyDescent="0.3">
      <c r="A1211" s="747" t="s">
        <v>562</v>
      </c>
      <c r="B1211" s="748" t="s">
        <v>563</v>
      </c>
      <c r="C1211" s="749" t="s">
        <v>586</v>
      </c>
      <c r="D1211" s="750" t="s">
        <v>587</v>
      </c>
      <c r="E1211" s="751">
        <v>50113001</v>
      </c>
      <c r="F1211" s="750" t="s">
        <v>589</v>
      </c>
      <c r="G1211" s="749" t="s">
        <v>590</v>
      </c>
      <c r="H1211" s="749">
        <v>193746</v>
      </c>
      <c r="I1211" s="749">
        <v>93746</v>
      </c>
      <c r="J1211" s="749" t="s">
        <v>1139</v>
      </c>
      <c r="K1211" s="749" t="s">
        <v>1140</v>
      </c>
      <c r="L1211" s="752">
        <v>366.22000000000008</v>
      </c>
      <c r="M1211" s="752">
        <v>1</v>
      </c>
      <c r="N1211" s="753">
        <v>366.22000000000008</v>
      </c>
    </row>
    <row r="1212" spans="1:14" ht="14.4" customHeight="1" x14ac:dyDescent="0.3">
      <c r="A1212" s="747" t="s">
        <v>562</v>
      </c>
      <c r="B1212" s="748" t="s">
        <v>563</v>
      </c>
      <c r="C1212" s="749" t="s">
        <v>586</v>
      </c>
      <c r="D1212" s="750" t="s">
        <v>587</v>
      </c>
      <c r="E1212" s="751">
        <v>50113001</v>
      </c>
      <c r="F1212" s="750" t="s">
        <v>589</v>
      </c>
      <c r="G1212" s="749" t="s">
        <v>597</v>
      </c>
      <c r="H1212" s="749">
        <v>845593</v>
      </c>
      <c r="I1212" s="749">
        <v>100304</v>
      </c>
      <c r="J1212" s="749" t="s">
        <v>1145</v>
      </c>
      <c r="K1212" s="749" t="s">
        <v>2238</v>
      </c>
      <c r="L1212" s="752">
        <v>43.800000000000004</v>
      </c>
      <c r="M1212" s="752">
        <v>2</v>
      </c>
      <c r="N1212" s="753">
        <v>87.600000000000009</v>
      </c>
    </row>
    <row r="1213" spans="1:14" ht="14.4" customHeight="1" x14ac:dyDescent="0.3">
      <c r="A1213" s="747" t="s">
        <v>562</v>
      </c>
      <c r="B1213" s="748" t="s">
        <v>563</v>
      </c>
      <c r="C1213" s="749" t="s">
        <v>586</v>
      </c>
      <c r="D1213" s="750" t="s">
        <v>587</v>
      </c>
      <c r="E1213" s="751">
        <v>50113001</v>
      </c>
      <c r="F1213" s="750" t="s">
        <v>589</v>
      </c>
      <c r="G1213" s="749" t="s">
        <v>597</v>
      </c>
      <c r="H1213" s="749">
        <v>100308</v>
      </c>
      <c r="I1213" s="749">
        <v>100308</v>
      </c>
      <c r="J1213" s="749" t="s">
        <v>1145</v>
      </c>
      <c r="K1213" s="749" t="s">
        <v>1146</v>
      </c>
      <c r="L1213" s="752">
        <v>42.757777777777783</v>
      </c>
      <c r="M1213" s="752">
        <v>9</v>
      </c>
      <c r="N1213" s="753">
        <v>384.82000000000005</v>
      </c>
    </row>
    <row r="1214" spans="1:14" ht="14.4" customHeight="1" x14ac:dyDescent="0.3">
      <c r="A1214" s="747" t="s">
        <v>562</v>
      </c>
      <c r="B1214" s="748" t="s">
        <v>563</v>
      </c>
      <c r="C1214" s="749" t="s">
        <v>586</v>
      </c>
      <c r="D1214" s="750" t="s">
        <v>587</v>
      </c>
      <c r="E1214" s="751">
        <v>50113001</v>
      </c>
      <c r="F1214" s="750" t="s">
        <v>589</v>
      </c>
      <c r="G1214" s="749" t="s">
        <v>564</v>
      </c>
      <c r="H1214" s="749">
        <v>214345</v>
      </c>
      <c r="I1214" s="749">
        <v>214345</v>
      </c>
      <c r="J1214" s="749" t="s">
        <v>1147</v>
      </c>
      <c r="K1214" s="749" t="s">
        <v>1148</v>
      </c>
      <c r="L1214" s="752">
        <v>549.36000000000035</v>
      </c>
      <c r="M1214" s="752">
        <v>1</v>
      </c>
      <c r="N1214" s="753">
        <v>549.36000000000035</v>
      </c>
    </row>
    <row r="1215" spans="1:14" ht="14.4" customHeight="1" x14ac:dyDescent="0.3">
      <c r="A1215" s="747" t="s">
        <v>562</v>
      </c>
      <c r="B1215" s="748" t="s">
        <v>563</v>
      </c>
      <c r="C1215" s="749" t="s">
        <v>586</v>
      </c>
      <c r="D1215" s="750" t="s">
        <v>587</v>
      </c>
      <c r="E1215" s="751">
        <v>50113001</v>
      </c>
      <c r="F1215" s="750" t="s">
        <v>589</v>
      </c>
      <c r="G1215" s="749" t="s">
        <v>590</v>
      </c>
      <c r="H1215" s="749">
        <v>214337</v>
      </c>
      <c r="I1215" s="749">
        <v>214337</v>
      </c>
      <c r="J1215" s="749" t="s">
        <v>2239</v>
      </c>
      <c r="K1215" s="749" t="s">
        <v>1150</v>
      </c>
      <c r="L1215" s="752">
        <v>215.18</v>
      </c>
      <c r="M1215" s="752">
        <v>1</v>
      </c>
      <c r="N1215" s="753">
        <v>215.18</v>
      </c>
    </row>
    <row r="1216" spans="1:14" ht="14.4" customHeight="1" x14ac:dyDescent="0.3">
      <c r="A1216" s="747" t="s">
        <v>562</v>
      </c>
      <c r="B1216" s="748" t="s">
        <v>563</v>
      </c>
      <c r="C1216" s="749" t="s">
        <v>586</v>
      </c>
      <c r="D1216" s="750" t="s">
        <v>587</v>
      </c>
      <c r="E1216" s="751">
        <v>50113001</v>
      </c>
      <c r="F1216" s="750" t="s">
        <v>589</v>
      </c>
      <c r="G1216" s="749" t="s">
        <v>590</v>
      </c>
      <c r="H1216" s="749">
        <v>214355</v>
      </c>
      <c r="I1216" s="749">
        <v>214355</v>
      </c>
      <c r="J1216" s="749" t="s">
        <v>1149</v>
      </c>
      <c r="K1216" s="749" t="s">
        <v>1150</v>
      </c>
      <c r="L1216" s="752">
        <v>215.1866666666667</v>
      </c>
      <c r="M1216" s="752">
        <v>3</v>
      </c>
      <c r="N1216" s="753">
        <v>645.56000000000006</v>
      </c>
    </row>
    <row r="1217" spans="1:14" ht="14.4" customHeight="1" x14ac:dyDescent="0.3">
      <c r="A1217" s="747" t="s">
        <v>562</v>
      </c>
      <c r="B1217" s="748" t="s">
        <v>563</v>
      </c>
      <c r="C1217" s="749" t="s">
        <v>586</v>
      </c>
      <c r="D1217" s="750" t="s">
        <v>587</v>
      </c>
      <c r="E1217" s="751">
        <v>50113001</v>
      </c>
      <c r="F1217" s="750" t="s">
        <v>589</v>
      </c>
      <c r="G1217" s="749" t="s">
        <v>564</v>
      </c>
      <c r="H1217" s="749">
        <v>214350</v>
      </c>
      <c r="I1217" s="749">
        <v>214350</v>
      </c>
      <c r="J1217" s="749" t="s">
        <v>1151</v>
      </c>
      <c r="K1217" s="749" t="s">
        <v>1152</v>
      </c>
      <c r="L1217" s="752">
        <v>435.14000000000016</v>
      </c>
      <c r="M1217" s="752">
        <v>1</v>
      </c>
      <c r="N1217" s="753">
        <v>435.14000000000016</v>
      </c>
    </row>
    <row r="1218" spans="1:14" ht="14.4" customHeight="1" x14ac:dyDescent="0.3">
      <c r="A1218" s="747" t="s">
        <v>562</v>
      </c>
      <c r="B1218" s="748" t="s">
        <v>563</v>
      </c>
      <c r="C1218" s="749" t="s">
        <v>586</v>
      </c>
      <c r="D1218" s="750" t="s">
        <v>587</v>
      </c>
      <c r="E1218" s="751">
        <v>50113001</v>
      </c>
      <c r="F1218" s="750" t="s">
        <v>589</v>
      </c>
      <c r="G1218" s="749" t="s">
        <v>564</v>
      </c>
      <c r="H1218" s="749">
        <v>219875</v>
      </c>
      <c r="I1218" s="749">
        <v>219875</v>
      </c>
      <c r="J1218" s="749" t="s">
        <v>1151</v>
      </c>
      <c r="K1218" s="749" t="s">
        <v>1152</v>
      </c>
      <c r="L1218" s="752">
        <v>462.99500000000006</v>
      </c>
      <c r="M1218" s="752">
        <v>4</v>
      </c>
      <c r="N1218" s="753">
        <v>1851.9800000000002</v>
      </c>
    </row>
    <row r="1219" spans="1:14" ht="14.4" customHeight="1" x14ac:dyDescent="0.3">
      <c r="A1219" s="747" t="s">
        <v>562</v>
      </c>
      <c r="B1219" s="748" t="s">
        <v>563</v>
      </c>
      <c r="C1219" s="749" t="s">
        <v>586</v>
      </c>
      <c r="D1219" s="750" t="s">
        <v>587</v>
      </c>
      <c r="E1219" s="751">
        <v>50113001</v>
      </c>
      <c r="F1219" s="750" t="s">
        <v>589</v>
      </c>
      <c r="G1219" s="749" t="s">
        <v>590</v>
      </c>
      <c r="H1219" s="749">
        <v>846745</v>
      </c>
      <c r="I1219" s="749">
        <v>0</v>
      </c>
      <c r="J1219" s="749" t="s">
        <v>1155</v>
      </c>
      <c r="K1219" s="749" t="s">
        <v>564</v>
      </c>
      <c r="L1219" s="752">
        <v>169.99</v>
      </c>
      <c r="M1219" s="752">
        <v>4</v>
      </c>
      <c r="N1219" s="753">
        <v>679.96</v>
      </c>
    </row>
    <row r="1220" spans="1:14" ht="14.4" customHeight="1" x14ac:dyDescent="0.3">
      <c r="A1220" s="747" t="s">
        <v>562</v>
      </c>
      <c r="B1220" s="748" t="s">
        <v>563</v>
      </c>
      <c r="C1220" s="749" t="s">
        <v>586</v>
      </c>
      <c r="D1220" s="750" t="s">
        <v>587</v>
      </c>
      <c r="E1220" s="751">
        <v>50113001</v>
      </c>
      <c r="F1220" s="750" t="s">
        <v>589</v>
      </c>
      <c r="G1220" s="749" t="s">
        <v>564</v>
      </c>
      <c r="H1220" s="749">
        <v>216572</v>
      </c>
      <c r="I1220" s="749">
        <v>216572</v>
      </c>
      <c r="J1220" s="749" t="s">
        <v>1159</v>
      </c>
      <c r="K1220" s="749" t="s">
        <v>1160</v>
      </c>
      <c r="L1220" s="752">
        <v>36.280000000000008</v>
      </c>
      <c r="M1220" s="752">
        <v>66</v>
      </c>
      <c r="N1220" s="753">
        <v>2394.4800000000005</v>
      </c>
    </row>
    <row r="1221" spans="1:14" ht="14.4" customHeight="1" x14ac:dyDescent="0.3">
      <c r="A1221" s="747" t="s">
        <v>562</v>
      </c>
      <c r="B1221" s="748" t="s">
        <v>563</v>
      </c>
      <c r="C1221" s="749" t="s">
        <v>586</v>
      </c>
      <c r="D1221" s="750" t="s">
        <v>587</v>
      </c>
      <c r="E1221" s="751">
        <v>50113001</v>
      </c>
      <c r="F1221" s="750" t="s">
        <v>589</v>
      </c>
      <c r="G1221" s="749" t="s">
        <v>590</v>
      </c>
      <c r="H1221" s="749">
        <v>100168</v>
      </c>
      <c r="I1221" s="749">
        <v>168</v>
      </c>
      <c r="J1221" s="749" t="s">
        <v>1161</v>
      </c>
      <c r="K1221" s="749" t="s">
        <v>1162</v>
      </c>
      <c r="L1221" s="752">
        <v>43.140000000000015</v>
      </c>
      <c r="M1221" s="752">
        <v>3</v>
      </c>
      <c r="N1221" s="753">
        <v>129.42000000000004</v>
      </c>
    </row>
    <row r="1222" spans="1:14" ht="14.4" customHeight="1" x14ac:dyDescent="0.3">
      <c r="A1222" s="747" t="s">
        <v>562</v>
      </c>
      <c r="B1222" s="748" t="s">
        <v>563</v>
      </c>
      <c r="C1222" s="749" t="s">
        <v>586</v>
      </c>
      <c r="D1222" s="750" t="s">
        <v>587</v>
      </c>
      <c r="E1222" s="751">
        <v>50113001</v>
      </c>
      <c r="F1222" s="750" t="s">
        <v>589</v>
      </c>
      <c r="G1222" s="749" t="s">
        <v>590</v>
      </c>
      <c r="H1222" s="749">
        <v>845766</v>
      </c>
      <c r="I1222" s="749">
        <v>0</v>
      </c>
      <c r="J1222" s="749" t="s">
        <v>1163</v>
      </c>
      <c r="K1222" s="749" t="s">
        <v>564</v>
      </c>
      <c r="L1222" s="752">
        <v>266.23</v>
      </c>
      <c r="M1222" s="752">
        <v>1</v>
      </c>
      <c r="N1222" s="753">
        <v>266.23</v>
      </c>
    </row>
    <row r="1223" spans="1:14" ht="14.4" customHeight="1" x14ac:dyDescent="0.3">
      <c r="A1223" s="747" t="s">
        <v>562</v>
      </c>
      <c r="B1223" s="748" t="s">
        <v>563</v>
      </c>
      <c r="C1223" s="749" t="s">
        <v>586</v>
      </c>
      <c r="D1223" s="750" t="s">
        <v>587</v>
      </c>
      <c r="E1223" s="751">
        <v>50113001</v>
      </c>
      <c r="F1223" s="750" t="s">
        <v>589</v>
      </c>
      <c r="G1223" s="749" t="s">
        <v>590</v>
      </c>
      <c r="H1223" s="749">
        <v>847630</v>
      </c>
      <c r="I1223" s="749">
        <v>0</v>
      </c>
      <c r="J1223" s="749" t="s">
        <v>1165</v>
      </c>
      <c r="K1223" s="749" t="s">
        <v>564</v>
      </c>
      <c r="L1223" s="752">
        <v>251.99</v>
      </c>
      <c r="M1223" s="752">
        <v>2</v>
      </c>
      <c r="N1223" s="753">
        <v>503.98</v>
      </c>
    </row>
    <row r="1224" spans="1:14" ht="14.4" customHeight="1" x14ac:dyDescent="0.3">
      <c r="A1224" s="747" t="s">
        <v>562</v>
      </c>
      <c r="B1224" s="748" t="s">
        <v>563</v>
      </c>
      <c r="C1224" s="749" t="s">
        <v>586</v>
      </c>
      <c r="D1224" s="750" t="s">
        <v>587</v>
      </c>
      <c r="E1224" s="751">
        <v>50113001</v>
      </c>
      <c r="F1224" s="750" t="s">
        <v>589</v>
      </c>
      <c r="G1224" s="749" t="s">
        <v>590</v>
      </c>
      <c r="H1224" s="749">
        <v>842703</v>
      </c>
      <c r="I1224" s="749">
        <v>0</v>
      </c>
      <c r="J1224" s="749" t="s">
        <v>1166</v>
      </c>
      <c r="K1224" s="749" t="s">
        <v>564</v>
      </c>
      <c r="L1224" s="752">
        <v>59.859999999999992</v>
      </c>
      <c r="M1224" s="752">
        <v>4</v>
      </c>
      <c r="N1224" s="753">
        <v>239.43999999999997</v>
      </c>
    </row>
    <row r="1225" spans="1:14" ht="14.4" customHeight="1" x14ac:dyDescent="0.3">
      <c r="A1225" s="747" t="s">
        <v>562</v>
      </c>
      <c r="B1225" s="748" t="s">
        <v>563</v>
      </c>
      <c r="C1225" s="749" t="s">
        <v>586</v>
      </c>
      <c r="D1225" s="750" t="s">
        <v>587</v>
      </c>
      <c r="E1225" s="751">
        <v>50113001</v>
      </c>
      <c r="F1225" s="750" t="s">
        <v>589</v>
      </c>
      <c r="G1225" s="749" t="s">
        <v>590</v>
      </c>
      <c r="H1225" s="749">
        <v>51384</v>
      </c>
      <c r="I1225" s="749">
        <v>51384</v>
      </c>
      <c r="J1225" s="749" t="s">
        <v>1167</v>
      </c>
      <c r="K1225" s="749" t="s">
        <v>2240</v>
      </c>
      <c r="L1225" s="752">
        <v>192.49999999999997</v>
      </c>
      <c r="M1225" s="752">
        <v>3</v>
      </c>
      <c r="N1225" s="753">
        <v>577.49999999999989</v>
      </c>
    </row>
    <row r="1226" spans="1:14" ht="14.4" customHeight="1" x14ac:dyDescent="0.3">
      <c r="A1226" s="747" t="s">
        <v>562</v>
      </c>
      <c r="B1226" s="748" t="s">
        <v>563</v>
      </c>
      <c r="C1226" s="749" t="s">
        <v>586</v>
      </c>
      <c r="D1226" s="750" t="s">
        <v>587</v>
      </c>
      <c r="E1226" s="751">
        <v>50113001</v>
      </c>
      <c r="F1226" s="750" t="s">
        <v>589</v>
      </c>
      <c r="G1226" s="749" t="s">
        <v>590</v>
      </c>
      <c r="H1226" s="749">
        <v>51367</v>
      </c>
      <c r="I1226" s="749">
        <v>51367</v>
      </c>
      <c r="J1226" s="749" t="s">
        <v>1167</v>
      </c>
      <c r="K1226" s="749" t="s">
        <v>1169</v>
      </c>
      <c r="L1226" s="752">
        <v>92.950000000000017</v>
      </c>
      <c r="M1226" s="752">
        <v>5</v>
      </c>
      <c r="N1226" s="753">
        <v>464.75000000000006</v>
      </c>
    </row>
    <row r="1227" spans="1:14" ht="14.4" customHeight="1" x14ac:dyDescent="0.3">
      <c r="A1227" s="747" t="s">
        <v>562</v>
      </c>
      <c r="B1227" s="748" t="s">
        <v>563</v>
      </c>
      <c r="C1227" s="749" t="s">
        <v>586</v>
      </c>
      <c r="D1227" s="750" t="s">
        <v>587</v>
      </c>
      <c r="E1227" s="751">
        <v>50113001</v>
      </c>
      <c r="F1227" s="750" t="s">
        <v>589</v>
      </c>
      <c r="G1227" s="749" t="s">
        <v>590</v>
      </c>
      <c r="H1227" s="749">
        <v>51383</v>
      </c>
      <c r="I1227" s="749">
        <v>51383</v>
      </c>
      <c r="J1227" s="749" t="s">
        <v>1167</v>
      </c>
      <c r="K1227" s="749" t="s">
        <v>1170</v>
      </c>
      <c r="L1227" s="752">
        <v>93.5</v>
      </c>
      <c r="M1227" s="752">
        <v>16</v>
      </c>
      <c r="N1227" s="753">
        <v>1496</v>
      </c>
    </row>
    <row r="1228" spans="1:14" ht="14.4" customHeight="1" x14ac:dyDescent="0.3">
      <c r="A1228" s="747" t="s">
        <v>562</v>
      </c>
      <c r="B1228" s="748" t="s">
        <v>563</v>
      </c>
      <c r="C1228" s="749" t="s">
        <v>586</v>
      </c>
      <c r="D1228" s="750" t="s">
        <v>587</v>
      </c>
      <c r="E1228" s="751">
        <v>50113001</v>
      </c>
      <c r="F1228" s="750" t="s">
        <v>589</v>
      </c>
      <c r="G1228" s="749" t="s">
        <v>590</v>
      </c>
      <c r="H1228" s="749">
        <v>51366</v>
      </c>
      <c r="I1228" s="749">
        <v>51366</v>
      </c>
      <c r="J1228" s="749" t="s">
        <v>1167</v>
      </c>
      <c r="K1228" s="749" t="s">
        <v>1171</v>
      </c>
      <c r="L1228" s="752">
        <v>171.6</v>
      </c>
      <c r="M1228" s="752">
        <v>43</v>
      </c>
      <c r="N1228" s="753">
        <v>7378.8</v>
      </c>
    </row>
    <row r="1229" spans="1:14" ht="14.4" customHeight="1" x14ac:dyDescent="0.3">
      <c r="A1229" s="747" t="s">
        <v>562</v>
      </c>
      <c r="B1229" s="748" t="s">
        <v>563</v>
      </c>
      <c r="C1229" s="749" t="s">
        <v>586</v>
      </c>
      <c r="D1229" s="750" t="s">
        <v>587</v>
      </c>
      <c r="E1229" s="751">
        <v>50113001</v>
      </c>
      <c r="F1229" s="750" t="s">
        <v>589</v>
      </c>
      <c r="G1229" s="749" t="s">
        <v>590</v>
      </c>
      <c r="H1229" s="749">
        <v>55919</v>
      </c>
      <c r="I1229" s="749">
        <v>55919</v>
      </c>
      <c r="J1229" s="749" t="s">
        <v>1172</v>
      </c>
      <c r="K1229" s="749" t="s">
        <v>1173</v>
      </c>
      <c r="L1229" s="752">
        <v>146.90333333333334</v>
      </c>
      <c r="M1229" s="752">
        <v>3</v>
      </c>
      <c r="N1229" s="753">
        <v>440.71000000000004</v>
      </c>
    </row>
    <row r="1230" spans="1:14" ht="14.4" customHeight="1" x14ac:dyDescent="0.3">
      <c r="A1230" s="747" t="s">
        <v>562</v>
      </c>
      <c r="B1230" s="748" t="s">
        <v>563</v>
      </c>
      <c r="C1230" s="749" t="s">
        <v>586</v>
      </c>
      <c r="D1230" s="750" t="s">
        <v>587</v>
      </c>
      <c r="E1230" s="751">
        <v>50113001</v>
      </c>
      <c r="F1230" s="750" t="s">
        <v>589</v>
      </c>
      <c r="G1230" s="749" t="s">
        <v>590</v>
      </c>
      <c r="H1230" s="749">
        <v>846618</v>
      </c>
      <c r="I1230" s="749">
        <v>100014</v>
      </c>
      <c r="J1230" s="749" t="s">
        <v>1176</v>
      </c>
      <c r="K1230" s="749" t="s">
        <v>1177</v>
      </c>
      <c r="L1230" s="752">
        <v>34.140000000000008</v>
      </c>
      <c r="M1230" s="752">
        <v>4</v>
      </c>
      <c r="N1230" s="753">
        <v>136.56000000000003</v>
      </c>
    </row>
    <row r="1231" spans="1:14" ht="14.4" customHeight="1" x14ac:dyDescent="0.3">
      <c r="A1231" s="747" t="s">
        <v>562</v>
      </c>
      <c r="B1231" s="748" t="s">
        <v>563</v>
      </c>
      <c r="C1231" s="749" t="s">
        <v>586</v>
      </c>
      <c r="D1231" s="750" t="s">
        <v>587</v>
      </c>
      <c r="E1231" s="751">
        <v>50113001</v>
      </c>
      <c r="F1231" s="750" t="s">
        <v>589</v>
      </c>
      <c r="G1231" s="749" t="s">
        <v>590</v>
      </c>
      <c r="H1231" s="749">
        <v>207898</v>
      </c>
      <c r="I1231" s="749">
        <v>207898</v>
      </c>
      <c r="J1231" s="749" t="s">
        <v>1178</v>
      </c>
      <c r="K1231" s="749" t="s">
        <v>2241</v>
      </c>
      <c r="L1231" s="752">
        <v>59.489999999999995</v>
      </c>
      <c r="M1231" s="752">
        <v>1</v>
      </c>
      <c r="N1231" s="753">
        <v>59.489999999999995</v>
      </c>
    </row>
    <row r="1232" spans="1:14" ht="14.4" customHeight="1" x14ac:dyDescent="0.3">
      <c r="A1232" s="747" t="s">
        <v>562</v>
      </c>
      <c r="B1232" s="748" t="s">
        <v>563</v>
      </c>
      <c r="C1232" s="749" t="s">
        <v>586</v>
      </c>
      <c r="D1232" s="750" t="s">
        <v>587</v>
      </c>
      <c r="E1232" s="751">
        <v>50113001</v>
      </c>
      <c r="F1232" s="750" t="s">
        <v>589</v>
      </c>
      <c r="G1232" s="749" t="s">
        <v>590</v>
      </c>
      <c r="H1232" s="749">
        <v>202362</v>
      </c>
      <c r="I1232" s="749">
        <v>202362</v>
      </c>
      <c r="J1232" s="749" t="s">
        <v>1178</v>
      </c>
      <c r="K1232" s="749" t="s">
        <v>2242</v>
      </c>
      <c r="L1232" s="752">
        <v>61.71</v>
      </c>
      <c r="M1232" s="752">
        <v>1</v>
      </c>
      <c r="N1232" s="753">
        <v>61.71</v>
      </c>
    </row>
    <row r="1233" spans="1:14" ht="14.4" customHeight="1" x14ac:dyDescent="0.3">
      <c r="A1233" s="747" t="s">
        <v>562</v>
      </c>
      <c r="B1233" s="748" t="s">
        <v>563</v>
      </c>
      <c r="C1233" s="749" t="s">
        <v>586</v>
      </c>
      <c r="D1233" s="750" t="s">
        <v>587</v>
      </c>
      <c r="E1233" s="751">
        <v>50113001</v>
      </c>
      <c r="F1233" s="750" t="s">
        <v>589</v>
      </c>
      <c r="G1233" s="749" t="s">
        <v>590</v>
      </c>
      <c r="H1233" s="749">
        <v>846629</v>
      </c>
      <c r="I1233" s="749">
        <v>100013</v>
      </c>
      <c r="J1233" s="749" t="s">
        <v>1182</v>
      </c>
      <c r="K1233" s="749" t="s">
        <v>1183</v>
      </c>
      <c r="L1233" s="752">
        <v>44.589999999999996</v>
      </c>
      <c r="M1233" s="752">
        <v>1</v>
      </c>
      <c r="N1233" s="753">
        <v>44.589999999999996</v>
      </c>
    </row>
    <row r="1234" spans="1:14" ht="14.4" customHeight="1" x14ac:dyDescent="0.3">
      <c r="A1234" s="747" t="s">
        <v>562</v>
      </c>
      <c r="B1234" s="748" t="s">
        <v>563</v>
      </c>
      <c r="C1234" s="749" t="s">
        <v>586</v>
      </c>
      <c r="D1234" s="750" t="s">
        <v>587</v>
      </c>
      <c r="E1234" s="751">
        <v>50113001</v>
      </c>
      <c r="F1234" s="750" t="s">
        <v>589</v>
      </c>
      <c r="G1234" s="749" t="s">
        <v>590</v>
      </c>
      <c r="H1234" s="749">
        <v>225166</v>
      </c>
      <c r="I1234" s="749">
        <v>225166</v>
      </c>
      <c r="J1234" s="749" t="s">
        <v>1192</v>
      </c>
      <c r="K1234" s="749" t="s">
        <v>1193</v>
      </c>
      <c r="L1234" s="752">
        <v>58.369999999999969</v>
      </c>
      <c r="M1234" s="752">
        <v>6</v>
      </c>
      <c r="N1234" s="753">
        <v>350.2199999999998</v>
      </c>
    </row>
    <row r="1235" spans="1:14" ht="14.4" customHeight="1" x14ac:dyDescent="0.3">
      <c r="A1235" s="747" t="s">
        <v>562</v>
      </c>
      <c r="B1235" s="748" t="s">
        <v>563</v>
      </c>
      <c r="C1235" s="749" t="s">
        <v>586</v>
      </c>
      <c r="D1235" s="750" t="s">
        <v>587</v>
      </c>
      <c r="E1235" s="751">
        <v>50113001</v>
      </c>
      <c r="F1235" s="750" t="s">
        <v>589</v>
      </c>
      <c r="G1235" s="749" t="s">
        <v>590</v>
      </c>
      <c r="H1235" s="749">
        <v>116467</v>
      </c>
      <c r="I1235" s="749">
        <v>16467</v>
      </c>
      <c r="J1235" s="749" t="s">
        <v>1192</v>
      </c>
      <c r="K1235" s="749" t="s">
        <v>1193</v>
      </c>
      <c r="L1235" s="752">
        <v>58.36999999999999</v>
      </c>
      <c r="M1235" s="752">
        <v>1</v>
      </c>
      <c r="N1235" s="753">
        <v>58.36999999999999</v>
      </c>
    </row>
    <row r="1236" spans="1:14" ht="14.4" customHeight="1" x14ac:dyDescent="0.3">
      <c r="A1236" s="747" t="s">
        <v>562</v>
      </c>
      <c r="B1236" s="748" t="s">
        <v>563</v>
      </c>
      <c r="C1236" s="749" t="s">
        <v>586</v>
      </c>
      <c r="D1236" s="750" t="s">
        <v>587</v>
      </c>
      <c r="E1236" s="751">
        <v>50113001</v>
      </c>
      <c r="F1236" s="750" t="s">
        <v>589</v>
      </c>
      <c r="G1236" s="749" t="s">
        <v>590</v>
      </c>
      <c r="H1236" s="749">
        <v>224964</v>
      </c>
      <c r="I1236" s="749">
        <v>224964</v>
      </c>
      <c r="J1236" s="749" t="s">
        <v>1196</v>
      </c>
      <c r="K1236" s="749" t="s">
        <v>1197</v>
      </c>
      <c r="L1236" s="752">
        <v>106.6825</v>
      </c>
      <c r="M1236" s="752">
        <v>24</v>
      </c>
      <c r="N1236" s="753">
        <v>2560.38</v>
      </c>
    </row>
    <row r="1237" spans="1:14" ht="14.4" customHeight="1" x14ac:dyDescent="0.3">
      <c r="A1237" s="747" t="s">
        <v>562</v>
      </c>
      <c r="B1237" s="748" t="s">
        <v>563</v>
      </c>
      <c r="C1237" s="749" t="s">
        <v>586</v>
      </c>
      <c r="D1237" s="750" t="s">
        <v>587</v>
      </c>
      <c r="E1237" s="751">
        <v>50113001</v>
      </c>
      <c r="F1237" s="750" t="s">
        <v>589</v>
      </c>
      <c r="G1237" s="749" t="s">
        <v>590</v>
      </c>
      <c r="H1237" s="749">
        <v>213080</v>
      </c>
      <c r="I1237" s="749">
        <v>213080</v>
      </c>
      <c r="J1237" s="749" t="s">
        <v>1198</v>
      </c>
      <c r="K1237" s="749" t="s">
        <v>1199</v>
      </c>
      <c r="L1237" s="752">
        <v>128.02999999999997</v>
      </c>
      <c r="M1237" s="752">
        <v>1</v>
      </c>
      <c r="N1237" s="753">
        <v>128.02999999999997</v>
      </c>
    </row>
    <row r="1238" spans="1:14" ht="14.4" customHeight="1" x14ac:dyDescent="0.3">
      <c r="A1238" s="747" t="s">
        <v>562</v>
      </c>
      <c r="B1238" s="748" t="s">
        <v>563</v>
      </c>
      <c r="C1238" s="749" t="s">
        <v>586</v>
      </c>
      <c r="D1238" s="750" t="s">
        <v>587</v>
      </c>
      <c r="E1238" s="751">
        <v>50113001</v>
      </c>
      <c r="F1238" s="750" t="s">
        <v>589</v>
      </c>
      <c r="G1238" s="749" t="s">
        <v>590</v>
      </c>
      <c r="H1238" s="749">
        <v>191877</v>
      </c>
      <c r="I1238" s="749">
        <v>191877</v>
      </c>
      <c r="J1238" s="749" t="s">
        <v>1202</v>
      </c>
      <c r="K1238" s="749" t="s">
        <v>771</v>
      </c>
      <c r="L1238" s="752">
        <v>46.659999999999989</v>
      </c>
      <c r="M1238" s="752">
        <v>2</v>
      </c>
      <c r="N1238" s="753">
        <v>93.319999999999979</v>
      </c>
    </row>
    <row r="1239" spans="1:14" ht="14.4" customHeight="1" x14ac:dyDescent="0.3">
      <c r="A1239" s="747" t="s">
        <v>562</v>
      </c>
      <c r="B1239" s="748" t="s">
        <v>563</v>
      </c>
      <c r="C1239" s="749" t="s">
        <v>586</v>
      </c>
      <c r="D1239" s="750" t="s">
        <v>587</v>
      </c>
      <c r="E1239" s="751">
        <v>50113001</v>
      </c>
      <c r="F1239" s="750" t="s">
        <v>589</v>
      </c>
      <c r="G1239" s="749" t="s">
        <v>590</v>
      </c>
      <c r="H1239" s="749">
        <v>988133</v>
      </c>
      <c r="I1239" s="749">
        <v>191880</v>
      </c>
      <c r="J1239" s="749" t="s">
        <v>1202</v>
      </c>
      <c r="K1239" s="749" t="s">
        <v>2243</v>
      </c>
      <c r="L1239" s="752">
        <v>149.63</v>
      </c>
      <c r="M1239" s="752">
        <v>2</v>
      </c>
      <c r="N1239" s="753">
        <v>299.26</v>
      </c>
    </row>
    <row r="1240" spans="1:14" ht="14.4" customHeight="1" x14ac:dyDescent="0.3">
      <c r="A1240" s="747" t="s">
        <v>562</v>
      </c>
      <c r="B1240" s="748" t="s">
        <v>563</v>
      </c>
      <c r="C1240" s="749" t="s">
        <v>586</v>
      </c>
      <c r="D1240" s="750" t="s">
        <v>587</v>
      </c>
      <c r="E1240" s="751">
        <v>50113001</v>
      </c>
      <c r="F1240" s="750" t="s">
        <v>589</v>
      </c>
      <c r="G1240" s="749" t="s">
        <v>590</v>
      </c>
      <c r="H1240" s="749">
        <v>850724</v>
      </c>
      <c r="I1240" s="749">
        <v>120325</v>
      </c>
      <c r="J1240" s="749" t="s">
        <v>1203</v>
      </c>
      <c r="K1240" s="749" t="s">
        <v>1204</v>
      </c>
      <c r="L1240" s="752">
        <v>47.79999999999999</v>
      </c>
      <c r="M1240" s="752">
        <v>2</v>
      </c>
      <c r="N1240" s="753">
        <v>95.59999999999998</v>
      </c>
    </row>
    <row r="1241" spans="1:14" ht="14.4" customHeight="1" x14ac:dyDescent="0.3">
      <c r="A1241" s="747" t="s">
        <v>562</v>
      </c>
      <c r="B1241" s="748" t="s">
        <v>563</v>
      </c>
      <c r="C1241" s="749" t="s">
        <v>586</v>
      </c>
      <c r="D1241" s="750" t="s">
        <v>587</v>
      </c>
      <c r="E1241" s="751">
        <v>50113001</v>
      </c>
      <c r="F1241" s="750" t="s">
        <v>589</v>
      </c>
      <c r="G1241" s="749" t="s">
        <v>590</v>
      </c>
      <c r="H1241" s="749">
        <v>152266</v>
      </c>
      <c r="I1241" s="749">
        <v>52266</v>
      </c>
      <c r="J1241" s="749" t="s">
        <v>1209</v>
      </c>
      <c r="K1241" s="749" t="s">
        <v>1210</v>
      </c>
      <c r="L1241" s="752">
        <v>41.41999999999998</v>
      </c>
      <c r="M1241" s="752">
        <v>3</v>
      </c>
      <c r="N1241" s="753">
        <v>124.25999999999993</v>
      </c>
    </row>
    <row r="1242" spans="1:14" ht="14.4" customHeight="1" x14ac:dyDescent="0.3">
      <c r="A1242" s="747" t="s">
        <v>562</v>
      </c>
      <c r="B1242" s="748" t="s">
        <v>563</v>
      </c>
      <c r="C1242" s="749" t="s">
        <v>586</v>
      </c>
      <c r="D1242" s="750" t="s">
        <v>587</v>
      </c>
      <c r="E1242" s="751">
        <v>50113001</v>
      </c>
      <c r="F1242" s="750" t="s">
        <v>589</v>
      </c>
      <c r="G1242" s="749" t="s">
        <v>590</v>
      </c>
      <c r="H1242" s="749">
        <v>189423</v>
      </c>
      <c r="I1242" s="749">
        <v>189423</v>
      </c>
      <c r="J1242" s="749" t="s">
        <v>2244</v>
      </c>
      <c r="K1242" s="749" t="s">
        <v>2245</v>
      </c>
      <c r="L1242" s="752">
        <v>152.15499999999994</v>
      </c>
      <c r="M1242" s="752">
        <v>2</v>
      </c>
      <c r="N1242" s="753">
        <v>304.30999999999989</v>
      </c>
    </row>
    <row r="1243" spans="1:14" ht="14.4" customHeight="1" x14ac:dyDescent="0.3">
      <c r="A1243" s="747" t="s">
        <v>562</v>
      </c>
      <c r="B1243" s="748" t="s">
        <v>563</v>
      </c>
      <c r="C1243" s="749" t="s">
        <v>586</v>
      </c>
      <c r="D1243" s="750" t="s">
        <v>587</v>
      </c>
      <c r="E1243" s="751">
        <v>50113001</v>
      </c>
      <c r="F1243" s="750" t="s">
        <v>589</v>
      </c>
      <c r="G1243" s="749" t="s">
        <v>590</v>
      </c>
      <c r="H1243" s="749">
        <v>114926</v>
      </c>
      <c r="I1243" s="749">
        <v>14926</v>
      </c>
      <c r="J1243" s="749" t="s">
        <v>1213</v>
      </c>
      <c r="K1243" s="749" t="s">
        <v>1214</v>
      </c>
      <c r="L1243" s="752">
        <v>104.63000000000002</v>
      </c>
      <c r="M1243" s="752">
        <v>1</v>
      </c>
      <c r="N1243" s="753">
        <v>104.63000000000002</v>
      </c>
    </row>
    <row r="1244" spans="1:14" ht="14.4" customHeight="1" x14ac:dyDescent="0.3">
      <c r="A1244" s="747" t="s">
        <v>562</v>
      </c>
      <c r="B1244" s="748" t="s">
        <v>563</v>
      </c>
      <c r="C1244" s="749" t="s">
        <v>586</v>
      </c>
      <c r="D1244" s="750" t="s">
        <v>587</v>
      </c>
      <c r="E1244" s="751">
        <v>50113001</v>
      </c>
      <c r="F1244" s="750" t="s">
        <v>589</v>
      </c>
      <c r="G1244" s="749" t="s">
        <v>590</v>
      </c>
      <c r="H1244" s="749">
        <v>208466</v>
      </c>
      <c r="I1244" s="749">
        <v>208466</v>
      </c>
      <c r="J1244" s="749" t="s">
        <v>1215</v>
      </c>
      <c r="K1244" s="749" t="s">
        <v>1216</v>
      </c>
      <c r="L1244" s="752">
        <v>792.76996763931368</v>
      </c>
      <c r="M1244" s="752">
        <v>4</v>
      </c>
      <c r="N1244" s="753">
        <v>3171.0798705572547</v>
      </c>
    </row>
    <row r="1245" spans="1:14" ht="14.4" customHeight="1" x14ac:dyDescent="0.3">
      <c r="A1245" s="747" t="s">
        <v>562</v>
      </c>
      <c r="B1245" s="748" t="s">
        <v>563</v>
      </c>
      <c r="C1245" s="749" t="s">
        <v>586</v>
      </c>
      <c r="D1245" s="750" t="s">
        <v>587</v>
      </c>
      <c r="E1245" s="751">
        <v>50113001</v>
      </c>
      <c r="F1245" s="750" t="s">
        <v>589</v>
      </c>
      <c r="G1245" s="749" t="s">
        <v>590</v>
      </c>
      <c r="H1245" s="749">
        <v>100802</v>
      </c>
      <c r="I1245" s="749">
        <v>0</v>
      </c>
      <c r="J1245" s="749" t="s">
        <v>1219</v>
      </c>
      <c r="K1245" s="749" t="s">
        <v>1220</v>
      </c>
      <c r="L1245" s="752">
        <v>95.490694420546916</v>
      </c>
      <c r="M1245" s="752">
        <v>7</v>
      </c>
      <c r="N1245" s="753">
        <v>668.43486094382843</v>
      </c>
    </row>
    <row r="1246" spans="1:14" ht="14.4" customHeight="1" x14ac:dyDescent="0.3">
      <c r="A1246" s="747" t="s">
        <v>562</v>
      </c>
      <c r="B1246" s="748" t="s">
        <v>563</v>
      </c>
      <c r="C1246" s="749" t="s">
        <v>586</v>
      </c>
      <c r="D1246" s="750" t="s">
        <v>587</v>
      </c>
      <c r="E1246" s="751">
        <v>50113001</v>
      </c>
      <c r="F1246" s="750" t="s">
        <v>589</v>
      </c>
      <c r="G1246" s="749" t="s">
        <v>597</v>
      </c>
      <c r="H1246" s="749">
        <v>179771</v>
      </c>
      <c r="I1246" s="749">
        <v>179771</v>
      </c>
      <c r="J1246" s="749" t="s">
        <v>1221</v>
      </c>
      <c r="K1246" s="749" t="s">
        <v>1222</v>
      </c>
      <c r="L1246" s="752">
        <v>111.44500000000004</v>
      </c>
      <c r="M1246" s="752">
        <v>2</v>
      </c>
      <c r="N1246" s="753">
        <v>222.89000000000007</v>
      </c>
    </row>
    <row r="1247" spans="1:14" ht="14.4" customHeight="1" x14ac:dyDescent="0.3">
      <c r="A1247" s="747" t="s">
        <v>562</v>
      </c>
      <c r="B1247" s="748" t="s">
        <v>563</v>
      </c>
      <c r="C1247" s="749" t="s">
        <v>586</v>
      </c>
      <c r="D1247" s="750" t="s">
        <v>587</v>
      </c>
      <c r="E1247" s="751">
        <v>50113001</v>
      </c>
      <c r="F1247" s="750" t="s">
        <v>589</v>
      </c>
      <c r="G1247" s="749" t="s">
        <v>564</v>
      </c>
      <c r="H1247" s="749">
        <v>145244</v>
      </c>
      <c r="I1247" s="749">
        <v>45244</v>
      </c>
      <c r="J1247" s="749" t="s">
        <v>2246</v>
      </c>
      <c r="K1247" s="749" t="s">
        <v>1431</v>
      </c>
      <c r="L1247" s="752">
        <v>575.19000000000005</v>
      </c>
      <c r="M1247" s="752">
        <v>1</v>
      </c>
      <c r="N1247" s="753">
        <v>575.19000000000005</v>
      </c>
    </row>
    <row r="1248" spans="1:14" ht="14.4" customHeight="1" x14ac:dyDescent="0.3">
      <c r="A1248" s="747" t="s">
        <v>562</v>
      </c>
      <c r="B1248" s="748" t="s">
        <v>563</v>
      </c>
      <c r="C1248" s="749" t="s">
        <v>586</v>
      </c>
      <c r="D1248" s="750" t="s">
        <v>587</v>
      </c>
      <c r="E1248" s="751">
        <v>50113001</v>
      </c>
      <c r="F1248" s="750" t="s">
        <v>589</v>
      </c>
      <c r="G1248" s="749" t="s">
        <v>590</v>
      </c>
      <c r="H1248" s="749">
        <v>134821</v>
      </c>
      <c r="I1248" s="749">
        <v>134821</v>
      </c>
      <c r="J1248" s="749" t="s">
        <v>1223</v>
      </c>
      <c r="K1248" s="749" t="s">
        <v>1224</v>
      </c>
      <c r="L1248" s="752">
        <v>264.99</v>
      </c>
      <c r="M1248" s="752">
        <v>1</v>
      </c>
      <c r="N1248" s="753">
        <v>264.99</v>
      </c>
    </row>
    <row r="1249" spans="1:14" ht="14.4" customHeight="1" x14ac:dyDescent="0.3">
      <c r="A1249" s="747" t="s">
        <v>562</v>
      </c>
      <c r="B1249" s="748" t="s">
        <v>563</v>
      </c>
      <c r="C1249" s="749" t="s">
        <v>586</v>
      </c>
      <c r="D1249" s="750" t="s">
        <v>587</v>
      </c>
      <c r="E1249" s="751">
        <v>50113001</v>
      </c>
      <c r="F1249" s="750" t="s">
        <v>589</v>
      </c>
      <c r="G1249" s="749" t="s">
        <v>590</v>
      </c>
      <c r="H1249" s="749">
        <v>134824</v>
      </c>
      <c r="I1249" s="749">
        <v>134824</v>
      </c>
      <c r="J1249" s="749" t="s">
        <v>1225</v>
      </c>
      <c r="K1249" s="749" t="s">
        <v>1226</v>
      </c>
      <c r="L1249" s="752">
        <v>199.98</v>
      </c>
      <c r="M1249" s="752">
        <v>1</v>
      </c>
      <c r="N1249" s="753">
        <v>199.98</v>
      </c>
    </row>
    <row r="1250" spans="1:14" ht="14.4" customHeight="1" x14ac:dyDescent="0.3">
      <c r="A1250" s="747" t="s">
        <v>562</v>
      </c>
      <c r="B1250" s="748" t="s">
        <v>563</v>
      </c>
      <c r="C1250" s="749" t="s">
        <v>586</v>
      </c>
      <c r="D1250" s="750" t="s">
        <v>587</v>
      </c>
      <c r="E1250" s="751">
        <v>50113001</v>
      </c>
      <c r="F1250" s="750" t="s">
        <v>589</v>
      </c>
      <c r="G1250" s="749" t="s">
        <v>597</v>
      </c>
      <c r="H1250" s="749">
        <v>215966</v>
      </c>
      <c r="I1250" s="749">
        <v>215966</v>
      </c>
      <c r="J1250" s="749" t="s">
        <v>2247</v>
      </c>
      <c r="K1250" s="749" t="s">
        <v>2248</v>
      </c>
      <c r="L1250" s="752">
        <v>56.660000000000004</v>
      </c>
      <c r="M1250" s="752">
        <v>2</v>
      </c>
      <c r="N1250" s="753">
        <v>113.32000000000001</v>
      </c>
    </row>
    <row r="1251" spans="1:14" ht="14.4" customHeight="1" x14ac:dyDescent="0.3">
      <c r="A1251" s="747" t="s">
        <v>562</v>
      </c>
      <c r="B1251" s="748" t="s">
        <v>563</v>
      </c>
      <c r="C1251" s="749" t="s">
        <v>586</v>
      </c>
      <c r="D1251" s="750" t="s">
        <v>587</v>
      </c>
      <c r="E1251" s="751">
        <v>50113001</v>
      </c>
      <c r="F1251" s="750" t="s">
        <v>589</v>
      </c>
      <c r="G1251" s="749" t="s">
        <v>597</v>
      </c>
      <c r="H1251" s="749">
        <v>215964</v>
      </c>
      <c r="I1251" s="749">
        <v>215964</v>
      </c>
      <c r="J1251" s="749" t="s">
        <v>1229</v>
      </c>
      <c r="K1251" s="749" t="s">
        <v>1230</v>
      </c>
      <c r="L1251" s="752">
        <v>162.84</v>
      </c>
      <c r="M1251" s="752">
        <v>1</v>
      </c>
      <c r="N1251" s="753">
        <v>162.84</v>
      </c>
    </row>
    <row r="1252" spans="1:14" ht="14.4" customHeight="1" x14ac:dyDescent="0.3">
      <c r="A1252" s="747" t="s">
        <v>562</v>
      </c>
      <c r="B1252" s="748" t="s">
        <v>563</v>
      </c>
      <c r="C1252" s="749" t="s">
        <v>586</v>
      </c>
      <c r="D1252" s="750" t="s">
        <v>587</v>
      </c>
      <c r="E1252" s="751">
        <v>50113001</v>
      </c>
      <c r="F1252" s="750" t="s">
        <v>589</v>
      </c>
      <c r="G1252" s="749" t="s">
        <v>590</v>
      </c>
      <c r="H1252" s="749">
        <v>128740</v>
      </c>
      <c r="I1252" s="749">
        <v>28740</v>
      </c>
      <c r="J1252" s="749" t="s">
        <v>2249</v>
      </c>
      <c r="K1252" s="749" t="s">
        <v>2250</v>
      </c>
      <c r="L1252" s="752">
        <v>719.69666666666672</v>
      </c>
      <c r="M1252" s="752">
        <v>3</v>
      </c>
      <c r="N1252" s="753">
        <v>2159.09</v>
      </c>
    </row>
    <row r="1253" spans="1:14" ht="14.4" customHeight="1" x14ac:dyDescent="0.3">
      <c r="A1253" s="747" t="s">
        <v>562</v>
      </c>
      <c r="B1253" s="748" t="s">
        <v>563</v>
      </c>
      <c r="C1253" s="749" t="s">
        <v>586</v>
      </c>
      <c r="D1253" s="750" t="s">
        <v>587</v>
      </c>
      <c r="E1253" s="751">
        <v>50113001</v>
      </c>
      <c r="F1253" s="750" t="s">
        <v>589</v>
      </c>
      <c r="G1253" s="749" t="s">
        <v>590</v>
      </c>
      <c r="H1253" s="749">
        <v>185287</v>
      </c>
      <c r="I1253" s="749">
        <v>185287</v>
      </c>
      <c r="J1253" s="749" t="s">
        <v>2251</v>
      </c>
      <c r="K1253" s="749" t="s">
        <v>1234</v>
      </c>
      <c r="L1253" s="752">
        <v>925.20499999999993</v>
      </c>
      <c r="M1253" s="752">
        <v>2</v>
      </c>
      <c r="N1253" s="753">
        <v>1850.4099999999999</v>
      </c>
    </row>
    <row r="1254" spans="1:14" ht="14.4" customHeight="1" x14ac:dyDescent="0.3">
      <c r="A1254" s="747" t="s">
        <v>562</v>
      </c>
      <c r="B1254" s="748" t="s">
        <v>563</v>
      </c>
      <c r="C1254" s="749" t="s">
        <v>586</v>
      </c>
      <c r="D1254" s="750" t="s">
        <v>587</v>
      </c>
      <c r="E1254" s="751">
        <v>50113001</v>
      </c>
      <c r="F1254" s="750" t="s">
        <v>589</v>
      </c>
      <c r="G1254" s="749" t="s">
        <v>590</v>
      </c>
      <c r="H1254" s="749">
        <v>117189</v>
      </c>
      <c r="I1254" s="749">
        <v>17189</v>
      </c>
      <c r="J1254" s="749" t="s">
        <v>1236</v>
      </c>
      <c r="K1254" s="749" t="s">
        <v>1237</v>
      </c>
      <c r="L1254" s="752">
        <v>55.879999999999988</v>
      </c>
      <c r="M1254" s="752">
        <v>1</v>
      </c>
      <c r="N1254" s="753">
        <v>55.879999999999988</v>
      </c>
    </row>
    <row r="1255" spans="1:14" ht="14.4" customHeight="1" x14ac:dyDescent="0.3">
      <c r="A1255" s="747" t="s">
        <v>562</v>
      </c>
      <c r="B1255" s="748" t="s">
        <v>563</v>
      </c>
      <c r="C1255" s="749" t="s">
        <v>586</v>
      </c>
      <c r="D1255" s="750" t="s">
        <v>587</v>
      </c>
      <c r="E1255" s="751">
        <v>50113001</v>
      </c>
      <c r="F1255" s="750" t="s">
        <v>589</v>
      </c>
      <c r="G1255" s="749" t="s">
        <v>590</v>
      </c>
      <c r="H1255" s="749">
        <v>102486</v>
      </c>
      <c r="I1255" s="749">
        <v>2486</v>
      </c>
      <c r="J1255" s="749" t="s">
        <v>1238</v>
      </c>
      <c r="K1255" s="749" t="s">
        <v>1239</v>
      </c>
      <c r="L1255" s="752">
        <v>123.10138888888888</v>
      </c>
      <c r="M1255" s="752">
        <v>36</v>
      </c>
      <c r="N1255" s="753">
        <v>4431.6499999999996</v>
      </c>
    </row>
    <row r="1256" spans="1:14" ht="14.4" customHeight="1" x14ac:dyDescent="0.3">
      <c r="A1256" s="747" t="s">
        <v>562</v>
      </c>
      <c r="B1256" s="748" t="s">
        <v>563</v>
      </c>
      <c r="C1256" s="749" t="s">
        <v>586</v>
      </c>
      <c r="D1256" s="750" t="s">
        <v>587</v>
      </c>
      <c r="E1256" s="751">
        <v>50113001</v>
      </c>
      <c r="F1256" s="750" t="s">
        <v>589</v>
      </c>
      <c r="G1256" s="749" t="s">
        <v>590</v>
      </c>
      <c r="H1256" s="749">
        <v>845697</v>
      </c>
      <c r="I1256" s="749">
        <v>200935</v>
      </c>
      <c r="J1256" s="749" t="s">
        <v>1242</v>
      </c>
      <c r="K1256" s="749" t="s">
        <v>1243</v>
      </c>
      <c r="L1256" s="752">
        <v>44.819655172413782</v>
      </c>
      <c r="M1256" s="752">
        <v>29</v>
      </c>
      <c r="N1256" s="753">
        <v>1299.7699999999998</v>
      </c>
    </row>
    <row r="1257" spans="1:14" ht="14.4" customHeight="1" x14ac:dyDescent="0.3">
      <c r="A1257" s="747" t="s">
        <v>562</v>
      </c>
      <c r="B1257" s="748" t="s">
        <v>563</v>
      </c>
      <c r="C1257" s="749" t="s">
        <v>586</v>
      </c>
      <c r="D1257" s="750" t="s">
        <v>587</v>
      </c>
      <c r="E1257" s="751">
        <v>50113001</v>
      </c>
      <c r="F1257" s="750" t="s">
        <v>589</v>
      </c>
      <c r="G1257" s="749" t="s">
        <v>597</v>
      </c>
      <c r="H1257" s="749">
        <v>169623</v>
      </c>
      <c r="I1257" s="749">
        <v>169623</v>
      </c>
      <c r="J1257" s="749" t="s">
        <v>1246</v>
      </c>
      <c r="K1257" s="749" t="s">
        <v>1004</v>
      </c>
      <c r="L1257" s="752">
        <v>32.979742042003778</v>
      </c>
      <c r="M1257" s="752">
        <v>8</v>
      </c>
      <c r="N1257" s="753">
        <v>263.83793633603022</v>
      </c>
    </row>
    <row r="1258" spans="1:14" ht="14.4" customHeight="1" x14ac:dyDescent="0.3">
      <c r="A1258" s="747" t="s">
        <v>562</v>
      </c>
      <c r="B1258" s="748" t="s">
        <v>563</v>
      </c>
      <c r="C1258" s="749" t="s">
        <v>586</v>
      </c>
      <c r="D1258" s="750" t="s">
        <v>587</v>
      </c>
      <c r="E1258" s="751">
        <v>50113001</v>
      </c>
      <c r="F1258" s="750" t="s">
        <v>589</v>
      </c>
      <c r="G1258" s="749" t="s">
        <v>597</v>
      </c>
      <c r="H1258" s="749">
        <v>169654</v>
      </c>
      <c r="I1258" s="749">
        <v>169654</v>
      </c>
      <c r="J1258" s="749" t="s">
        <v>1247</v>
      </c>
      <c r="K1258" s="749" t="s">
        <v>617</v>
      </c>
      <c r="L1258" s="752">
        <v>50.563999999999986</v>
      </c>
      <c r="M1258" s="752">
        <v>5</v>
      </c>
      <c r="N1258" s="753">
        <v>252.81999999999994</v>
      </c>
    </row>
    <row r="1259" spans="1:14" ht="14.4" customHeight="1" x14ac:dyDescent="0.3">
      <c r="A1259" s="747" t="s">
        <v>562</v>
      </c>
      <c r="B1259" s="748" t="s">
        <v>563</v>
      </c>
      <c r="C1259" s="749" t="s">
        <v>586</v>
      </c>
      <c r="D1259" s="750" t="s">
        <v>587</v>
      </c>
      <c r="E1259" s="751">
        <v>50113001</v>
      </c>
      <c r="F1259" s="750" t="s">
        <v>589</v>
      </c>
      <c r="G1259" s="749" t="s">
        <v>597</v>
      </c>
      <c r="H1259" s="749">
        <v>166760</v>
      </c>
      <c r="I1259" s="749">
        <v>166760</v>
      </c>
      <c r="J1259" s="749" t="s">
        <v>1250</v>
      </c>
      <c r="K1259" s="749" t="s">
        <v>1195</v>
      </c>
      <c r="L1259" s="752">
        <v>312.48000000000008</v>
      </c>
      <c r="M1259" s="752">
        <v>9</v>
      </c>
      <c r="N1259" s="753">
        <v>2812.3200000000006</v>
      </c>
    </row>
    <row r="1260" spans="1:14" ht="14.4" customHeight="1" x14ac:dyDescent="0.3">
      <c r="A1260" s="747" t="s">
        <v>562</v>
      </c>
      <c r="B1260" s="748" t="s">
        <v>563</v>
      </c>
      <c r="C1260" s="749" t="s">
        <v>586</v>
      </c>
      <c r="D1260" s="750" t="s">
        <v>587</v>
      </c>
      <c r="E1260" s="751">
        <v>50113001</v>
      </c>
      <c r="F1260" s="750" t="s">
        <v>589</v>
      </c>
      <c r="G1260" s="749" t="s">
        <v>590</v>
      </c>
      <c r="H1260" s="749">
        <v>930432</v>
      </c>
      <c r="I1260" s="749">
        <v>0</v>
      </c>
      <c r="J1260" s="749" t="s">
        <v>2252</v>
      </c>
      <c r="K1260" s="749" t="s">
        <v>564</v>
      </c>
      <c r="L1260" s="752">
        <v>77.513798200730676</v>
      </c>
      <c r="M1260" s="752">
        <v>5</v>
      </c>
      <c r="N1260" s="753">
        <v>387.56899100365337</v>
      </c>
    </row>
    <row r="1261" spans="1:14" ht="14.4" customHeight="1" x14ac:dyDescent="0.3">
      <c r="A1261" s="747" t="s">
        <v>562</v>
      </c>
      <c r="B1261" s="748" t="s">
        <v>563</v>
      </c>
      <c r="C1261" s="749" t="s">
        <v>586</v>
      </c>
      <c r="D1261" s="750" t="s">
        <v>587</v>
      </c>
      <c r="E1261" s="751">
        <v>50113001</v>
      </c>
      <c r="F1261" s="750" t="s">
        <v>589</v>
      </c>
      <c r="G1261" s="749" t="s">
        <v>590</v>
      </c>
      <c r="H1261" s="749">
        <v>930247</v>
      </c>
      <c r="I1261" s="749">
        <v>0</v>
      </c>
      <c r="J1261" s="749" t="s">
        <v>1252</v>
      </c>
      <c r="K1261" s="749" t="s">
        <v>564</v>
      </c>
      <c r="L1261" s="752">
        <v>231.63383678234288</v>
      </c>
      <c r="M1261" s="752">
        <v>6</v>
      </c>
      <c r="N1261" s="753">
        <v>1389.8030206940573</v>
      </c>
    </row>
    <row r="1262" spans="1:14" ht="14.4" customHeight="1" x14ac:dyDescent="0.3">
      <c r="A1262" s="747" t="s">
        <v>562</v>
      </c>
      <c r="B1262" s="748" t="s">
        <v>563</v>
      </c>
      <c r="C1262" s="749" t="s">
        <v>586</v>
      </c>
      <c r="D1262" s="750" t="s">
        <v>587</v>
      </c>
      <c r="E1262" s="751">
        <v>50113001</v>
      </c>
      <c r="F1262" s="750" t="s">
        <v>589</v>
      </c>
      <c r="G1262" s="749" t="s">
        <v>590</v>
      </c>
      <c r="H1262" s="749">
        <v>900881</v>
      </c>
      <c r="I1262" s="749">
        <v>0</v>
      </c>
      <c r="J1262" s="749" t="s">
        <v>1254</v>
      </c>
      <c r="K1262" s="749" t="s">
        <v>564</v>
      </c>
      <c r="L1262" s="752">
        <v>129.62548926160309</v>
      </c>
      <c r="M1262" s="752">
        <v>2</v>
      </c>
      <c r="N1262" s="753">
        <v>259.25097852320619</v>
      </c>
    </row>
    <row r="1263" spans="1:14" ht="14.4" customHeight="1" x14ac:dyDescent="0.3">
      <c r="A1263" s="747" t="s">
        <v>562</v>
      </c>
      <c r="B1263" s="748" t="s">
        <v>563</v>
      </c>
      <c r="C1263" s="749" t="s">
        <v>586</v>
      </c>
      <c r="D1263" s="750" t="s">
        <v>587</v>
      </c>
      <c r="E1263" s="751">
        <v>50113001</v>
      </c>
      <c r="F1263" s="750" t="s">
        <v>589</v>
      </c>
      <c r="G1263" s="749" t="s">
        <v>590</v>
      </c>
      <c r="H1263" s="749">
        <v>500326</v>
      </c>
      <c r="I1263" s="749">
        <v>1000</v>
      </c>
      <c r="J1263" s="749" t="s">
        <v>2253</v>
      </c>
      <c r="K1263" s="749" t="s">
        <v>564</v>
      </c>
      <c r="L1263" s="752">
        <v>148.43693153819223</v>
      </c>
      <c r="M1263" s="752">
        <v>1</v>
      </c>
      <c r="N1263" s="753">
        <v>148.43693153819223</v>
      </c>
    </row>
    <row r="1264" spans="1:14" ht="14.4" customHeight="1" x14ac:dyDescent="0.3">
      <c r="A1264" s="747" t="s">
        <v>562</v>
      </c>
      <c r="B1264" s="748" t="s">
        <v>563</v>
      </c>
      <c r="C1264" s="749" t="s">
        <v>586</v>
      </c>
      <c r="D1264" s="750" t="s">
        <v>587</v>
      </c>
      <c r="E1264" s="751">
        <v>50113001</v>
      </c>
      <c r="F1264" s="750" t="s">
        <v>589</v>
      </c>
      <c r="G1264" s="749" t="s">
        <v>590</v>
      </c>
      <c r="H1264" s="749">
        <v>900497</v>
      </c>
      <c r="I1264" s="749">
        <v>0</v>
      </c>
      <c r="J1264" s="749" t="s">
        <v>1256</v>
      </c>
      <c r="K1264" s="749" t="s">
        <v>564</v>
      </c>
      <c r="L1264" s="752">
        <v>438.44869563455171</v>
      </c>
      <c r="M1264" s="752">
        <v>3</v>
      </c>
      <c r="N1264" s="753">
        <v>1315.3460869036551</v>
      </c>
    </row>
    <row r="1265" spans="1:14" ht="14.4" customHeight="1" x14ac:dyDescent="0.3">
      <c r="A1265" s="747" t="s">
        <v>562</v>
      </c>
      <c r="B1265" s="748" t="s">
        <v>563</v>
      </c>
      <c r="C1265" s="749" t="s">
        <v>586</v>
      </c>
      <c r="D1265" s="750" t="s">
        <v>587</v>
      </c>
      <c r="E1265" s="751">
        <v>50113001</v>
      </c>
      <c r="F1265" s="750" t="s">
        <v>589</v>
      </c>
      <c r="G1265" s="749" t="s">
        <v>590</v>
      </c>
      <c r="H1265" s="749">
        <v>900506</v>
      </c>
      <c r="I1265" s="749">
        <v>0</v>
      </c>
      <c r="J1265" s="749" t="s">
        <v>1257</v>
      </c>
      <c r="K1265" s="749" t="s">
        <v>564</v>
      </c>
      <c r="L1265" s="752">
        <v>625.51215012678483</v>
      </c>
      <c r="M1265" s="752">
        <v>2</v>
      </c>
      <c r="N1265" s="753">
        <v>1251.0243002535697</v>
      </c>
    </row>
    <row r="1266" spans="1:14" ht="14.4" customHeight="1" x14ac:dyDescent="0.3">
      <c r="A1266" s="747" t="s">
        <v>562</v>
      </c>
      <c r="B1266" s="748" t="s">
        <v>563</v>
      </c>
      <c r="C1266" s="749" t="s">
        <v>586</v>
      </c>
      <c r="D1266" s="750" t="s">
        <v>587</v>
      </c>
      <c r="E1266" s="751">
        <v>50113001</v>
      </c>
      <c r="F1266" s="750" t="s">
        <v>589</v>
      </c>
      <c r="G1266" s="749" t="s">
        <v>590</v>
      </c>
      <c r="H1266" s="749">
        <v>500980</v>
      </c>
      <c r="I1266" s="749">
        <v>0</v>
      </c>
      <c r="J1266" s="749" t="s">
        <v>1258</v>
      </c>
      <c r="K1266" s="749" t="s">
        <v>564</v>
      </c>
      <c r="L1266" s="752">
        <v>159.67239654776074</v>
      </c>
      <c r="M1266" s="752">
        <v>23</v>
      </c>
      <c r="N1266" s="753">
        <v>3672.4651205984969</v>
      </c>
    </row>
    <row r="1267" spans="1:14" ht="14.4" customHeight="1" x14ac:dyDescent="0.3">
      <c r="A1267" s="747" t="s">
        <v>562</v>
      </c>
      <c r="B1267" s="748" t="s">
        <v>563</v>
      </c>
      <c r="C1267" s="749" t="s">
        <v>586</v>
      </c>
      <c r="D1267" s="750" t="s">
        <v>587</v>
      </c>
      <c r="E1267" s="751">
        <v>50113001</v>
      </c>
      <c r="F1267" s="750" t="s">
        <v>589</v>
      </c>
      <c r="G1267" s="749" t="s">
        <v>590</v>
      </c>
      <c r="H1267" s="749">
        <v>501725</v>
      </c>
      <c r="I1267" s="749">
        <v>1000</v>
      </c>
      <c r="J1267" s="749" t="s">
        <v>1261</v>
      </c>
      <c r="K1267" s="749" t="s">
        <v>1262</v>
      </c>
      <c r="L1267" s="752">
        <v>431.2579696958361</v>
      </c>
      <c r="M1267" s="752">
        <v>2</v>
      </c>
      <c r="N1267" s="753">
        <v>862.51593939167219</v>
      </c>
    </row>
    <row r="1268" spans="1:14" ht="14.4" customHeight="1" x14ac:dyDescent="0.3">
      <c r="A1268" s="747" t="s">
        <v>562</v>
      </c>
      <c r="B1268" s="748" t="s">
        <v>563</v>
      </c>
      <c r="C1268" s="749" t="s">
        <v>586</v>
      </c>
      <c r="D1268" s="750" t="s">
        <v>587</v>
      </c>
      <c r="E1268" s="751">
        <v>50113001</v>
      </c>
      <c r="F1268" s="750" t="s">
        <v>589</v>
      </c>
      <c r="G1268" s="749" t="s">
        <v>590</v>
      </c>
      <c r="H1268" s="749">
        <v>501916</v>
      </c>
      <c r="I1268" s="749">
        <v>1000</v>
      </c>
      <c r="J1268" s="749" t="s">
        <v>1261</v>
      </c>
      <c r="K1268" s="749" t="s">
        <v>1260</v>
      </c>
      <c r="L1268" s="752">
        <v>246.61109461877862</v>
      </c>
      <c r="M1268" s="752">
        <v>5</v>
      </c>
      <c r="N1268" s="753">
        <v>1233.0554730938932</v>
      </c>
    </row>
    <row r="1269" spans="1:14" ht="14.4" customHeight="1" x14ac:dyDescent="0.3">
      <c r="A1269" s="747" t="s">
        <v>562</v>
      </c>
      <c r="B1269" s="748" t="s">
        <v>563</v>
      </c>
      <c r="C1269" s="749" t="s">
        <v>586</v>
      </c>
      <c r="D1269" s="750" t="s">
        <v>587</v>
      </c>
      <c r="E1269" s="751">
        <v>50113001</v>
      </c>
      <c r="F1269" s="750" t="s">
        <v>589</v>
      </c>
      <c r="G1269" s="749" t="s">
        <v>590</v>
      </c>
      <c r="H1269" s="749">
        <v>930258</v>
      </c>
      <c r="I1269" s="749">
        <v>0</v>
      </c>
      <c r="J1269" s="749" t="s">
        <v>1263</v>
      </c>
      <c r="K1269" s="749" t="s">
        <v>564</v>
      </c>
      <c r="L1269" s="752">
        <v>334.8061478566126</v>
      </c>
      <c r="M1269" s="752">
        <v>16</v>
      </c>
      <c r="N1269" s="753">
        <v>5356.8983657058016</v>
      </c>
    </row>
    <row r="1270" spans="1:14" ht="14.4" customHeight="1" x14ac:dyDescent="0.3">
      <c r="A1270" s="747" t="s">
        <v>562</v>
      </c>
      <c r="B1270" s="748" t="s">
        <v>563</v>
      </c>
      <c r="C1270" s="749" t="s">
        <v>586</v>
      </c>
      <c r="D1270" s="750" t="s">
        <v>587</v>
      </c>
      <c r="E1270" s="751">
        <v>50113001</v>
      </c>
      <c r="F1270" s="750" t="s">
        <v>589</v>
      </c>
      <c r="G1270" s="749" t="s">
        <v>590</v>
      </c>
      <c r="H1270" s="749">
        <v>395019</v>
      </c>
      <c r="I1270" s="749">
        <v>0</v>
      </c>
      <c r="J1270" s="749" t="s">
        <v>1264</v>
      </c>
      <c r="K1270" s="749" t="s">
        <v>564</v>
      </c>
      <c r="L1270" s="752">
        <v>110.06223666951205</v>
      </c>
      <c r="M1270" s="752">
        <v>14</v>
      </c>
      <c r="N1270" s="753">
        <v>1540.8713133731687</v>
      </c>
    </row>
    <row r="1271" spans="1:14" ht="14.4" customHeight="1" x14ac:dyDescent="0.3">
      <c r="A1271" s="747" t="s">
        <v>562</v>
      </c>
      <c r="B1271" s="748" t="s">
        <v>563</v>
      </c>
      <c r="C1271" s="749" t="s">
        <v>586</v>
      </c>
      <c r="D1271" s="750" t="s">
        <v>587</v>
      </c>
      <c r="E1271" s="751">
        <v>50113001</v>
      </c>
      <c r="F1271" s="750" t="s">
        <v>589</v>
      </c>
      <c r="G1271" s="749" t="s">
        <v>590</v>
      </c>
      <c r="H1271" s="749">
        <v>930127</v>
      </c>
      <c r="I1271" s="749">
        <v>0</v>
      </c>
      <c r="J1271" s="749" t="s">
        <v>1265</v>
      </c>
      <c r="K1271" s="749" t="s">
        <v>564</v>
      </c>
      <c r="L1271" s="752">
        <v>174.06314250675274</v>
      </c>
      <c r="M1271" s="752">
        <v>8</v>
      </c>
      <c r="N1271" s="753">
        <v>1392.5051400540219</v>
      </c>
    </row>
    <row r="1272" spans="1:14" ht="14.4" customHeight="1" x14ac:dyDescent="0.3">
      <c r="A1272" s="747" t="s">
        <v>562</v>
      </c>
      <c r="B1272" s="748" t="s">
        <v>563</v>
      </c>
      <c r="C1272" s="749" t="s">
        <v>586</v>
      </c>
      <c r="D1272" s="750" t="s">
        <v>587</v>
      </c>
      <c r="E1272" s="751">
        <v>50113001</v>
      </c>
      <c r="F1272" s="750" t="s">
        <v>589</v>
      </c>
      <c r="G1272" s="749" t="s">
        <v>590</v>
      </c>
      <c r="H1272" s="749">
        <v>900803</v>
      </c>
      <c r="I1272" s="749">
        <v>1000</v>
      </c>
      <c r="J1272" s="749" t="s">
        <v>2254</v>
      </c>
      <c r="K1272" s="749" t="s">
        <v>564</v>
      </c>
      <c r="L1272" s="752">
        <v>54.194972370287822</v>
      </c>
      <c r="M1272" s="752">
        <v>1</v>
      </c>
      <c r="N1272" s="753">
        <v>54.194972370287822</v>
      </c>
    </row>
    <row r="1273" spans="1:14" ht="14.4" customHeight="1" x14ac:dyDescent="0.3">
      <c r="A1273" s="747" t="s">
        <v>562</v>
      </c>
      <c r="B1273" s="748" t="s">
        <v>563</v>
      </c>
      <c r="C1273" s="749" t="s">
        <v>586</v>
      </c>
      <c r="D1273" s="750" t="s">
        <v>587</v>
      </c>
      <c r="E1273" s="751">
        <v>50113001</v>
      </c>
      <c r="F1273" s="750" t="s">
        <v>589</v>
      </c>
      <c r="G1273" s="749" t="s">
        <v>590</v>
      </c>
      <c r="H1273" s="749">
        <v>394072</v>
      </c>
      <c r="I1273" s="749">
        <v>1000</v>
      </c>
      <c r="J1273" s="749" t="s">
        <v>1267</v>
      </c>
      <c r="K1273" s="749" t="s">
        <v>564</v>
      </c>
      <c r="L1273" s="752">
        <v>289.65870414352656</v>
      </c>
      <c r="M1273" s="752">
        <v>3</v>
      </c>
      <c r="N1273" s="753">
        <v>868.97611243057975</v>
      </c>
    </row>
    <row r="1274" spans="1:14" ht="14.4" customHeight="1" x14ac:dyDescent="0.3">
      <c r="A1274" s="747" t="s">
        <v>562</v>
      </c>
      <c r="B1274" s="748" t="s">
        <v>563</v>
      </c>
      <c r="C1274" s="749" t="s">
        <v>586</v>
      </c>
      <c r="D1274" s="750" t="s">
        <v>587</v>
      </c>
      <c r="E1274" s="751">
        <v>50113001</v>
      </c>
      <c r="F1274" s="750" t="s">
        <v>589</v>
      </c>
      <c r="G1274" s="749" t="s">
        <v>590</v>
      </c>
      <c r="H1274" s="749">
        <v>398229</v>
      </c>
      <c r="I1274" s="749">
        <v>0</v>
      </c>
      <c r="J1274" s="749" t="s">
        <v>1268</v>
      </c>
      <c r="K1274" s="749" t="s">
        <v>564</v>
      </c>
      <c r="L1274" s="752">
        <v>424.66785031193757</v>
      </c>
      <c r="M1274" s="752">
        <v>5</v>
      </c>
      <c r="N1274" s="753">
        <v>2123.3392515596879</v>
      </c>
    </row>
    <row r="1275" spans="1:14" ht="14.4" customHeight="1" x14ac:dyDescent="0.3">
      <c r="A1275" s="747" t="s">
        <v>562</v>
      </c>
      <c r="B1275" s="748" t="s">
        <v>563</v>
      </c>
      <c r="C1275" s="749" t="s">
        <v>586</v>
      </c>
      <c r="D1275" s="750" t="s">
        <v>587</v>
      </c>
      <c r="E1275" s="751">
        <v>50113001</v>
      </c>
      <c r="F1275" s="750" t="s">
        <v>589</v>
      </c>
      <c r="G1275" s="749" t="s">
        <v>590</v>
      </c>
      <c r="H1275" s="749">
        <v>500977</v>
      </c>
      <c r="I1275" s="749">
        <v>0</v>
      </c>
      <c r="J1275" s="749" t="s">
        <v>2255</v>
      </c>
      <c r="K1275" s="749" t="s">
        <v>564</v>
      </c>
      <c r="L1275" s="752">
        <v>713.56980106744311</v>
      </c>
      <c r="M1275" s="752">
        <v>1</v>
      </c>
      <c r="N1275" s="753">
        <v>713.56980106744311</v>
      </c>
    </row>
    <row r="1276" spans="1:14" ht="14.4" customHeight="1" x14ac:dyDescent="0.3">
      <c r="A1276" s="747" t="s">
        <v>562</v>
      </c>
      <c r="B1276" s="748" t="s">
        <v>563</v>
      </c>
      <c r="C1276" s="749" t="s">
        <v>586</v>
      </c>
      <c r="D1276" s="750" t="s">
        <v>587</v>
      </c>
      <c r="E1276" s="751">
        <v>50113001</v>
      </c>
      <c r="F1276" s="750" t="s">
        <v>589</v>
      </c>
      <c r="G1276" s="749" t="s">
        <v>590</v>
      </c>
      <c r="H1276" s="749">
        <v>930248</v>
      </c>
      <c r="I1276" s="749">
        <v>0</v>
      </c>
      <c r="J1276" s="749" t="s">
        <v>1269</v>
      </c>
      <c r="K1276" s="749" t="s">
        <v>564</v>
      </c>
      <c r="L1276" s="752">
        <v>425.02408746706777</v>
      </c>
      <c r="M1276" s="752">
        <v>9</v>
      </c>
      <c r="N1276" s="753">
        <v>3825.2167872036098</v>
      </c>
    </row>
    <row r="1277" spans="1:14" ht="14.4" customHeight="1" x14ac:dyDescent="0.3">
      <c r="A1277" s="747" t="s">
        <v>562</v>
      </c>
      <c r="B1277" s="748" t="s">
        <v>563</v>
      </c>
      <c r="C1277" s="749" t="s">
        <v>586</v>
      </c>
      <c r="D1277" s="750" t="s">
        <v>587</v>
      </c>
      <c r="E1277" s="751">
        <v>50113001</v>
      </c>
      <c r="F1277" s="750" t="s">
        <v>589</v>
      </c>
      <c r="G1277" s="749" t="s">
        <v>590</v>
      </c>
      <c r="H1277" s="749">
        <v>930078</v>
      </c>
      <c r="I1277" s="749">
        <v>0</v>
      </c>
      <c r="J1277" s="749" t="s">
        <v>1270</v>
      </c>
      <c r="K1277" s="749" t="s">
        <v>564</v>
      </c>
      <c r="L1277" s="752">
        <v>121.82410401780443</v>
      </c>
      <c r="M1277" s="752">
        <v>1</v>
      </c>
      <c r="N1277" s="753">
        <v>121.82410401780443</v>
      </c>
    </row>
    <row r="1278" spans="1:14" ht="14.4" customHeight="1" x14ac:dyDescent="0.3">
      <c r="A1278" s="747" t="s">
        <v>562</v>
      </c>
      <c r="B1278" s="748" t="s">
        <v>563</v>
      </c>
      <c r="C1278" s="749" t="s">
        <v>586</v>
      </c>
      <c r="D1278" s="750" t="s">
        <v>587</v>
      </c>
      <c r="E1278" s="751">
        <v>50113001</v>
      </c>
      <c r="F1278" s="750" t="s">
        <v>589</v>
      </c>
      <c r="G1278" s="749" t="s">
        <v>590</v>
      </c>
      <c r="H1278" s="749">
        <v>500092</v>
      </c>
      <c r="I1278" s="749">
        <v>0</v>
      </c>
      <c r="J1278" s="749" t="s">
        <v>1271</v>
      </c>
      <c r="K1278" s="749" t="s">
        <v>564</v>
      </c>
      <c r="L1278" s="752">
        <v>557.53327754073894</v>
      </c>
      <c r="M1278" s="752">
        <v>1</v>
      </c>
      <c r="N1278" s="753">
        <v>557.53327754073894</v>
      </c>
    </row>
    <row r="1279" spans="1:14" ht="14.4" customHeight="1" x14ac:dyDescent="0.3">
      <c r="A1279" s="747" t="s">
        <v>562</v>
      </c>
      <c r="B1279" s="748" t="s">
        <v>563</v>
      </c>
      <c r="C1279" s="749" t="s">
        <v>586</v>
      </c>
      <c r="D1279" s="750" t="s">
        <v>587</v>
      </c>
      <c r="E1279" s="751">
        <v>50113001</v>
      </c>
      <c r="F1279" s="750" t="s">
        <v>589</v>
      </c>
      <c r="G1279" s="749" t="s">
        <v>590</v>
      </c>
      <c r="H1279" s="749">
        <v>900321</v>
      </c>
      <c r="I1279" s="749">
        <v>0</v>
      </c>
      <c r="J1279" s="749" t="s">
        <v>1273</v>
      </c>
      <c r="K1279" s="749" t="s">
        <v>564</v>
      </c>
      <c r="L1279" s="752">
        <v>122.66071849874075</v>
      </c>
      <c r="M1279" s="752">
        <v>1</v>
      </c>
      <c r="N1279" s="753">
        <v>122.66071849874075</v>
      </c>
    </row>
    <row r="1280" spans="1:14" ht="14.4" customHeight="1" x14ac:dyDescent="0.3">
      <c r="A1280" s="747" t="s">
        <v>562</v>
      </c>
      <c r="B1280" s="748" t="s">
        <v>563</v>
      </c>
      <c r="C1280" s="749" t="s">
        <v>586</v>
      </c>
      <c r="D1280" s="750" t="s">
        <v>587</v>
      </c>
      <c r="E1280" s="751">
        <v>50113001</v>
      </c>
      <c r="F1280" s="750" t="s">
        <v>589</v>
      </c>
      <c r="G1280" s="749" t="s">
        <v>590</v>
      </c>
      <c r="H1280" s="749">
        <v>920356</v>
      </c>
      <c r="I1280" s="749">
        <v>0</v>
      </c>
      <c r="J1280" s="749" t="s">
        <v>1274</v>
      </c>
      <c r="K1280" s="749" t="s">
        <v>564</v>
      </c>
      <c r="L1280" s="752">
        <v>106.44566342058184</v>
      </c>
      <c r="M1280" s="752">
        <v>4</v>
      </c>
      <c r="N1280" s="753">
        <v>425.78265368232735</v>
      </c>
    </row>
    <row r="1281" spans="1:14" ht="14.4" customHeight="1" x14ac:dyDescent="0.3">
      <c r="A1281" s="747" t="s">
        <v>562</v>
      </c>
      <c r="B1281" s="748" t="s">
        <v>563</v>
      </c>
      <c r="C1281" s="749" t="s">
        <v>586</v>
      </c>
      <c r="D1281" s="750" t="s">
        <v>587</v>
      </c>
      <c r="E1281" s="751">
        <v>50113001</v>
      </c>
      <c r="F1281" s="750" t="s">
        <v>589</v>
      </c>
      <c r="G1281" s="749" t="s">
        <v>590</v>
      </c>
      <c r="H1281" s="749">
        <v>920359</v>
      </c>
      <c r="I1281" s="749">
        <v>0</v>
      </c>
      <c r="J1281" s="749" t="s">
        <v>2256</v>
      </c>
      <c r="K1281" s="749" t="s">
        <v>564</v>
      </c>
      <c r="L1281" s="752">
        <v>172.78605685391449</v>
      </c>
      <c r="M1281" s="752">
        <v>5</v>
      </c>
      <c r="N1281" s="753">
        <v>863.93028426957244</v>
      </c>
    </row>
    <row r="1282" spans="1:14" ht="14.4" customHeight="1" x14ac:dyDescent="0.3">
      <c r="A1282" s="747" t="s">
        <v>562</v>
      </c>
      <c r="B1282" s="748" t="s">
        <v>563</v>
      </c>
      <c r="C1282" s="749" t="s">
        <v>586</v>
      </c>
      <c r="D1282" s="750" t="s">
        <v>587</v>
      </c>
      <c r="E1282" s="751">
        <v>50113001</v>
      </c>
      <c r="F1282" s="750" t="s">
        <v>589</v>
      </c>
      <c r="G1282" s="749" t="s">
        <v>590</v>
      </c>
      <c r="H1282" s="749">
        <v>920282</v>
      </c>
      <c r="I1282" s="749">
        <v>0</v>
      </c>
      <c r="J1282" s="749" t="s">
        <v>2257</v>
      </c>
      <c r="K1282" s="749" t="s">
        <v>564</v>
      </c>
      <c r="L1282" s="752">
        <v>76.217772584545571</v>
      </c>
      <c r="M1282" s="752">
        <v>2</v>
      </c>
      <c r="N1282" s="753">
        <v>152.43554516909114</v>
      </c>
    </row>
    <row r="1283" spans="1:14" ht="14.4" customHeight="1" x14ac:dyDescent="0.3">
      <c r="A1283" s="747" t="s">
        <v>562</v>
      </c>
      <c r="B1283" s="748" t="s">
        <v>563</v>
      </c>
      <c r="C1283" s="749" t="s">
        <v>586</v>
      </c>
      <c r="D1283" s="750" t="s">
        <v>587</v>
      </c>
      <c r="E1283" s="751">
        <v>50113001</v>
      </c>
      <c r="F1283" s="750" t="s">
        <v>589</v>
      </c>
      <c r="G1283" s="749" t="s">
        <v>590</v>
      </c>
      <c r="H1283" s="749">
        <v>921394</v>
      </c>
      <c r="I1283" s="749">
        <v>0</v>
      </c>
      <c r="J1283" s="749" t="s">
        <v>1282</v>
      </c>
      <c r="K1283" s="749" t="s">
        <v>564</v>
      </c>
      <c r="L1283" s="752">
        <v>465.84099081163527</v>
      </c>
      <c r="M1283" s="752">
        <v>11</v>
      </c>
      <c r="N1283" s="753">
        <v>5124.2508989279877</v>
      </c>
    </row>
    <row r="1284" spans="1:14" ht="14.4" customHeight="1" x14ac:dyDescent="0.3">
      <c r="A1284" s="747" t="s">
        <v>562</v>
      </c>
      <c r="B1284" s="748" t="s">
        <v>563</v>
      </c>
      <c r="C1284" s="749" t="s">
        <v>586</v>
      </c>
      <c r="D1284" s="750" t="s">
        <v>587</v>
      </c>
      <c r="E1284" s="751">
        <v>50113001</v>
      </c>
      <c r="F1284" s="750" t="s">
        <v>589</v>
      </c>
      <c r="G1284" s="749" t="s">
        <v>590</v>
      </c>
      <c r="H1284" s="749">
        <v>921417</v>
      </c>
      <c r="I1284" s="749">
        <v>0</v>
      </c>
      <c r="J1284" s="749" t="s">
        <v>2258</v>
      </c>
      <c r="K1284" s="749" t="s">
        <v>564</v>
      </c>
      <c r="L1284" s="752">
        <v>853.94005623792327</v>
      </c>
      <c r="M1284" s="752">
        <v>1</v>
      </c>
      <c r="N1284" s="753">
        <v>853.94005623792327</v>
      </c>
    </row>
    <row r="1285" spans="1:14" ht="14.4" customHeight="1" x14ac:dyDescent="0.3">
      <c r="A1285" s="747" t="s">
        <v>562</v>
      </c>
      <c r="B1285" s="748" t="s">
        <v>563</v>
      </c>
      <c r="C1285" s="749" t="s">
        <v>586</v>
      </c>
      <c r="D1285" s="750" t="s">
        <v>587</v>
      </c>
      <c r="E1285" s="751">
        <v>50113001</v>
      </c>
      <c r="F1285" s="750" t="s">
        <v>589</v>
      </c>
      <c r="G1285" s="749" t="s">
        <v>590</v>
      </c>
      <c r="H1285" s="749">
        <v>900071</v>
      </c>
      <c r="I1285" s="749">
        <v>0</v>
      </c>
      <c r="J1285" s="749" t="s">
        <v>1283</v>
      </c>
      <c r="K1285" s="749" t="s">
        <v>564</v>
      </c>
      <c r="L1285" s="752">
        <v>158.84109260122364</v>
      </c>
      <c r="M1285" s="752">
        <v>3</v>
      </c>
      <c r="N1285" s="753">
        <v>476.52327780367091</v>
      </c>
    </row>
    <row r="1286" spans="1:14" ht="14.4" customHeight="1" x14ac:dyDescent="0.3">
      <c r="A1286" s="747" t="s">
        <v>562</v>
      </c>
      <c r="B1286" s="748" t="s">
        <v>563</v>
      </c>
      <c r="C1286" s="749" t="s">
        <v>586</v>
      </c>
      <c r="D1286" s="750" t="s">
        <v>587</v>
      </c>
      <c r="E1286" s="751">
        <v>50113001</v>
      </c>
      <c r="F1286" s="750" t="s">
        <v>589</v>
      </c>
      <c r="G1286" s="749" t="s">
        <v>590</v>
      </c>
      <c r="H1286" s="749">
        <v>921533</v>
      </c>
      <c r="I1286" s="749">
        <v>0</v>
      </c>
      <c r="J1286" s="749" t="s">
        <v>1287</v>
      </c>
      <c r="K1286" s="749" t="s">
        <v>564</v>
      </c>
      <c r="L1286" s="752">
        <v>261.47375124132003</v>
      </c>
      <c r="M1286" s="752">
        <v>4</v>
      </c>
      <c r="N1286" s="753">
        <v>1045.8950049652801</v>
      </c>
    </row>
    <row r="1287" spans="1:14" ht="14.4" customHeight="1" x14ac:dyDescent="0.3">
      <c r="A1287" s="747" t="s">
        <v>562</v>
      </c>
      <c r="B1287" s="748" t="s">
        <v>563</v>
      </c>
      <c r="C1287" s="749" t="s">
        <v>586</v>
      </c>
      <c r="D1287" s="750" t="s">
        <v>587</v>
      </c>
      <c r="E1287" s="751">
        <v>50113001</v>
      </c>
      <c r="F1287" s="750" t="s">
        <v>589</v>
      </c>
      <c r="G1287" s="749" t="s">
        <v>590</v>
      </c>
      <c r="H1287" s="749">
        <v>921547</v>
      </c>
      <c r="I1287" s="749">
        <v>0</v>
      </c>
      <c r="J1287" s="749" t="s">
        <v>2259</v>
      </c>
      <c r="K1287" s="749" t="s">
        <v>564</v>
      </c>
      <c r="L1287" s="752">
        <v>594.39199180850096</v>
      </c>
      <c r="M1287" s="752">
        <v>1</v>
      </c>
      <c r="N1287" s="753">
        <v>594.39199180850096</v>
      </c>
    </row>
    <row r="1288" spans="1:14" ht="14.4" customHeight="1" x14ac:dyDescent="0.3">
      <c r="A1288" s="747" t="s">
        <v>562</v>
      </c>
      <c r="B1288" s="748" t="s">
        <v>563</v>
      </c>
      <c r="C1288" s="749" t="s">
        <v>586</v>
      </c>
      <c r="D1288" s="750" t="s">
        <v>587</v>
      </c>
      <c r="E1288" s="751">
        <v>50113001</v>
      </c>
      <c r="F1288" s="750" t="s">
        <v>589</v>
      </c>
      <c r="G1288" s="749" t="s">
        <v>590</v>
      </c>
      <c r="H1288" s="749">
        <v>930256</v>
      </c>
      <c r="I1288" s="749">
        <v>0</v>
      </c>
      <c r="J1288" s="749" t="s">
        <v>1291</v>
      </c>
      <c r="K1288" s="749" t="s">
        <v>564</v>
      </c>
      <c r="L1288" s="752">
        <v>328.90016594867836</v>
      </c>
      <c r="M1288" s="752">
        <v>9</v>
      </c>
      <c r="N1288" s="753">
        <v>2960.1014935381054</v>
      </c>
    </row>
    <row r="1289" spans="1:14" ht="14.4" customHeight="1" x14ac:dyDescent="0.3">
      <c r="A1289" s="747" t="s">
        <v>562</v>
      </c>
      <c r="B1289" s="748" t="s">
        <v>563</v>
      </c>
      <c r="C1289" s="749" t="s">
        <v>586</v>
      </c>
      <c r="D1289" s="750" t="s">
        <v>587</v>
      </c>
      <c r="E1289" s="751">
        <v>50113001</v>
      </c>
      <c r="F1289" s="750" t="s">
        <v>589</v>
      </c>
      <c r="G1289" s="749" t="s">
        <v>590</v>
      </c>
      <c r="H1289" s="749">
        <v>921476</v>
      </c>
      <c r="I1289" s="749">
        <v>0</v>
      </c>
      <c r="J1289" s="749" t="s">
        <v>2260</v>
      </c>
      <c r="K1289" s="749" t="s">
        <v>564</v>
      </c>
      <c r="L1289" s="752">
        <v>148.47567457937663</v>
      </c>
      <c r="M1289" s="752">
        <v>2</v>
      </c>
      <c r="N1289" s="753">
        <v>296.95134915875326</v>
      </c>
    </row>
    <row r="1290" spans="1:14" ht="14.4" customHeight="1" x14ac:dyDescent="0.3">
      <c r="A1290" s="747" t="s">
        <v>562</v>
      </c>
      <c r="B1290" s="748" t="s">
        <v>563</v>
      </c>
      <c r="C1290" s="749" t="s">
        <v>586</v>
      </c>
      <c r="D1290" s="750" t="s">
        <v>587</v>
      </c>
      <c r="E1290" s="751">
        <v>50113001</v>
      </c>
      <c r="F1290" s="750" t="s">
        <v>589</v>
      </c>
      <c r="G1290" s="749" t="s">
        <v>590</v>
      </c>
      <c r="H1290" s="749">
        <v>921542</v>
      </c>
      <c r="I1290" s="749">
        <v>0</v>
      </c>
      <c r="J1290" s="749" t="s">
        <v>1293</v>
      </c>
      <c r="K1290" s="749" t="s">
        <v>564</v>
      </c>
      <c r="L1290" s="752">
        <v>173.39642038861649</v>
      </c>
      <c r="M1290" s="752">
        <v>1</v>
      </c>
      <c r="N1290" s="753">
        <v>173.39642038861649</v>
      </c>
    </row>
    <row r="1291" spans="1:14" ht="14.4" customHeight="1" x14ac:dyDescent="0.3">
      <c r="A1291" s="747" t="s">
        <v>562</v>
      </c>
      <c r="B1291" s="748" t="s">
        <v>563</v>
      </c>
      <c r="C1291" s="749" t="s">
        <v>586</v>
      </c>
      <c r="D1291" s="750" t="s">
        <v>587</v>
      </c>
      <c r="E1291" s="751">
        <v>50113001</v>
      </c>
      <c r="F1291" s="750" t="s">
        <v>589</v>
      </c>
      <c r="G1291" s="749" t="s">
        <v>590</v>
      </c>
      <c r="H1291" s="749">
        <v>921184</v>
      </c>
      <c r="I1291" s="749">
        <v>0</v>
      </c>
      <c r="J1291" s="749" t="s">
        <v>1296</v>
      </c>
      <c r="K1291" s="749" t="s">
        <v>564</v>
      </c>
      <c r="L1291" s="752">
        <v>192.95140218066763</v>
      </c>
      <c r="M1291" s="752">
        <v>7</v>
      </c>
      <c r="N1291" s="753">
        <v>1350.6598152646734</v>
      </c>
    </row>
    <row r="1292" spans="1:14" ht="14.4" customHeight="1" x14ac:dyDescent="0.3">
      <c r="A1292" s="747" t="s">
        <v>562</v>
      </c>
      <c r="B1292" s="748" t="s">
        <v>563</v>
      </c>
      <c r="C1292" s="749" t="s">
        <v>586</v>
      </c>
      <c r="D1292" s="750" t="s">
        <v>587</v>
      </c>
      <c r="E1292" s="751">
        <v>50113001</v>
      </c>
      <c r="F1292" s="750" t="s">
        <v>589</v>
      </c>
      <c r="G1292" s="749" t="s">
        <v>590</v>
      </c>
      <c r="H1292" s="749">
        <v>990947</v>
      </c>
      <c r="I1292" s="749">
        <v>0</v>
      </c>
      <c r="J1292" s="749" t="s">
        <v>1297</v>
      </c>
      <c r="K1292" s="749" t="s">
        <v>564</v>
      </c>
      <c r="L1292" s="752">
        <v>1373.76</v>
      </c>
      <c r="M1292" s="752">
        <v>1</v>
      </c>
      <c r="N1292" s="753">
        <v>1373.76</v>
      </c>
    </row>
    <row r="1293" spans="1:14" ht="14.4" customHeight="1" x14ac:dyDescent="0.3">
      <c r="A1293" s="747" t="s">
        <v>562</v>
      </c>
      <c r="B1293" s="748" t="s">
        <v>563</v>
      </c>
      <c r="C1293" s="749" t="s">
        <v>586</v>
      </c>
      <c r="D1293" s="750" t="s">
        <v>587</v>
      </c>
      <c r="E1293" s="751">
        <v>50113001</v>
      </c>
      <c r="F1293" s="750" t="s">
        <v>589</v>
      </c>
      <c r="G1293" s="749" t="s">
        <v>590</v>
      </c>
      <c r="H1293" s="749">
        <v>215744</v>
      </c>
      <c r="I1293" s="749">
        <v>215744</v>
      </c>
      <c r="J1293" s="749" t="s">
        <v>2261</v>
      </c>
      <c r="K1293" s="749" t="s">
        <v>2262</v>
      </c>
      <c r="L1293" s="752">
        <v>72.8</v>
      </c>
      <c r="M1293" s="752">
        <v>1</v>
      </c>
      <c r="N1293" s="753">
        <v>72.8</v>
      </c>
    </row>
    <row r="1294" spans="1:14" ht="14.4" customHeight="1" x14ac:dyDescent="0.3">
      <c r="A1294" s="747" t="s">
        <v>562</v>
      </c>
      <c r="B1294" s="748" t="s">
        <v>563</v>
      </c>
      <c r="C1294" s="749" t="s">
        <v>586</v>
      </c>
      <c r="D1294" s="750" t="s">
        <v>587</v>
      </c>
      <c r="E1294" s="751">
        <v>50113001</v>
      </c>
      <c r="F1294" s="750" t="s">
        <v>589</v>
      </c>
      <c r="G1294" s="749" t="s">
        <v>590</v>
      </c>
      <c r="H1294" s="749">
        <v>215172</v>
      </c>
      <c r="I1294" s="749">
        <v>215172</v>
      </c>
      <c r="J1294" s="749" t="s">
        <v>1298</v>
      </c>
      <c r="K1294" s="749" t="s">
        <v>1299</v>
      </c>
      <c r="L1294" s="752">
        <v>282.37</v>
      </c>
      <c r="M1294" s="752">
        <v>2</v>
      </c>
      <c r="N1294" s="753">
        <v>564.74</v>
      </c>
    </row>
    <row r="1295" spans="1:14" ht="14.4" customHeight="1" x14ac:dyDescent="0.3">
      <c r="A1295" s="747" t="s">
        <v>562</v>
      </c>
      <c r="B1295" s="748" t="s">
        <v>563</v>
      </c>
      <c r="C1295" s="749" t="s">
        <v>586</v>
      </c>
      <c r="D1295" s="750" t="s">
        <v>587</v>
      </c>
      <c r="E1295" s="751">
        <v>50113001</v>
      </c>
      <c r="F1295" s="750" t="s">
        <v>589</v>
      </c>
      <c r="G1295" s="749" t="s">
        <v>590</v>
      </c>
      <c r="H1295" s="749">
        <v>119571</v>
      </c>
      <c r="I1295" s="749">
        <v>19571</v>
      </c>
      <c r="J1295" s="749" t="s">
        <v>1301</v>
      </c>
      <c r="K1295" s="749" t="s">
        <v>1302</v>
      </c>
      <c r="L1295" s="752">
        <v>225.82000000000002</v>
      </c>
      <c r="M1295" s="752">
        <v>3</v>
      </c>
      <c r="N1295" s="753">
        <v>677.46</v>
      </c>
    </row>
    <row r="1296" spans="1:14" ht="14.4" customHeight="1" x14ac:dyDescent="0.3">
      <c r="A1296" s="747" t="s">
        <v>562</v>
      </c>
      <c r="B1296" s="748" t="s">
        <v>563</v>
      </c>
      <c r="C1296" s="749" t="s">
        <v>586</v>
      </c>
      <c r="D1296" s="750" t="s">
        <v>587</v>
      </c>
      <c r="E1296" s="751">
        <v>50113001</v>
      </c>
      <c r="F1296" s="750" t="s">
        <v>589</v>
      </c>
      <c r="G1296" s="749" t="s">
        <v>590</v>
      </c>
      <c r="H1296" s="749">
        <v>119570</v>
      </c>
      <c r="I1296" s="749">
        <v>19570</v>
      </c>
      <c r="J1296" s="749" t="s">
        <v>1301</v>
      </c>
      <c r="K1296" s="749" t="s">
        <v>1303</v>
      </c>
      <c r="L1296" s="752">
        <v>126.73000000000002</v>
      </c>
      <c r="M1296" s="752">
        <v>4</v>
      </c>
      <c r="N1296" s="753">
        <v>506.92000000000007</v>
      </c>
    </row>
    <row r="1297" spans="1:14" ht="14.4" customHeight="1" x14ac:dyDescent="0.3">
      <c r="A1297" s="747" t="s">
        <v>562</v>
      </c>
      <c r="B1297" s="748" t="s">
        <v>563</v>
      </c>
      <c r="C1297" s="749" t="s">
        <v>586</v>
      </c>
      <c r="D1297" s="750" t="s">
        <v>587</v>
      </c>
      <c r="E1297" s="751">
        <v>50113001</v>
      </c>
      <c r="F1297" s="750" t="s">
        <v>589</v>
      </c>
      <c r="G1297" s="749" t="s">
        <v>597</v>
      </c>
      <c r="H1297" s="749">
        <v>848722</v>
      </c>
      <c r="I1297" s="749">
        <v>151057</v>
      </c>
      <c r="J1297" s="749" t="s">
        <v>2263</v>
      </c>
      <c r="K1297" s="749" t="s">
        <v>2264</v>
      </c>
      <c r="L1297" s="752">
        <v>415.97</v>
      </c>
      <c r="M1297" s="752">
        <v>2</v>
      </c>
      <c r="N1297" s="753">
        <v>831.94</v>
      </c>
    </row>
    <row r="1298" spans="1:14" ht="14.4" customHeight="1" x14ac:dyDescent="0.3">
      <c r="A1298" s="747" t="s">
        <v>562</v>
      </c>
      <c r="B1298" s="748" t="s">
        <v>563</v>
      </c>
      <c r="C1298" s="749" t="s">
        <v>586</v>
      </c>
      <c r="D1298" s="750" t="s">
        <v>587</v>
      </c>
      <c r="E1298" s="751">
        <v>50113001</v>
      </c>
      <c r="F1298" s="750" t="s">
        <v>589</v>
      </c>
      <c r="G1298" s="749" t="s">
        <v>597</v>
      </c>
      <c r="H1298" s="749">
        <v>848895</v>
      </c>
      <c r="I1298" s="749">
        <v>151056</v>
      </c>
      <c r="J1298" s="749" t="s">
        <v>2263</v>
      </c>
      <c r="K1298" s="749" t="s">
        <v>2265</v>
      </c>
      <c r="L1298" s="752">
        <v>173.07</v>
      </c>
      <c r="M1298" s="752">
        <v>1</v>
      </c>
      <c r="N1298" s="753">
        <v>173.07</v>
      </c>
    </row>
    <row r="1299" spans="1:14" ht="14.4" customHeight="1" x14ac:dyDescent="0.3">
      <c r="A1299" s="747" t="s">
        <v>562</v>
      </c>
      <c r="B1299" s="748" t="s">
        <v>563</v>
      </c>
      <c r="C1299" s="749" t="s">
        <v>586</v>
      </c>
      <c r="D1299" s="750" t="s">
        <v>587</v>
      </c>
      <c r="E1299" s="751">
        <v>50113001</v>
      </c>
      <c r="F1299" s="750" t="s">
        <v>589</v>
      </c>
      <c r="G1299" s="749" t="s">
        <v>590</v>
      </c>
      <c r="H1299" s="749">
        <v>127953</v>
      </c>
      <c r="I1299" s="749">
        <v>27953</v>
      </c>
      <c r="J1299" s="749" t="s">
        <v>1306</v>
      </c>
      <c r="K1299" s="749" t="s">
        <v>1307</v>
      </c>
      <c r="L1299" s="752">
        <v>1084.9200000000003</v>
      </c>
      <c r="M1299" s="752">
        <v>3</v>
      </c>
      <c r="N1299" s="753">
        <v>3254.7600000000011</v>
      </c>
    </row>
    <row r="1300" spans="1:14" ht="14.4" customHeight="1" x14ac:dyDescent="0.3">
      <c r="A1300" s="747" t="s">
        <v>562</v>
      </c>
      <c r="B1300" s="748" t="s">
        <v>563</v>
      </c>
      <c r="C1300" s="749" t="s">
        <v>586</v>
      </c>
      <c r="D1300" s="750" t="s">
        <v>587</v>
      </c>
      <c r="E1300" s="751">
        <v>50113001</v>
      </c>
      <c r="F1300" s="750" t="s">
        <v>589</v>
      </c>
      <c r="G1300" s="749" t="s">
        <v>590</v>
      </c>
      <c r="H1300" s="749">
        <v>218343</v>
      </c>
      <c r="I1300" s="749">
        <v>218343</v>
      </c>
      <c r="J1300" s="749" t="s">
        <v>2266</v>
      </c>
      <c r="K1300" s="749" t="s">
        <v>711</v>
      </c>
      <c r="L1300" s="752">
        <v>114.13333333333333</v>
      </c>
      <c r="M1300" s="752">
        <v>3</v>
      </c>
      <c r="N1300" s="753">
        <v>342.4</v>
      </c>
    </row>
    <row r="1301" spans="1:14" ht="14.4" customHeight="1" x14ac:dyDescent="0.3">
      <c r="A1301" s="747" t="s">
        <v>562</v>
      </c>
      <c r="B1301" s="748" t="s">
        <v>563</v>
      </c>
      <c r="C1301" s="749" t="s">
        <v>586</v>
      </c>
      <c r="D1301" s="750" t="s">
        <v>587</v>
      </c>
      <c r="E1301" s="751">
        <v>50113001</v>
      </c>
      <c r="F1301" s="750" t="s">
        <v>589</v>
      </c>
      <c r="G1301" s="749" t="s">
        <v>590</v>
      </c>
      <c r="H1301" s="749">
        <v>225400</v>
      </c>
      <c r="I1301" s="749">
        <v>225400</v>
      </c>
      <c r="J1301" s="749" t="s">
        <v>2267</v>
      </c>
      <c r="K1301" s="749" t="s">
        <v>2268</v>
      </c>
      <c r="L1301" s="752">
        <v>53.030000000000015</v>
      </c>
      <c r="M1301" s="752">
        <v>1</v>
      </c>
      <c r="N1301" s="753">
        <v>53.030000000000015</v>
      </c>
    </row>
    <row r="1302" spans="1:14" ht="14.4" customHeight="1" x14ac:dyDescent="0.3">
      <c r="A1302" s="747" t="s">
        <v>562</v>
      </c>
      <c r="B1302" s="748" t="s">
        <v>563</v>
      </c>
      <c r="C1302" s="749" t="s">
        <v>586</v>
      </c>
      <c r="D1302" s="750" t="s">
        <v>587</v>
      </c>
      <c r="E1302" s="751">
        <v>50113001</v>
      </c>
      <c r="F1302" s="750" t="s">
        <v>589</v>
      </c>
      <c r="G1302" s="749" t="s">
        <v>597</v>
      </c>
      <c r="H1302" s="749">
        <v>187427</v>
      </c>
      <c r="I1302" s="749">
        <v>187427</v>
      </c>
      <c r="J1302" s="749" t="s">
        <v>1313</v>
      </c>
      <c r="K1302" s="749" t="s">
        <v>1314</v>
      </c>
      <c r="L1302" s="752">
        <v>62.669999999999995</v>
      </c>
      <c r="M1302" s="752">
        <v>3</v>
      </c>
      <c r="N1302" s="753">
        <v>188.01</v>
      </c>
    </row>
    <row r="1303" spans="1:14" ht="14.4" customHeight="1" x14ac:dyDescent="0.3">
      <c r="A1303" s="747" t="s">
        <v>562</v>
      </c>
      <c r="B1303" s="748" t="s">
        <v>563</v>
      </c>
      <c r="C1303" s="749" t="s">
        <v>586</v>
      </c>
      <c r="D1303" s="750" t="s">
        <v>587</v>
      </c>
      <c r="E1303" s="751">
        <v>50113001</v>
      </c>
      <c r="F1303" s="750" t="s">
        <v>589</v>
      </c>
      <c r="G1303" s="749" t="s">
        <v>597</v>
      </c>
      <c r="H1303" s="749">
        <v>169714</v>
      </c>
      <c r="I1303" s="749">
        <v>169714</v>
      </c>
      <c r="J1303" s="749" t="s">
        <v>1315</v>
      </c>
      <c r="K1303" s="749" t="s">
        <v>1316</v>
      </c>
      <c r="L1303" s="752">
        <v>112.26999999999998</v>
      </c>
      <c r="M1303" s="752">
        <v>2</v>
      </c>
      <c r="N1303" s="753">
        <v>224.53999999999996</v>
      </c>
    </row>
    <row r="1304" spans="1:14" ht="14.4" customHeight="1" x14ac:dyDescent="0.3">
      <c r="A1304" s="747" t="s">
        <v>562</v>
      </c>
      <c r="B1304" s="748" t="s">
        <v>563</v>
      </c>
      <c r="C1304" s="749" t="s">
        <v>586</v>
      </c>
      <c r="D1304" s="750" t="s">
        <v>587</v>
      </c>
      <c r="E1304" s="751">
        <v>50113001</v>
      </c>
      <c r="F1304" s="750" t="s">
        <v>589</v>
      </c>
      <c r="G1304" s="749" t="s">
        <v>597</v>
      </c>
      <c r="H1304" s="749">
        <v>187425</v>
      </c>
      <c r="I1304" s="749">
        <v>187425</v>
      </c>
      <c r="J1304" s="749" t="s">
        <v>1319</v>
      </c>
      <c r="K1304" s="749" t="s">
        <v>1320</v>
      </c>
      <c r="L1304" s="752">
        <v>49.38</v>
      </c>
      <c r="M1304" s="752">
        <v>4</v>
      </c>
      <c r="N1304" s="753">
        <v>197.52</v>
      </c>
    </row>
    <row r="1305" spans="1:14" ht="14.4" customHeight="1" x14ac:dyDescent="0.3">
      <c r="A1305" s="747" t="s">
        <v>562</v>
      </c>
      <c r="B1305" s="748" t="s">
        <v>563</v>
      </c>
      <c r="C1305" s="749" t="s">
        <v>586</v>
      </c>
      <c r="D1305" s="750" t="s">
        <v>587</v>
      </c>
      <c r="E1305" s="751">
        <v>50113001</v>
      </c>
      <c r="F1305" s="750" t="s">
        <v>589</v>
      </c>
      <c r="G1305" s="749" t="s">
        <v>564</v>
      </c>
      <c r="H1305" s="749">
        <v>215810</v>
      </c>
      <c r="I1305" s="749">
        <v>215810</v>
      </c>
      <c r="J1305" s="749" t="s">
        <v>2269</v>
      </c>
      <c r="K1305" s="749" t="s">
        <v>2270</v>
      </c>
      <c r="L1305" s="752">
        <v>190.38</v>
      </c>
      <c r="M1305" s="752">
        <v>1</v>
      </c>
      <c r="N1305" s="753">
        <v>190.38</v>
      </c>
    </row>
    <row r="1306" spans="1:14" ht="14.4" customHeight="1" x14ac:dyDescent="0.3">
      <c r="A1306" s="747" t="s">
        <v>562</v>
      </c>
      <c r="B1306" s="748" t="s">
        <v>563</v>
      </c>
      <c r="C1306" s="749" t="s">
        <v>586</v>
      </c>
      <c r="D1306" s="750" t="s">
        <v>587</v>
      </c>
      <c r="E1306" s="751">
        <v>50113001</v>
      </c>
      <c r="F1306" s="750" t="s">
        <v>589</v>
      </c>
      <c r="G1306" s="749" t="s">
        <v>597</v>
      </c>
      <c r="H1306" s="749">
        <v>128148</v>
      </c>
      <c r="I1306" s="749">
        <v>28148</v>
      </c>
      <c r="J1306" s="749" t="s">
        <v>1323</v>
      </c>
      <c r="K1306" s="749" t="s">
        <v>607</v>
      </c>
      <c r="L1306" s="752">
        <v>1041.1199999999999</v>
      </c>
      <c r="M1306" s="752">
        <v>2</v>
      </c>
      <c r="N1306" s="753">
        <v>2082.2399999999998</v>
      </c>
    </row>
    <row r="1307" spans="1:14" ht="14.4" customHeight="1" x14ac:dyDescent="0.3">
      <c r="A1307" s="747" t="s">
        <v>562</v>
      </c>
      <c r="B1307" s="748" t="s">
        <v>563</v>
      </c>
      <c r="C1307" s="749" t="s">
        <v>586</v>
      </c>
      <c r="D1307" s="750" t="s">
        <v>587</v>
      </c>
      <c r="E1307" s="751">
        <v>50113001</v>
      </c>
      <c r="F1307" s="750" t="s">
        <v>589</v>
      </c>
      <c r="G1307" s="749" t="s">
        <v>590</v>
      </c>
      <c r="H1307" s="749">
        <v>188217</v>
      </c>
      <c r="I1307" s="749">
        <v>88217</v>
      </c>
      <c r="J1307" s="749" t="s">
        <v>1324</v>
      </c>
      <c r="K1307" s="749" t="s">
        <v>1326</v>
      </c>
      <c r="L1307" s="752">
        <v>126.65</v>
      </c>
      <c r="M1307" s="752">
        <v>31</v>
      </c>
      <c r="N1307" s="753">
        <v>3926.15</v>
      </c>
    </row>
    <row r="1308" spans="1:14" ht="14.4" customHeight="1" x14ac:dyDescent="0.3">
      <c r="A1308" s="747" t="s">
        <v>562</v>
      </c>
      <c r="B1308" s="748" t="s">
        <v>563</v>
      </c>
      <c r="C1308" s="749" t="s">
        <v>586</v>
      </c>
      <c r="D1308" s="750" t="s">
        <v>587</v>
      </c>
      <c r="E1308" s="751">
        <v>50113001</v>
      </c>
      <c r="F1308" s="750" t="s">
        <v>589</v>
      </c>
      <c r="G1308" s="749" t="s">
        <v>590</v>
      </c>
      <c r="H1308" s="749">
        <v>188219</v>
      </c>
      <c r="I1308" s="749">
        <v>88219</v>
      </c>
      <c r="J1308" s="749" t="s">
        <v>1327</v>
      </c>
      <c r="K1308" s="749" t="s">
        <v>1328</v>
      </c>
      <c r="L1308" s="752">
        <v>140.53000127450028</v>
      </c>
      <c r="M1308" s="752">
        <v>3</v>
      </c>
      <c r="N1308" s="753">
        <v>421.59000382350087</v>
      </c>
    </row>
    <row r="1309" spans="1:14" ht="14.4" customHeight="1" x14ac:dyDescent="0.3">
      <c r="A1309" s="747" t="s">
        <v>562</v>
      </c>
      <c r="B1309" s="748" t="s">
        <v>563</v>
      </c>
      <c r="C1309" s="749" t="s">
        <v>586</v>
      </c>
      <c r="D1309" s="750" t="s">
        <v>587</v>
      </c>
      <c r="E1309" s="751">
        <v>50113001</v>
      </c>
      <c r="F1309" s="750" t="s">
        <v>589</v>
      </c>
      <c r="G1309" s="749" t="s">
        <v>590</v>
      </c>
      <c r="H1309" s="749">
        <v>147684</v>
      </c>
      <c r="I1309" s="749">
        <v>47684</v>
      </c>
      <c r="J1309" s="749" t="s">
        <v>2271</v>
      </c>
      <c r="K1309" s="749" t="s">
        <v>2272</v>
      </c>
      <c r="L1309" s="752">
        <v>260.79000000000008</v>
      </c>
      <c r="M1309" s="752">
        <v>1</v>
      </c>
      <c r="N1309" s="753">
        <v>260.79000000000008</v>
      </c>
    </row>
    <row r="1310" spans="1:14" ht="14.4" customHeight="1" x14ac:dyDescent="0.3">
      <c r="A1310" s="747" t="s">
        <v>562</v>
      </c>
      <c r="B1310" s="748" t="s">
        <v>563</v>
      </c>
      <c r="C1310" s="749" t="s">
        <v>586</v>
      </c>
      <c r="D1310" s="750" t="s">
        <v>587</v>
      </c>
      <c r="E1310" s="751">
        <v>50113001</v>
      </c>
      <c r="F1310" s="750" t="s">
        <v>589</v>
      </c>
      <c r="G1310" s="749" t="s">
        <v>597</v>
      </c>
      <c r="H1310" s="749">
        <v>207098</v>
      </c>
      <c r="I1310" s="749">
        <v>207098</v>
      </c>
      <c r="J1310" s="749" t="s">
        <v>1332</v>
      </c>
      <c r="K1310" s="749" t="s">
        <v>1333</v>
      </c>
      <c r="L1310" s="752">
        <v>137.99</v>
      </c>
      <c r="M1310" s="752">
        <v>2</v>
      </c>
      <c r="N1310" s="753">
        <v>275.98</v>
      </c>
    </row>
    <row r="1311" spans="1:14" ht="14.4" customHeight="1" x14ac:dyDescent="0.3">
      <c r="A1311" s="747" t="s">
        <v>562</v>
      </c>
      <c r="B1311" s="748" t="s">
        <v>563</v>
      </c>
      <c r="C1311" s="749" t="s">
        <v>586</v>
      </c>
      <c r="D1311" s="750" t="s">
        <v>587</v>
      </c>
      <c r="E1311" s="751">
        <v>50113001</v>
      </c>
      <c r="F1311" s="750" t="s">
        <v>589</v>
      </c>
      <c r="G1311" s="749" t="s">
        <v>597</v>
      </c>
      <c r="H1311" s="749">
        <v>207097</v>
      </c>
      <c r="I1311" s="749">
        <v>207097</v>
      </c>
      <c r="J1311" s="749" t="s">
        <v>2273</v>
      </c>
      <c r="K1311" s="749" t="s">
        <v>2274</v>
      </c>
      <c r="L1311" s="752">
        <v>314.35000000000014</v>
      </c>
      <c r="M1311" s="752">
        <v>2</v>
      </c>
      <c r="N1311" s="753">
        <v>628.70000000000027</v>
      </c>
    </row>
    <row r="1312" spans="1:14" ht="14.4" customHeight="1" x14ac:dyDescent="0.3">
      <c r="A1312" s="747" t="s">
        <v>562</v>
      </c>
      <c r="B1312" s="748" t="s">
        <v>563</v>
      </c>
      <c r="C1312" s="749" t="s">
        <v>586</v>
      </c>
      <c r="D1312" s="750" t="s">
        <v>587</v>
      </c>
      <c r="E1312" s="751">
        <v>50113001</v>
      </c>
      <c r="F1312" s="750" t="s">
        <v>589</v>
      </c>
      <c r="G1312" s="749" t="s">
        <v>590</v>
      </c>
      <c r="H1312" s="749">
        <v>157345</v>
      </c>
      <c r="I1312" s="749">
        <v>57345</v>
      </c>
      <c r="J1312" s="749" t="s">
        <v>1337</v>
      </c>
      <c r="K1312" s="749" t="s">
        <v>1338</v>
      </c>
      <c r="L1312" s="752">
        <v>456.7</v>
      </c>
      <c r="M1312" s="752">
        <v>1</v>
      </c>
      <c r="N1312" s="753">
        <v>456.7</v>
      </c>
    </row>
    <row r="1313" spans="1:14" ht="14.4" customHeight="1" x14ac:dyDescent="0.3">
      <c r="A1313" s="747" t="s">
        <v>562</v>
      </c>
      <c r="B1313" s="748" t="s">
        <v>563</v>
      </c>
      <c r="C1313" s="749" t="s">
        <v>586</v>
      </c>
      <c r="D1313" s="750" t="s">
        <v>587</v>
      </c>
      <c r="E1313" s="751">
        <v>50113001</v>
      </c>
      <c r="F1313" s="750" t="s">
        <v>589</v>
      </c>
      <c r="G1313" s="749" t="s">
        <v>590</v>
      </c>
      <c r="H1313" s="749">
        <v>218236</v>
      </c>
      <c r="I1313" s="749">
        <v>218236</v>
      </c>
      <c r="J1313" s="749" t="s">
        <v>2275</v>
      </c>
      <c r="K1313" s="749" t="s">
        <v>2276</v>
      </c>
      <c r="L1313" s="752">
        <v>60.340000000000018</v>
      </c>
      <c r="M1313" s="752">
        <v>1</v>
      </c>
      <c r="N1313" s="753">
        <v>60.340000000000018</v>
      </c>
    </row>
    <row r="1314" spans="1:14" ht="14.4" customHeight="1" x14ac:dyDescent="0.3">
      <c r="A1314" s="747" t="s">
        <v>562</v>
      </c>
      <c r="B1314" s="748" t="s">
        <v>563</v>
      </c>
      <c r="C1314" s="749" t="s">
        <v>586</v>
      </c>
      <c r="D1314" s="750" t="s">
        <v>587</v>
      </c>
      <c r="E1314" s="751">
        <v>50113001</v>
      </c>
      <c r="F1314" s="750" t="s">
        <v>589</v>
      </c>
      <c r="G1314" s="749" t="s">
        <v>590</v>
      </c>
      <c r="H1314" s="749">
        <v>218233</v>
      </c>
      <c r="I1314" s="749">
        <v>218233</v>
      </c>
      <c r="J1314" s="749" t="s">
        <v>2277</v>
      </c>
      <c r="K1314" s="749" t="s">
        <v>2278</v>
      </c>
      <c r="L1314" s="752">
        <v>60.21</v>
      </c>
      <c r="M1314" s="752">
        <v>1</v>
      </c>
      <c r="N1314" s="753">
        <v>60.21</v>
      </c>
    </row>
    <row r="1315" spans="1:14" ht="14.4" customHeight="1" x14ac:dyDescent="0.3">
      <c r="A1315" s="747" t="s">
        <v>562</v>
      </c>
      <c r="B1315" s="748" t="s">
        <v>563</v>
      </c>
      <c r="C1315" s="749" t="s">
        <v>586</v>
      </c>
      <c r="D1315" s="750" t="s">
        <v>587</v>
      </c>
      <c r="E1315" s="751">
        <v>50113001</v>
      </c>
      <c r="F1315" s="750" t="s">
        <v>589</v>
      </c>
      <c r="G1315" s="749" t="s">
        <v>597</v>
      </c>
      <c r="H1315" s="749">
        <v>149910</v>
      </c>
      <c r="I1315" s="749">
        <v>49910</v>
      </c>
      <c r="J1315" s="749" t="s">
        <v>1343</v>
      </c>
      <c r="K1315" s="749" t="s">
        <v>2279</v>
      </c>
      <c r="L1315" s="752">
        <v>98.060000000000016</v>
      </c>
      <c r="M1315" s="752">
        <v>4</v>
      </c>
      <c r="N1315" s="753">
        <v>392.24000000000007</v>
      </c>
    </row>
    <row r="1316" spans="1:14" ht="14.4" customHeight="1" x14ac:dyDescent="0.3">
      <c r="A1316" s="747" t="s">
        <v>562</v>
      </c>
      <c r="B1316" s="748" t="s">
        <v>563</v>
      </c>
      <c r="C1316" s="749" t="s">
        <v>586</v>
      </c>
      <c r="D1316" s="750" t="s">
        <v>587</v>
      </c>
      <c r="E1316" s="751">
        <v>50113001</v>
      </c>
      <c r="F1316" s="750" t="s">
        <v>589</v>
      </c>
      <c r="G1316" s="749" t="s">
        <v>597</v>
      </c>
      <c r="H1316" s="749">
        <v>149909</v>
      </c>
      <c r="I1316" s="749">
        <v>49909</v>
      </c>
      <c r="J1316" s="749" t="s">
        <v>1343</v>
      </c>
      <c r="K1316" s="749" t="s">
        <v>1344</v>
      </c>
      <c r="L1316" s="752">
        <v>27.79</v>
      </c>
      <c r="M1316" s="752">
        <v>2</v>
      </c>
      <c r="N1316" s="753">
        <v>55.58</v>
      </c>
    </row>
    <row r="1317" spans="1:14" ht="14.4" customHeight="1" x14ac:dyDescent="0.3">
      <c r="A1317" s="747" t="s">
        <v>562</v>
      </c>
      <c r="B1317" s="748" t="s">
        <v>563</v>
      </c>
      <c r="C1317" s="749" t="s">
        <v>586</v>
      </c>
      <c r="D1317" s="750" t="s">
        <v>587</v>
      </c>
      <c r="E1317" s="751">
        <v>50113001</v>
      </c>
      <c r="F1317" s="750" t="s">
        <v>589</v>
      </c>
      <c r="G1317" s="749" t="s">
        <v>590</v>
      </c>
      <c r="H1317" s="749">
        <v>192853</v>
      </c>
      <c r="I1317" s="749">
        <v>192853</v>
      </c>
      <c r="J1317" s="749" t="s">
        <v>1345</v>
      </c>
      <c r="K1317" s="749" t="s">
        <v>1347</v>
      </c>
      <c r="L1317" s="752">
        <v>107.93999999999996</v>
      </c>
      <c r="M1317" s="752">
        <v>2</v>
      </c>
      <c r="N1317" s="753">
        <v>215.87999999999991</v>
      </c>
    </row>
    <row r="1318" spans="1:14" ht="14.4" customHeight="1" x14ac:dyDescent="0.3">
      <c r="A1318" s="747" t="s">
        <v>562</v>
      </c>
      <c r="B1318" s="748" t="s">
        <v>563</v>
      </c>
      <c r="C1318" s="749" t="s">
        <v>586</v>
      </c>
      <c r="D1318" s="750" t="s">
        <v>587</v>
      </c>
      <c r="E1318" s="751">
        <v>50113001</v>
      </c>
      <c r="F1318" s="750" t="s">
        <v>589</v>
      </c>
      <c r="G1318" s="749" t="s">
        <v>590</v>
      </c>
      <c r="H1318" s="749">
        <v>110151</v>
      </c>
      <c r="I1318" s="749">
        <v>10151</v>
      </c>
      <c r="J1318" s="749" t="s">
        <v>1345</v>
      </c>
      <c r="K1318" s="749" t="s">
        <v>1346</v>
      </c>
      <c r="L1318" s="752">
        <v>66.260000000000019</v>
      </c>
      <c r="M1318" s="752">
        <v>1</v>
      </c>
      <c r="N1318" s="753">
        <v>66.260000000000019</v>
      </c>
    </row>
    <row r="1319" spans="1:14" ht="14.4" customHeight="1" x14ac:dyDescent="0.3">
      <c r="A1319" s="747" t="s">
        <v>562</v>
      </c>
      <c r="B1319" s="748" t="s">
        <v>563</v>
      </c>
      <c r="C1319" s="749" t="s">
        <v>586</v>
      </c>
      <c r="D1319" s="750" t="s">
        <v>587</v>
      </c>
      <c r="E1319" s="751">
        <v>50113001</v>
      </c>
      <c r="F1319" s="750" t="s">
        <v>589</v>
      </c>
      <c r="G1319" s="749" t="s">
        <v>590</v>
      </c>
      <c r="H1319" s="749">
        <v>147478</v>
      </c>
      <c r="I1319" s="749">
        <v>47478</v>
      </c>
      <c r="J1319" s="749" t="s">
        <v>2280</v>
      </c>
      <c r="K1319" s="749" t="s">
        <v>687</v>
      </c>
      <c r="L1319" s="752">
        <v>85.22</v>
      </c>
      <c r="M1319" s="752">
        <v>2</v>
      </c>
      <c r="N1319" s="753">
        <v>170.44</v>
      </c>
    </row>
    <row r="1320" spans="1:14" ht="14.4" customHeight="1" x14ac:dyDescent="0.3">
      <c r="A1320" s="747" t="s">
        <v>562</v>
      </c>
      <c r="B1320" s="748" t="s">
        <v>563</v>
      </c>
      <c r="C1320" s="749" t="s">
        <v>586</v>
      </c>
      <c r="D1320" s="750" t="s">
        <v>587</v>
      </c>
      <c r="E1320" s="751">
        <v>50113001</v>
      </c>
      <c r="F1320" s="750" t="s">
        <v>589</v>
      </c>
      <c r="G1320" s="749" t="s">
        <v>597</v>
      </c>
      <c r="H1320" s="749">
        <v>844480</v>
      </c>
      <c r="I1320" s="749">
        <v>114059</v>
      </c>
      <c r="J1320" s="749" t="s">
        <v>1351</v>
      </c>
      <c r="K1320" s="749" t="s">
        <v>1352</v>
      </c>
      <c r="L1320" s="752">
        <v>12.869999999999997</v>
      </c>
      <c r="M1320" s="752">
        <v>4</v>
      </c>
      <c r="N1320" s="753">
        <v>51.47999999999999</v>
      </c>
    </row>
    <row r="1321" spans="1:14" ht="14.4" customHeight="1" x14ac:dyDescent="0.3">
      <c r="A1321" s="747" t="s">
        <v>562</v>
      </c>
      <c r="B1321" s="748" t="s">
        <v>563</v>
      </c>
      <c r="C1321" s="749" t="s">
        <v>586</v>
      </c>
      <c r="D1321" s="750" t="s">
        <v>587</v>
      </c>
      <c r="E1321" s="751">
        <v>50113001</v>
      </c>
      <c r="F1321" s="750" t="s">
        <v>589</v>
      </c>
      <c r="G1321" s="749" t="s">
        <v>597</v>
      </c>
      <c r="H1321" s="749">
        <v>844378</v>
      </c>
      <c r="I1321" s="749">
        <v>114067</v>
      </c>
      <c r="J1321" s="749" t="s">
        <v>1353</v>
      </c>
      <c r="K1321" s="749" t="s">
        <v>1355</v>
      </c>
      <c r="L1321" s="752">
        <v>48.523333333333341</v>
      </c>
      <c r="M1321" s="752">
        <v>3</v>
      </c>
      <c r="N1321" s="753">
        <v>145.57000000000002</v>
      </c>
    </row>
    <row r="1322" spans="1:14" ht="14.4" customHeight="1" x14ac:dyDescent="0.3">
      <c r="A1322" s="747" t="s">
        <v>562</v>
      </c>
      <c r="B1322" s="748" t="s">
        <v>563</v>
      </c>
      <c r="C1322" s="749" t="s">
        <v>586</v>
      </c>
      <c r="D1322" s="750" t="s">
        <v>587</v>
      </c>
      <c r="E1322" s="751">
        <v>50113001</v>
      </c>
      <c r="F1322" s="750" t="s">
        <v>589</v>
      </c>
      <c r="G1322" s="749" t="s">
        <v>597</v>
      </c>
      <c r="H1322" s="749">
        <v>115317</v>
      </c>
      <c r="I1322" s="749">
        <v>15317</v>
      </c>
      <c r="J1322" s="749" t="s">
        <v>1356</v>
      </c>
      <c r="K1322" s="749" t="s">
        <v>656</v>
      </c>
      <c r="L1322" s="752">
        <v>52.556666666666672</v>
      </c>
      <c r="M1322" s="752">
        <v>3</v>
      </c>
      <c r="N1322" s="753">
        <v>157.67000000000002</v>
      </c>
    </row>
    <row r="1323" spans="1:14" ht="14.4" customHeight="1" x14ac:dyDescent="0.3">
      <c r="A1323" s="747" t="s">
        <v>562</v>
      </c>
      <c r="B1323" s="748" t="s">
        <v>563</v>
      </c>
      <c r="C1323" s="749" t="s">
        <v>586</v>
      </c>
      <c r="D1323" s="750" t="s">
        <v>587</v>
      </c>
      <c r="E1323" s="751">
        <v>50113001</v>
      </c>
      <c r="F1323" s="750" t="s">
        <v>589</v>
      </c>
      <c r="G1323" s="749" t="s">
        <v>597</v>
      </c>
      <c r="H1323" s="749">
        <v>115316</v>
      </c>
      <c r="I1323" s="749">
        <v>15316</v>
      </c>
      <c r="J1323" s="749" t="s">
        <v>1356</v>
      </c>
      <c r="K1323" s="749" t="s">
        <v>793</v>
      </c>
      <c r="L1323" s="752">
        <v>19.010000000000002</v>
      </c>
      <c r="M1323" s="752">
        <v>1</v>
      </c>
      <c r="N1323" s="753">
        <v>19.010000000000002</v>
      </c>
    </row>
    <row r="1324" spans="1:14" ht="14.4" customHeight="1" x14ac:dyDescent="0.3">
      <c r="A1324" s="747" t="s">
        <v>562</v>
      </c>
      <c r="B1324" s="748" t="s">
        <v>563</v>
      </c>
      <c r="C1324" s="749" t="s">
        <v>586</v>
      </c>
      <c r="D1324" s="750" t="s">
        <v>587</v>
      </c>
      <c r="E1324" s="751">
        <v>50113001</v>
      </c>
      <c r="F1324" s="750" t="s">
        <v>589</v>
      </c>
      <c r="G1324" s="749" t="s">
        <v>597</v>
      </c>
      <c r="H1324" s="749">
        <v>849935</v>
      </c>
      <c r="I1324" s="749">
        <v>155383</v>
      </c>
      <c r="J1324" s="749" t="s">
        <v>2281</v>
      </c>
      <c r="K1324" s="749" t="s">
        <v>2282</v>
      </c>
      <c r="L1324" s="752">
        <v>4622.8200000000006</v>
      </c>
      <c r="M1324" s="752">
        <v>1</v>
      </c>
      <c r="N1324" s="753">
        <v>4622.8200000000006</v>
      </c>
    </row>
    <row r="1325" spans="1:14" ht="14.4" customHeight="1" x14ac:dyDescent="0.3">
      <c r="A1325" s="747" t="s">
        <v>562</v>
      </c>
      <c r="B1325" s="748" t="s">
        <v>563</v>
      </c>
      <c r="C1325" s="749" t="s">
        <v>586</v>
      </c>
      <c r="D1325" s="750" t="s">
        <v>587</v>
      </c>
      <c r="E1325" s="751">
        <v>50113001</v>
      </c>
      <c r="F1325" s="750" t="s">
        <v>589</v>
      </c>
      <c r="G1325" s="749" t="s">
        <v>590</v>
      </c>
      <c r="H1325" s="749">
        <v>67558</v>
      </c>
      <c r="I1325" s="749">
        <v>67558</v>
      </c>
      <c r="J1325" s="749" t="s">
        <v>1357</v>
      </c>
      <c r="K1325" s="749" t="s">
        <v>1358</v>
      </c>
      <c r="L1325" s="752">
        <v>29.748571428571427</v>
      </c>
      <c r="M1325" s="752">
        <v>14</v>
      </c>
      <c r="N1325" s="753">
        <v>416.47999999999996</v>
      </c>
    </row>
    <row r="1326" spans="1:14" ht="14.4" customHeight="1" x14ac:dyDescent="0.3">
      <c r="A1326" s="747" t="s">
        <v>562</v>
      </c>
      <c r="B1326" s="748" t="s">
        <v>563</v>
      </c>
      <c r="C1326" s="749" t="s">
        <v>586</v>
      </c>
      <c r="D1326" s="750" t="s">
        <v>587</v>
      </c>
      <c r="E1326" s="751">
        <v>50113001</v>
      </c>
      <c r="F1326" s="750" t="s">
        <v>589</v>
      </c>
      <c r="G1326" s="749" t="s">
        <v>590</v>
      </c>
      <c r="H1326" s="749">
        <v>196635</v>
      </c>
      <c r="I1326" s="749">
        <v>96635</v>
      </c>
      <c r="J1326" s="749" t="s">
        <v>1363</v>
      </c>
      <c r="K1326" s="749" t="s">
        <v>1364</v>
      </c>
      <c r="L1326" s="752">
        <v>111.672</v>
      </c>
      <c r="M1326" s="752">
        <v>5</v>
      </c>
      <c r="N1326" s="753">
        <v>558.36</v>
      </c>
    </row>
    <row r="1327" spans="1:14" ht="14.4" customHeight="1" x14ac:dyDescent="0.3">
      <c r="A1327" s="747" t="s">
        <v>562</v>
      </c>
      <c r="B1327" s="748" t="s">
        <v>563</v>
      </c>
      <c r="C1327" s="749" t="s">
        <v>586</v>
      </c>
      <c r="D1327" s="750" t="s">
        <v>587</v>
      </c>
      <c r="E1327" s="751">
        <v>50113001</v>
      </c>
      <c r="F1327" s="750" t="s">
        <v>589</v>
      </c>
      <c r="G1327" s="749" t="s">
        <v>590</v>
      </c>
      <c r="H1327" s="749">
        <v>117992</v>
      </c>
      <c r="I1327" s="749">
        <v>17992</v>
      </c>
      <c r="J1327" s="749" t="s">
        <v>1365</v>
      </c>
      <c r="K1327" s="749" t="s">
        <v>1367</v>
      </c>
      <c r="L1327" s="752">
        <v>93.226086956521726</v>
      </c>
      <c r="M1327" s="752">
        <v>23</v>
      </c>
      <c r="N1327" s="753">
        <v>2144.1999999999998</v>
      </c>
    </row>
    <row r="1328" spans="1:14" ht="14.4" customHeight="1" x14ac:dyDescent="0.3">
      <c r="A1328" s="747" t="s">
        <v>562</v>
      </c>
      <c r="B1328" s="748" t="s">
        <v>563</v>
      </c>
      <c r="C1328" s="749" t="s">
        <v>586</v>
      </c>
      <c r="D1328" s="750" t="s">
        <v>587</v>
      </c>
      <c r="E1328" s="751">
        <v>50113001</v>
      </c>
      <c r="F1328" s="750" t="s">
        <v>589</v>
      </c>
      <c r="G1328" s="749" t="s">
        <v>590</v>
      </c>
      <c r="H1328" s="749">
        <v>100499</v>
      </c>
      <c r="I1328" s="749">
        <v>499</v>
      </c>
      <c r="J1328" s="749" t="s">
        <v>1368</v>
      </c>
      <c r="K1328" s="749" t="s">
        <v>1370</v>
      </c>
      <c r="L1328" s="752">
        <v>113.58800000000001</v>
      </c>
      <c r="M1328" s="752">
        <v>5</v>
      </c>
      <c r="N1328" s="753">
        <v>567.94000000000005</v>
      </c>
    </row>
    <row r="1329" spans="1:14" ht="14.4" customHeight="1" x14ac:dyDescent="0.3">
      <c r="A1329" s="747" t="s">
        <v>562</v>
      </c>
      <c r="B1329" s="748" t="s">
        <v>563</v>
      </c>
      <c r="C1329" s="749" t="s">
        <v>586</v>
      </c>
      <c r="D1329" s="750" t="s">
        <v>587</v>
      </c>
      <c r="E1329" s="751">
        <v>50113001</v>
      </c>
      <c r="F1329" s="750" t="s">
        <v>589</v>
      </c>
      <c r="G1329" s="749" t="s">
        <v>590</v>
      </c>
      <c r="H1329" s="749">
        <v>100498</v>
      </c>
      <c r="I1329" s="749">
        <v>498</v>
      </c>
      <c r="J1329" s="749" t="s">
        <v>1368</v>
      </c>
      <c r="K1329" s="749" t="s">
        <v>1369</v>
      </c>
      <c r="L1329" s="752">
        <v>108.76649999999998</v>
      </c>
      <c r="M1329" s="752">
        <v>20</v>
      </c>
      <c r="N1329" s="753">
        <v>2175.3299999999995</v>
      </c>
    </row>
    <row r="1330" spans="1:14" ht="14.4" customHeight="1" x14ac:dyDescent="0.3">
      <c r="A1330" s="747" t="s">
        <v>562</v>
      </c>
      <c r="B1330" s="748" t="s">
        <v>563</v>
      </c>
      <c r="C1330" s="749" t="s">
        <v>586</v>
      </c>
      <c r="D1330" s="750" t="s">
        <v>587</v>
      </c>
      <c r="E1330" s="751">
        <v>50113001</v>
      </c>
      <c r="F1330" s="750" t="s">
        <v>589</v>
      </c>
      <c r="G1330" s="749" t="s">
        <v>590</v>
      </c>
      <c r="H1330" s="749">
        <v>215978</v>
      </c>
      <c r="I1330" s="749">
        <v>215978</v>
      </c>
      <c r="J1330" s="749" t="s">
        <v>1371</v>
      </c>
      <c r="K1330" s="749" t="s">
        <v>1372</v>
      </c>
      <c r="L1330" s="752">
        <v>119.15950000000001</v>
      </c>
      <c r="M1330" s="752">
        <v>20</v>
      </c>
      <c r="N1330" s="753">
        <v>2383.19</v>
      </c>
    </row>
    <row r="1331" spans="1:14" ht="14.4" customHeight="1" x14ac:dyDescent="0.3">
      <c r="A1331" s="747" t="s">
        <v>562</v>
      </c>
      <c r="B1331" s="748" t="s">
        <v>563</v>
      </c>
      <c r="C1331" s="749" t="s">
        <v>586</v>
      </c>
      <c r="D1331" s="750" t="s">
        <v>587</v>
      </c>
      <c r="E1331" s="751">
        <v>50113001</v>
      </c>
      <c r="F1331" s="750" t="s">
        <v>589</v>
      </c>
      <c r="G1331" s="749" t="s">
        <v>590</v>
      </c>
      <c r="H1331" s="749">
        <v>116594</v>
      </c>
      <c r="I1331" s="749">
        <v>16594</v>
      </c>
      <c r="J1331" s="749" t="s">
        <v>1373</v>
      </c>
      <c r="K1331" s="749" t="s">
        <v>1374</v>
      </c>
      <c r="L1331" s="752">
        <v>111.46000000000001</v>
      </c>
      <c r="M1331" s="752">
        <v>5</v>
      </c>
      <c r="N1331" s="753">
        <v>557.30000000000007</v>
      </c>
    </row>
    <row r="1332" spans="1:14" ht="14.4" customHeight="1" x14ac:dyDescent="0.3">
      <c r="A1332" s="747" t="s">
        <v>562</v>
      </c>
      <c r="B1332" s="748" t="s">
        <v>563</v>
      </c>
      <c r="C1332" s="749" t="s">
        <v>586</v>
      </c>
      <c r="D1332" s="750" t="s">
        <v>587</v>
      </c>
      <c r="E1332" s="751">
        <v>50113001</v>
      </c>
      <c r="F1332" s="750" t="s">
        <v>589</v>
      </c>
      <c r="G1332" s="749" t="s">
        <v>590</v>
      </c>
      <c r="H1332" s="749">
        <v>225169</v>
      </c>
      <c r="I1332" s="749">
        <v>225169</v>
      </c>
      <c r="J1332" s="749" t="s">
        <v>1377</v>
      </c>
      <c r="K1332" s="749" t="s">
        <v>1378</v>
      </c>
      <c r="L1332" s="752">
        <v>44.45000000000001</v>
      </c>
      <c r="M1332" s="752">
        <v>3</v>
      </c>
      <c r="N1332" s="753">
        <v>133.35000000000002</v>
      </c>
    </row>
    <row r="1333" spans="1:14" ht="14.4" customHeight="1" x14ac:dyDescent="0.3">
      <c r="A1333" s="747" t="s">
        <v>562</v>
      </c>
      <c r="B1333" s="748" t="s">
        <v>563</v>
      </c>
      <c r="C1333" s="749" t="s">
        <v>586</v>
      </c>
      <c r="D1333" s="750" t="s">
        <v>587</v>
      </c>
      <c r="E1333" s="751">
        <v>50113001</v>
      </c>
      <c r="F1333" s="750" t="s">
        <v>589</v>
      </c>
      <c r="G1333" s="749" t="s">
        <v>590</v>
      </c>
      <c r="H1333" s="749">
        <v>225168</v>
      </c>
      <c r="I1333" s="749">
        <v>225168</v>
      </c>
      <c r="J1333" s="749" t="s">
        <v>1377</v>
      </c>
      <c r="K1333" s="749" t="s">
        <v>707</v>
      </c>
      <c r="L1333" s="752">
        <v>63.54</v>
      </c>
      <c r="M1333" s="752">
        <v>10</v>
      </c>
      <c r="N1333" s="753">
        <v>635.4</v>
      </c>
    </row>
    <row r="1334" spans="1:14" ht="14.4" customHeight="1" x14ac:dyDescent="0.3">
      <c r="A1334" s="747" t="s">
        <v>562</v>
      </c>
      <c r="B1334" s="748" t="s">
        <v>563</v>
      </c>
      <c r="C1334" s="749" t="s">
        <v>586</v>
      </c>
      <c r="D1334" s="750" t="s">
        <v>587</v>
      </c>
      <c r="E1334" s="751">
        <v>50113001</v>
      </c>
      <c r="F1334" s="750" t="s">
        <v>589</v>
      </c>
      <c r="G1334" s="749" t="s">
        <v>597</v>
      </c>
      <c r="H1334" s="749">
        <v>115594</v>
      </c>
      <c r="I1334" s="749">
        <v>115594</v>
      </c>
      <c r="J1334" s="749" t="s">
        <v>2283</v>
      </c>
      <c r="K1334" s="749" t="s">
        <v>1114</v>
      </c>
      <c r="L1334" s="752">
        <v>256.84000000000009</v>
      </c>
      <c r="M1334" s="752">
        <v>1</v>
      </c>
      <c r="N1334" s="753">
        <v>256.84000000000009</v>
      </c>
    </row>
    <row r="1335" spans="1:14" ht="14.4" customHeight="1" x14ac:dyDescent="0.3">
      <c r="A1335" s="747" t="s">
        <v>562</v>
      </c>
      <c r="B1335" s="748" t="s">
        <v>563</v>
      </c>
      <c r="C1335" s="749" t="s">
        <v>586</v>
      </c>
      <c r="D1335" s="750" t="s">
        <v>587</v>
      </c>
      <c r="E1335" s="751">
        <v>50113001</v>
      </c>
      <c r="F1335" s="750" t="s">
        <v>589</v>
      </c>
      <c r="G1335" s="749" t="s">
        <v>597</v>
      </c>
      <c r="H1335" s="749">
        <v>201290</v>
      </c>
      <c r="I1335" s="749">
        <v>201290</v>
      </c>
      <c r="J1335" s="749" t="s">
        <v>1379</v>
      </c>
      <c r="K1335" s="749" t="s">
        <v>837</v>
      </c>
      <c r="L1335" s="752">
        <v>42.642083333333339</v>
      </c>
      <c r="M1335" s="752">
        <v>72</v>
      </c>
      <c r="N1335" s="753">
        <v>3070.2300000000005</v>
      </c>
    </row>
    <row r="1336" spans="1:14" ht="14.4" customHeight="1" x14ac:dyDescent="0.3">
      <c r="A1336" s="747" t="s">
        <v>562</v>
      </c>
      <c r="B1336" s="748" t="s">
        <v>563</v>
      </c>
      <c r="C1336" s="749" t="s">
        <v>586</v>
      </c>
      <c r="D1336" s="750" t="s">
        <v>587</v>
      </c>
      <c r="E1336" s="751">
        <v>50113001</v>
      </c>
      <c r="F1336" s="750" t="s">
        <v>589</v>
      </c>
      <c r="G1336" s="749" t="s">
        <v>597</v>
      </c>
      <c r="H1336" s="749">
        <v>140368</v>
      </c>
      <c r="I1336" s="749">
        <v>40368</v>
      </c>
      <c r="J1336" s="749" t="s">
        <v>1380</v>
      </c>
      <c r="K1336" s="749" t="s">
        <v>1381</v>
      </c>
      <c r="L1336" s="752">
        <v>61.693333333333349</v>
      </c>
      <c r="M1336" s="752">
        <v>6</v>
      </c>
      <c r="N1336" s="753">
        <v>370.16000000000008</v>
      </c>
    </row>
    <row r="1337" spans="1:14" ht="14.4" customHeight="1" x14ac:dyDescent="0.3">
      <c r="A1337" s="747" t="s">
        <v>562</v>
      </c>
      <c r="B1337" s="748" t="s">
        <v>563</v>
      </c>
      <c r="C1337" s="749" t="s">
        <v>586</v>
      </c>
      <c r="D1337" s="750" t="s">
        <v>587</v>
      </c>
      <c r="E1337" s="751">
        <v>50113001</v>
      </c>
      <c r="F1337" s="750" t="s">
        <v>589</v>
      </c>
      <c r="G1337" s="749" t="s">
        <v>590</v>
      </c>
      <c r="H1337" s="749">
        <v>207527</v>
      </c>
      <c r="I1337" s="749">
        <v>207527</v>
      </c>
      <c r="J1337" s="749" t="s">
        <v>1382</v>
      </c>
      <c r="K1337" s="749" t="s">
        <v>1383</v>
      </c>
      <c r="L1337" s="752">
        <v>61.695000000000007</v>
      </c>
      <c r="M1337" s="752">
        <v>2</v>
      </c>
      <c r="N1337" s="753">
        <v>123.39000000000001</v>
      </c>
    </row>
    <row r="1338" spans="1:14" ht="14.4" customHeight="1" x14ac:dyDescent="0.3">
      <c r="A1338" s="747" t="s">
        <v>562</v>
      </c>
      <c r="B1338" s="748" t="s">
        <v>563</v>
      </c>
      <c r="C1338" s="749" t="s">
        <v>586</v>
      </c>
      <c r="D1338" s="750" t="s">
        <v>587</v>
      </c>
      <c r="E1338" s="751">
        <v>50113001</v>
      </c>
      <c r="F1338" s="750" t="s">
        <v>589</v>
      </c>
      <c r="G1338" s="749" t="s">
        <v>590</v>
      </c>
      <c r="H1338" s="749">
        <v>100502</v>
      </c>
      <c r="I1338" s="749">
        <v>502</v>
      </c>
      <c r="J1338" s="749" t="s">
        <v>1386</v>
      </c>
      <c r="K1338" s="749" t="s">
        <v>1387</v>
      </c>
      <c r="L1338" s="752">
        <v>238.66666666666666</v>
      </c>
      <c r="M1338" s="752">
        <v>3</v>
      </c>
      <c r="N1338" s="753">
        <v>716</v>
      </c>
    </row>
    <row r="1339" spans="1:14" ht="14.4" customHeight="1" x14ac:dyDescent="0.3">
      <c r="A1339" s="747" t="s">
        <v>562</v>
      </c>
      <c r="B1339" s="748" t="s">
        <v>563</v>
      </c>
      <c r="C1339" s="749" t="s">
        <v>586</v>
      </c>
      <c r="D1339" s="750" t="s">
        <v>587</v>
      </c>
      <c r="E1339" s="751">
        <v>50113001</v>
      </c>
      <c r="F1339" s="750" t="s">
        <v>589</v>
      </c>
      <c r="G1339" s="749" t="s">
        <v>590</v>
      </c>
      <c r="H1339" s="749">
        <v>102684</v>
      </c>
      <c r="I1339" s="749">
        <v>2684</v>
      </c>
      <c r="J1339" s="749" t="s">
        <v>1386</v>
      </c>
      <c r="K1339" s="749" t="s">
        <v>1388</v>
      </c>
      <c r="L1339" s="752">
        <v>87.82076923076923</v>
      </c>
      <c r="M1339" s="752">
        <v>13</v>
      </c>
      <c r="N1339" s="753">
        <v>1141.67</v>
      </c>
    </row>
    <row r="1340" spans="1:14" ht="14.4" customHeight="1" x14ac:dyDescent="0.3">
      <c r="A1340" s="747" t="s">
        <v>562</v>
      </c>
      <c r="B1340" s="748" t="s">
        <v>563</v>
      </c>
      <c r="C1340" s="749" t="s">
        <v>586</v>
      </c>
      <c r="D1340" s="750" t="s">
        <v>587</v>
      </c>
      <c r="E1340" s="751">
        <v>50113001</v>
      </c>
      <c r="F1340" s="750" t="s">
        <v>589</v>
      </c>
      <c r="G1340" s="749" t="s">
        <v>590</v>
      </c>
      <c r="H1340" s="749">
        <v>166755</v>
      </c>
      <c r="I1340" s="749">
        <v>66755</v>
      </c>
      <c r="J1340" s="749" t="s">
        <v>2284</v>
      </c>
      <c r="K1340" s="749" t="s">
        <v>2285</v>
      </c>
      <c r="L1340" s="752">
        <v>289.75999999999993</v>
      </c>
      <c r="M1340" s="752">
        <v>1</v>
      </c>
      <c r="N1340" s="753">
        <v>289.75999999999993</v>
      </c>
    </row>
    <row r="1341" spans="1:14" ht="14.4" customHeight="1" x14ac:dyDescent="0.3">
      <c r="A1341" s="747" t="s">
        <v>562</v>
      </c>
      <c r="B1341" s="748" t="s">
        <v>563</v>
      </c>
      <c r="C1341" s="749" t="s">
        <v>586</v>
      </c>
      <c r="D1341" s="750" t="s">
        <v>587</v>
      </c>
      <c r="E1341" s="751">
        <v>50113001</v>
      </c>
      <c r="F1341" s="750" t="s">
        <v>589</v>
      </c>
      <c r="G1341" s="749" t="s">
        <v>564</v>
      </c>
      <c r="H1341" s="749">
        <v>847196</v>
      </c>
      <c r="I1341" s="749">
        <v>117258</v>
      </c>
      <c r="J1341" s="749" t="s">
        <v>2286</v>
      </c>
      <c r="K1341" s="749" t="s">
        <v>2287</v>
      </c>
      <c r="L1341" s="752">
        <v>71.59</v>
      </c>
      <c r="M1341" s="752">
        <v>1</v>
      </c>
      <c r="N1341" s="753">
        <v>71.59</v>
      </c>
    </row>
    <row r="1342" spans="1:14" ht="14.4" customHeight="1" x14ac:dyDescent="0.3">
      <c r="A1342" s="747" t="s">
        <v>562</v>
      </c>
      <c r="B1342" s="748" t="s">
        <v>563</v>
      </c>
      <c r="C1342" s="749" t="s">
        <v>586</v>
      </c>
      <c r="D1342" s="750" t="s">
        <v>587</v>
      </c>
      <c r="E1342" s="751">
        <v>50113001</v>
      </c>
      <c r="F1342" s="750" t="s">
        <v>589</v>
      </c>
      <c r="G1342" s="749" t="s">
        <v>590</v>
      </c>
      <c r="H1342" s="749">
        <v>157119</v>
      </c>
      <c r="I1342" s="749">
        <v>157119</v>
      </c>
      <c r="J1342" s="749" t="s">
        <v>1389</v>
      </c>
      <c r="K1342" s="749" t="s">
        <v>1390</v>
      </c>
      <c r="L1342" s="752">
        <v>120.86000000000006</v>
      </c>
      <c r="M1342" s="752">
        <v>3</v>
      </c>
      <c r="N1342" s="753">
        <v>362.58000000000015</v>
      </c>
    </row>
    <row r="1343" spans="1:14" ht="14.4" customHeight="1" x14ac:dyDescent="0.3">
      <c r="A1343" s="747" t="s">
        <v>562</v>
      </c>
      <c r="B1343" s="748" t="s">
        <v>563</v>
      </c>
      <c r="C1343" s="749" t="s">
        <v>586</v>
      </c>
      <c r="D1343" s="750" t="s">
        <v>587</v>
      </c>
      <c r="E1343" s="751">
        <v>50113001</v>
      </c>
      <c r="F1343" s="750" t="s">
        <v>589</v>
      </c>
      <c r="G1343" s="749" t="s">
        <v>301</v>
      </c>
      <c r="H1343" s="749">
        <v>158809</v>
      </c>
      <c r="I1343" s="749">
        <v>158809</v>
      </c>
      <c r="J1343" s="749" t="s">
        <v>2288</v>
      </c>
      <c r="K1343" s="749" t="s">
        <v>1642</v>
      </c>
      <c r="L1343" s="752">
        <v>61.7</v>
      </c>
      <c r="M1343" s="752">
        <v>2</v>
      </c>
      <c r="N1343" s="753">
        <v>123.4</v>
      </c>
    </row>
    <row r="1344" spans="1:14" ht="14.4" customHeight="1" x14ac:dyDescent="0.3">
      <c r="A1344" s="747" t="s">
        <v>562</v>
      </c>
      <c r="B1344" s="748" t="s">
        <v>563</v>
      </c>
      <c r="C1344" s="749" t="s">
        <v>586</v>
      </c>
      <c r="D1344" s="750" t="s">
        <v>587</v>
      </c>
      <c r="E1344" s="751">
        <v>50113001</v>
      </c>
      <c r="F1344" s="750" t="s">
        <v>589</v>
      </c>
      <c r="G1344" s="749" t="s">
        <v>590</v>
      </c>
      <c r="H1344" s="749">
        <v>103706</v>
      </c>
      <c r="I1344" s="749">
        <v>103706</v>
      </c>
      <c r="J1344" s="749" t="s">
        <v>2289</v>
      </c>
      <c r="K1344" s="749" t="s">
        <v>2290</v>
      </c>
      <c r="L1344" s="752">
        <v>84.145999999999987</v>
      </c>
      <c r="M1344" s="752">
        <v>5</v>
      </c>
      <c r="N1344" s="753">
        <v>420.72999999999996</v>
      </c>
    </row>
    <row r="1345" spans="1:14" ht="14.4" customHeight="1" x14ac:dyDescent="0.3">
      <c r="A1345" s="747" t="s">
        <v>562</v>
      </c>
      <c r="B1345" s="748" t="s">
        <v>563</v>
      </c>
      <c r="C1345" s="749" t="s">
        <v>586</v>
      </c>
      <c r="D1345" s="750" t="s">
        <v>587</v>
      </c>
      <c r="E1345" s="751">
        <v>50113001</v>
      </c>
      <c r="F1345" s="750" t="s">
        <v>589</v>
      </c>
      <c r="G1345" s="749" t="s">
        <v>590</v>
      </c>
      <c r="H1345" s="749">
        <v>161522</v>
      </c>
      <c r="I1345" s="749">
        <v>161522</v>
      </c>
      <c r="J1345" s="749" t="s">
        <v>2291</v>
      </c>
      <c r="K1345" s="749" t="s">
        <v>2292</v>
      </c>
      <c r="L1345" s="752">
        <v>258.88</v>
      </c>
      <c r="M1345" s="752">
        <v>2</v>
      </c>
      <c r="N1345" s="753">
        <v>517.76</v>
      </c>
    </row>
    <row r="1346" spans="1:14" ht="14.4" customHeight="1" x14ac:dyDescent="0.3">
      <c r="A1346" s="747" t="s">
        <v>562</v>
      </c>
      <c r="B1346" s="748" t="s">
        <v>563</v>
      </c>
      <c r="C1346" s="749" t="s">
        <v>586</v>
      </c>
      <c r="D1346" s="750" t="s">
        <v>587</v>
      </c>
      <c r="E1346" s="751">
        <v>50113001</v>
      </c>
      <c r="F1346" s="750" t="s">
        <v>589</v>
      </c>
      <c r="G1346" s="749" t="s">
        <v>597</v>
      </c>
      <c r="H1346" s="749">
        <v>127738</v>
      </c>
      <c r="I1346" s="749">
        <v>127738</v>
      </c>
      <c r="J1346" s="749" t="s">
        <v>2293</v>
      </c>
      <c r="K1346" s="749" t="s">
        <v>2294</v>
      </c>
      <c r="L1346" s="752">
        <v>95.370000000000019</v>
      </c>
      <c r="M1346" s="752">
        <v>1</v>
      </c>
      <c r="N1346" s="753">
        <v>95.370000000000019</v>
      </c>
    </row>
    <row r="1347" spans="1:14" ht="14.4" customHeight="1" x14ac:dyDescent="0.3">
      <c r="A1347" s="747" t="s">
        <v>562</v>
      </c>
      <c r="B1347" s="748" t="s">
        <v>563</v>
      </c>
      <c r="C1347" s="749" t="s">
        <v>586</v>
      </c>
      <c r="D1347" s="750" t="s">
        <v>587</v>
      </c>
      <c r="E1347" s="751">
        <v>50113001</v>
      </c>
      <c r="F1347" s="750" t="s">
        <v>589</v>
      </c>
      <c r="G1347" s="749" t="s">
        <v>590</v>
      </c>
      <c r="H1347" s="749">
        <v>218109</v>
      </c>
      <c r="I1347" s="749">
        <v>218109</v>
      </c>
      <c r="J1347" s="749" t="s">
        <v>1393</v>
      </c>
      <c r="K1347" s="749" t="s">
        <v>1395</v>
      </c>
      <c r="L1347" s="752">
        <v>143.43</v>
      </c>
      <c r="M1347" s="752">
        <v>1</v>
      </c>
      <c r="N1347" s="753">
        <v>143.43</v>
      </c>
    </row>
    <row r="1348" spans="1:14" ht="14.4" customHeight="1" x14ac:dyDescent="0.3">
      <c r="A1348" s="747" t="s">
        <v>562</v>
      </c>
      <c r="B1348" s="748" t="s">
        <v>563</v>
      </c>
      <c r="C1348" s="749" t="s">
        <v>586</v>
      </c>
      <c r="D1348" s="750" t="s">
        <v>587</v>
      </c>
      <c r="E1348" s="751">
        <v>50113001</v>
      </c>
      <c r="F1348" s="750" t="s">
        <v>589</v>
      </c>
      <c r="G1348" s="749" t="s">
        <v>590</v>
      </c>
      <c r="H1348" s="749">
        <v>113816</v>
      </c>
      <c r="I1348" s="749">
        <v>13816</v>
      </c>
      <c r="J1348" s="749" t="s">
        <v>2295</v>
      </c>
      <c r="K1348" s="749" t="s">
        <v>2296</v>
      </c>
      <c r="L1348" s="752">
        <v>254.99</v>
      </c>
      <c r="M1348" s="752">
        <v>1</v>
      </c>
      <c r="N1348" s="753">
        <v>254.99</v>
      </c>
    </row>
    <row r="1349" spans="1:14" ht="14.4" customHeight="1" x14ac:dyDescent="0.3">
      <c r="A1349" s="747" t="s">
        <v>562</v>
      </c>
      <c r="B1349" s="748" t="s">
        <v>563</v>
      </c>
      <c r="C1349" s="749" t="s">
        <v>586</v>
      </c>
      <c r="D1349" s="750" t="s">
        <v>587</v>
      </c>
      <c r="E1349" s="751">
        <v>50113001</v>
      </c>
      <c r="F1349" s="750" t="s">
        <v>589</v>
      </c>
      <c r="G1349" s="749" t="s">
        <v>590</v>
      </c>
      <c r="H1349" s="749">
        <v>118563</v>
      </c>
      <c r="I1349" s="749">
        <v>18563</v>
      </c>
      <c r="J1349" s="749" t="s">
        <v>2297</v>
      </c>
      <c r="K1349" s="749" t="s">
        <v>2298</v>
      </c>
      <c r="L1349" s="752">
        <v>487.60000000000019</v>
      </c>
      <c r="M1349" s="752">
        <v>1</v>
      </c>
      <c r="N1349" s="753">
        <v>487.60000000000019</v>
      </c>
    </row>
    <row r="1350" spans="1:14" ht="14.4" customHeight="1" x14ac:dyDescent="0.3">
      <c r="A1350" s="747" t="s">
        <v>562</v>
      </c>
      <c r="B1350" s="748" t="s">
        <v>563</v>
      </c>
      <c r="C1350" s="749" t="s">
        <v>586</v>
      </c>
      <c r="D1350" s="750" t="s">
        <v>587</v>
      </c>
      <c r="E1350" s="751">
        <v>50113001</v>
      </c>
      <c r="F1350" s="750" t="s">
        <v>589</v>
      </c>
      <c r="G1350" s="749" t="s">
        <v>597</v>
      </c>
      <c r="H1350" s="749">
        <v>146071</v>
      </c>
      <c r="I1350" s="749">
        <v>146071</v>
      </c>
      <c r="J1350" s="749" t="s">
        <v>1399</v>
      </c>
      <c r="K1350" s="749" t="s">
        <v>1400</v>
      </c>
      <c r="L1350" s="752">
        <v>138.52000000000001</v>
      </c>
      <c r="M1350" s="752">
        <v>1</v>
      </c>
      <c r="N1350" s="753">
        <v>138.52000000000001</v>
      </c>
    </row>
    <row r="1351" spans="1:14" ht="14.4" customHeight="1" x14ac:dyDescent="0.3">
      <c r="A1351" s="747" t="s">
        <v>562</v>
      </c>
      <c r="B1351" s="748" t="s">
        <v>563</v>
      </c>
      <c r="C1351" s="749" t="s">
        <v>586</v>
      </c>
      <c r="D1351" s="750" t="s">
        <v>587</v>
      </c>
      <c r="E1351" s="751">
        <v>50113001</v>
      </c>
      <c r="F1351" s="750" t="s">
        <v>589</v>
      </c>
      <c r="G1351" s="749" t="s">
        <v>564</v>
      </c>
      <c r="H1351" s="749">
        <v>845630</v>
      </c>
      <c r="I1351" s="749">
        <v>105846</v>
      </c>
      <c r="J1351" s="749" t="s">
        <v>2299</v>
      </c>
      <c r="K1351" s="749" t="s">
        <v>1400</v>
      </c>
      <c r="L1351" s="752">
        <v>132.40000000000003</v>
      </c>
      <c r="M1351" s="752">
        <v>1</v>
      </c>
      <c r="N1351" s="753">
        <v>132.40000000000003</v>
      </c>
    </row>
    <row r="1352" spans="1:14" ht="14.4" customHeight="1" x14ac:dyDescent="0.3">
      <c r="A1352" s="747" t="s">
        <v>562</v>
      </c>
      <c r="B1352" s="748" t="s">
        <v>563</v>
      </c>
      <c r="C1352" s="749" t="s">
        <v>586</v>
      </c>
      <c r="D1352" s="750" t="s">
        <v>587</v>
      </c>
      <c r="E1352" s="751">
        <v>50113001</v>
      </c>
      <c r="F1352" s="750" t="s">
        <v>589</v>
      </c>
      <c r="G1352" s="749" t="s">
        <v>590</v>
      </c>
      <c r="H1352" s="749">
        <v>850459</v>
      </c>
      <c r="I1352" s="749">
        <v>127760</v>
      </c>
      <c r="J1352" s="749" t="s">
        <v>1401</v>
      </c>
      <c r="K1352" s="749" t="s">
        <v>1402</v>
      </c>
      <c r="L1352" s="752">
        <v>59.718000000000004</v>
      </c>
      <c r="M1352" s="752">
        <v>20</v>
      </c>
      <c r="N1352" s="753">
        <v>1194.3600000000001</v>
      </c>
    </row>
    <row r="1353" spans="1:14" ht="14.4" customHeight="1" x14ac:dyDescent="0.3">
      <c r="A1353" s="747" t="s">
        <v>562</v>
      </c>
      <c r="B1353" s="748" t="s">
        <v>563</v>
      </c>
      <c r="C1353" s="749" t="s">
        <v>586</v>
      </c>
      <c r="D1353" s="750" t="s">
        <v>587</v>
      </c>
      <c r="E1353" s="751">
        <v>50113001</v>
      </c>
      <c r="F1353" s="750" t="s">
        <v>589</v>
      </c>
      <c r="G1353" s="749" t="s">
        <v>564</v>
      </c>
      <c r="H1353" s="749">
        <v>127778</v>
      </c>
      <c r="I1353" s="749">
        <v>127778</v>
      </c>
      <c r="J1353" s="749" t="s">
        <v>1403</v>
      </c>
      <c r="K1353" s="749" t="s">
        <v>1400</v>
      </c>
      <c r="L1353" s="752">
        <v>144.9</v>
      </c>
      <c r="M1353" s="752">
        <v>6</v>
      </c>
      <c r="N1353" s="753">
        <v>869.40000000000009</v>
      </c>
    </row>
    <row r="1354" spans="1:14" ht="14.4" customHeight="1" x14ac:dyDescent="0.3">
      <c r="A1354" s="747" t="s">
        <v>562</v>
      </c>
      <c r="B1354" s="748" t="s">
        <v>563</v>
      </c>
      <c r="C1354" s="749" t="s">
        <v>586</v>
      </c>
      <c r="D1354" s="750" t="s">
        <v>587</v>
      </c>
      <c r="E1354" s="751">
        <v>50113001</v>
      </c>
      <c r="F1354" s="750" t="s">
        <v>589</v>
      </c>
      <c r="G1354" s="749" t="s">
        <v>590</v>
      </c>
      <c r="H1354" s="749">
        <v>850104</v>
      </c>
      <c r="I1354" s="749">
        <v>164344</v>
      </c>
      <c r="J1354" s="749" t="s">
        <v>2300</v>
      </c>
      <c r="K1354" s="749" t="s">
        <v>2301</v>
      </c>
      <c r="L1354" s="752">
        <v>227.5</v>
      </c>
      <c r="M1354" s="752">
        <v>2</v>
      </c>
      <c r="N1354" s="753">
        <v>455</v>
      </c>
    </row>
    <row r="1355" spans="1:14" ht="14.4" customHeight="1" x14ac:dyDescent="0.3">
      <c r="A1355" s="747" t="s">
        <v>562</v>
      </c>
      <c r="B1355" s="748" t="s">
        <v>563</v>
      </c>
      <c r="C1355" s="749" t="s">
        <v>586</v>
      </c>
      <c r="D1355" s="750" t="s">
        <v>587</v>
      </c>
      <c r="E1355" s="751">
        <v>50113001</v>
      </c>
      <c r="F1355" s="750" t="s">
        <v>589</v>
      </c>
      <c r="G1355" s="749" t="s">
        <v>590</v>
      </c>
      <c r="H1355" s="749">
        <v>185937</v>
      </c>
      <c r="I1355" s="749">
        <v>185937</v>
      </c>
      <c r="J1355" s="749" t="s">
        <v>1405</v>
      </c>
      <c r="K1355" s="749" t="s">
        <v>1406</v>
      </c>
      <c r="L1355" s="752">
        <v>213.75000000000009</v>
      </c>
      <c r="M1355" s="752">
        <v>1</v>
      </c>
      <c r="N1355" s="753">
        <v>213.75000000000009</v>
      </c>
    </row>
    <row r="1356" spans="1:14" ht="14.4" customHeight="1" x14ac:dyDescent="0.3">
      <c r="A1356" s="747" t="s">
        <v>562</v>
      </c>
      <c r="B1356" s="748" t="s">
        <v>563</v>
      </c>
      <c r="C1356" s="749" t="s">
        <v>586</v>
      </c>
      <c r="D1356" s="750" t="s">
        <v>587</v>
      </c>
      <c r="E1356" s="751">
        <v>50113001</v>
      </c>
      <c r="F1356" s="750" t="s">
        <v>589</v>
      </c>
      <c r="G1356" s="749" t="s">
        <v>597</v>
      </c>
      <c r="H1356" s="749">
        <v>184530</v>
      </c>
      <c r="I1356" s="749">
        <v>200207</v>
      </c>
      <c r="J1356" s="749" t="s">
        <v>1407</v>
      </c>
      <c r="K1356" s="749" t="s">
        <v>1408</v>
      </c>
      <c r="L1356" s="752">
        <v>75.685000000000016</v>
      </c>
      <c r="M1356" s="752">
        <v>2</v>
      </c>
      <c r="N1356" s="753">
        <v>151.37000000000003</v>
      </c>
    </row>
    <row r="1357" spans="1:14" ht="14.4" customHeight="1" x14ac:dyDescent="0.3">
      <c r="A1357" s="747" t="s">
        <v>562</v>
      </c>
      <c r="B1357" s="748" t="s">
        <v>563</v>
      </c>
      <c r="C1357" s="749" t="s">
        <v>586</v>
      </c>
      <c r="D1357" s="750" t="s">
        <v>587</v>
      </c>
      <c r="E1357" s="751">
        <v>50113001</v>
      </c>
      <c r="F1357" s="750" t="s">
        <v>589</v>
      </c>
      <c r="G1357" s="749" t="s">
        <v>590</v>
      </c>
      <c r="H1357" s="749">
        <v>196187</v>
      </c>
      <c r="I1357" s="749">
        <v>96187</v>
      </c>
      <c r="J1357" s="749" t="s">
        <v>1409</v>
      </c>
      <c r="K1357" s="749" t="s">
        <v>1411</v>
      </c>
      <c r="L1357" s="752">
        <v>60.70000000000001</v>
      </c>
      <c r="M1357" s="752">
        <v>6</v>
      </c>
      <c r="N1357" s="753">
        <v>364.20000000000005</v>
      </c>
    </row>
    <row r="1358" spans="1:14" ht="14.4" customHeight="1" x14ac:dyDescent="0.3">
      <c r="A1358" s="747" t="s">
        <v>562</v>
      </c>
      <c r="B1358" s="748" t="s">
        <v>563</v>
      </c>
      <c r="C1358" s="749" t="s">
        <v>586</v>
      </c>
      <c r="D1358" s="750" t="s">
        <v>587</v>
      </c>
      <c r="E1358" s="751">
        <v>50113001</v>
      </c>
      <c r="F1358" s="750" t="s">
        <v>589</v>
      </c>
      <c r="G1358" s="749" t="s">
        <v>590</v>
      </c>
      <c r="H1358" s="749">
        <v>147271</v>
      </c>
      <c r="I1358" s="749">
        <v>47271</v>
      </c>
      <c r="J1358" s="749" t="s">
        <v>1417</v>
      </c>
      <c r="K1358" s="749" t="s">
        <v>596</v>
      </c>
      <c r="L1358" s="752">
        <v>92.023333333333326</v>
      </c>
      <c r="M1358" s="752">
        <v>3</v>
      </c>
      <c r="N1358" s="753">
        <v>276.07</v>
      </c>
    </row>
    <row r="1359" spans="1:14" ht="14.4" customHeight="1" x14ac:dyDescent="0.3">
      <c r="A1359" s="747" t="s">
        <v>562</v>
      </c>
      <c r="B1359" s="748" t="s">
        <v>563</v>
      </c>
      <c r="C1359" s="749" t="s">
        <v>586</v>
      </c>
      <c r="D1359" s="750" t="s">
        <v>587</v>
      </c>
      <c r="E1359" s="751">
        <v>50113001</v>
      </c>
      <c r="F1359" s="750" t="s">
        <v>589</v>
      </c>
      <c r="G1359" s="749" t="s">
        <v>597</v>
      </c>
      <c r="H1359" s="749">
        <v>16916</v>
      </c>
      <c r="I1359" s="749">
        <v>16916</v>
      </c>
      <c r="J1359" s="749" t="s">
        <v>1418</v>
      </c>
      <c r="K1359" s="749" t="s">
        <v>2302</v>
      </c>
      <c r="L1359" s="752">
        <v>174.65999999999997</v>
      </c>
      <c r="M1359" s="752">
        <v>1</v>
      </c>
      <c r="N1359" s="753">
        <v>174.65999999999997</v>
      </c>
    </row>
    <row r="1360" spans="1:14" ht="14.4" customHeight="1" x14ac:dyDescent="0.3">
      <c r="A1360" s="747" t="s">
        <v>562</v>
      </c>
      <c r="B1360" s="748" t="s">
        <v>563</v>
      </c>
      <c r="C1360" s="749" t="s">
        <v>586</v>
      </c>
      <c r="D1360" s="750" t="s">
        <v>587</v>
      </c>
      <c r="E1360" s="751">
        <v>50113001</v>
      </c>
      <c r="F1360" s="750" t="s">
        <v>589</v>
      </c>
      <c r="G1360" s="749" t="s">
        <v>597</v>
      </c>
      <c r="H1360" s="749">
        <v>116926</v>
      </c>
      <c r="I1360" s="749">
        <v>16926</v>
      </c>
      <c r="J1360" s="749" t="s">
        <v>1420</v>
      </c>
      <c r="K1360" s="749" t="s">
        <v>1421</v>
      </c>
      <c r="L1360" s="752">
        <v>264.50000000000006</v>
      </c>
      <c r="M1360" s="752">
        <v>2</v>
      </c>
      <c r="N1360" s="753">
        <v>529.00000000000011</v>
      </c>
    </row>
    <row r="1361" spans="1:14" ht="14.4" customHeight="1" x14ac:dyDescent="0.3">
      <c r="A1361" s="747" t="s">
        <v>562</v>
      </c>
      <c r="B1361" s="748" t="s">
        <v>563</v>
      </c>
      <c r="C1361" s="749" t="s">
        <v>586</v>
      </c>
      <c r="D1361" s="750" t="s">
        <v>587</v>
      </c>
      <c r="E1361" s="751">
        <v>50113001</v>
      </c>
      <c r="F1361" s="750" t="s">
        <v>589</v>
      </c>
      <c r="G1361" s="749" t="s">
        <v>597</v>
      </c>
      <c r="H1361" s="749">
        <v>116923</v>
      </c>
      <c r="I1361" s="749">
        <v>16923</v>
      </c>
      <c r="J1361" s="749" t="s">
        <v>1422</v>
      </c>
      <c r="K1361" s="749" t="s">
        <v>1423</v>
      </c>
      <c r="L1361" s="752">
        <v>78.510588235294122</v>
      </c>
      <c r="M1361" s="752">
        <v>17</v>
      </c>
      <c r="N1361" s="753">
        <v>1334.68</v>
      </c>
    </row>
    <row r="1362" spans="1:14" ht="14.4" customHeight="1" x14ac:dyDescent="0.3">
      <c r="A1362" s="747" t="s">
        <v>562</v>
      </c>
      <c r="B1362" s="748" t="s">
        <v>563</v>
      </c>
      <c r="C1362" s="749" t="s">
        <v>586</v>
      </c>
      <c r="D1362" s="750" t="s">
        <v>587</v>
      </c>
      <c r="E1362" s="751">
        <v>50113001</v>
      </c>
      <c r="F1362" s="750" t="s">
        <v>589</v>
      </c>
      <c r="G1362" s="749" t="s">
        <v>590</v>
      </c>
      <c r="H1362" s="749">
        <v>223159</v>
      </c>
      <c r="I1362" s="749">
        <v>223159</v>
      </c>
      <c r="J1362" s="749" t="s">
        <v>1426</v>
      </c>
      <c r="K1362" s="749" t="s">
        <v>1427</v>
      </c>
      <c r="L1362" s="752">
        <v>73.008837209302342</v>
      </c>
      <c r="M1362" s="752">
        <v>43</v>
      </c>
      <c r="N1362" s="753">
        <v>3139.3800000000006</v>
      </c>
    </row>
    <row r="1363" spans="1:14" ht="14.4" customHeight="1" x14ac:dyDescent="0.3">
      <c r="A1363" s="747" t="s">
        <v>562</v>
      </c>
      <c r="B1363" s="748" t="s">
        <v>563</v>
      </c>
      <c r="C1363" s="749" t="s">
        <v>586</v>
      </c>
      <c r="D1363" s="750" t="s">
        <v>587</v>
      </c>
      <c r="E1363" s="751">
        <v>50113001</v>
      </c>
      <c r="F1363" s="750" t="s">
        <v>589</v>
      </c>
      <c r="G1363" s="749" t="s">
        <v>590</v>
      </c>
      <c r="H1363" s="749">
        <v>157525</v>
      </c>
      <c r="I1363" s="749">
        <v>57525</v>
      </c>
      <c r="J1363" s="749" t="s">
        <v>1428</v>
      </c>
      <c r="K1363" s="749" t="s">
        <v>1429</v>
      </c>
      <c r="L1363" s="752">
        <v>97.53000000000003</v>
      </c>
      <c r="M1363" s="752">
        <v>1</v>
      </c>
      <c r="N1363" s="753">
        <v>97.53000000000003</v>
      </c>
    </row>
    <row r="1364" spans="1:14" ht="14.4" customHeight="1" x14ac:dyDescent="0.3">
      <c r="A1364" s="747" t="s">
        <v>562</v>
      </c>
      <c r="B1364" s="748" t="s">
        <v>563</v>
      </c>
      <c r="C1364" s="749" t="s">
        <v>586</v>
      </c>
      <c r="D1364" s="750" t="s">
        <v>587</v>
      </c>
      <c r="E1364" s="751">
        <v>50113001</v>
      </c>
      <c r="F1364" s="750" t="s">
        <v>589</v>
      </c>
      <c r="G1364" s="749" t="s">
        <v>597</v>
      </c>
      <c r="H1364" s="749">
        <v>103591</v>
      </c>
      <c r="I1364" s="749">
        <v>3591</v>
      </c>
      <c r="J1364" s="749" t="s">
        <v>1430</v>
      </c>
      <c r="K1364" s="749" t="s">
        <v>1431</v>
      </c>
      <c r="L1364" s="752">
        <v>432.12000000000006</v>
      </c>
      <c r="M1364" s="752">
        <v>9</v>
      </c>
      <c r="N1364" s="753">
        <v>3889.0800000000004</v>
      </c>
    </row>
    <row r="1365" spans="1:14" ht="14.4" customHeight="1" x14ac:dyDescent="0.3">
      <c r="A1365" s="747" t="s">
        <v>562</v>
      </c>
      <c r="B1365" s="748" t="s">
        <v>563</v>
      </c>
      <c r="C1365" s="749" t="s">
        <v>586</v>
      </c>
      <c r="D1365" s="750" t="s">
        <v>587</v>
      </c>
      <c r="E1365" s="751">
        <v>50113001</v>
      </c>
      <c r="F1365" s="750" t="s">
        <v>589</v>
      </c>
      <c r="G1365" s="749" t="s">
        <v>597</v>
      </c>
      <c r="H1365" s="749">
        <v>188498</v>
      </c>
      <c r="I1365" s="749">
        <v>88498</v>
      </c>
      <c r="J1365" s="749" t="s">
        <v>1432</v>
      </c>
      <c r="K1365" s="749" t="s">
        <v>1433</v>
      </c>
      <c r="L1365" s="752">
        <v>166.94818181818184</v>
      </c>
      <c r="M1365" s="752">
        <v>11</v>
      </c>
      <c r="N1365" s="753">
        <v>1836.4300000000003</v>
      </c>
    </row>
    <row r="1366" spans="1:14" ht="14.4" customHeight="1" x14ac:dyDescent="0.3">
      <c r="A1366" s="747" t="s">
        <v>562</v>
      </c>
      <c r="B1366" s="748" t="s">
        <v>563</v>
      </c>
      <c r="C1366" s="749" t="s">
        <v>586</v>
      </c>
      <c r="D1366" s="750" t="s">
        <v>587</v>
      </c>
      <c r="E1366" s="751">
        <v>50113001</v>
      </c>
      <c r="F1366" s="750" t="s">
        <v>589</v>
      </c>
      <c r="G1366" s="749" t="s">
        <v>590</v>
      </c>
      <c r="H1366" s="749">
        <v>155634</v>
      </c>
      <c r="I1366" s="749">
        <v>55634</v>
      </c>
      <c r="J1366" s="749" t="s">
        <v>2303</v>
      </c>
      <c r="K1366" s="749" t="s">
        <v>2304</v>
      </c>
      <c r="L1366" s="752">
        <v>64.650000000000006</v>
      </c>
      <c r="M1366" s="752">
        <v>1</v>
      </c>
      <c r="N1366" s="753">
        <v>64.650000000000006</v>
      </c>
    </row>
    <row r="1367" spans="1:14" ht="14.4" customHeight="1" x14ac:dyDescent="0.3">
      <c r="A1367" s="747" t="s">
        <v>562</v>
      </c>
      <c r="B1367" s="748" t="s">
        <v>563</v>
      </c>
      <c r="C1367" s="749" t="s">
        <v>586</v>
      </c>
      <c r="D1367" s="750" t="s">
        <v>587</v>
      </c>
      <c r="E1367" s="751">
        <v>50113001</v>
      </c>
      <c r="F1367" s="750" t="s">
        <v>589</v>
      </c>
      <c r="G1367" s="749" t="s">
        <v>590</v>
      </c>
      <c r="H1367" s="749">
        <v>201692</v>
      </c>
      <c r="I1367" s="749">
        <v>201692</v>
      </c>
      <c r="J1367" s="749" t="s">
        <v>2303</v>
      </c>
      <c r="K1367" s="749" t="s">
        <v>2305</v>
      </c>
      <c r="L1367" s="752">
        <v>102.98499999999999</v>
      </c>
      <c r="M1367" s="752">
        <v>2</v>
      </c>
      <c r="N1367" s="753">
        <v>205.96999999999997</v>
      </c>
    </row>
    <row r="1368" spans="1:14" ht="14.4" customHeight="1" x14ac:dyDescent="0.3">
      <c r="A1368" s="747" t="s">
        <v>562</v>
      </c>
      <c r="B1368" s="748" t="s">
        <v>563</v>
      </c>
      <c r="C1368" s="749" t="s">
        <v>586</v>
      </c>
      <c r="D1368" s="750" t="s">
        <v>587</v>
      </c>
      <c r="E1368" s="751">
        <v>50113001</v>
      </c>
      <c r="F1368" s="750" t="s">
        <v>589</v>
      </c>
      <c r="G1368" s="749" t="s">
        <v>590</v>
      </c>
      <c r="H1368" s="749">
        <v>109415</v>
      </c>
      <c r="I1368" s="749">
        <v>119683</v>
      </c>
      <c r="J1368" s="749" t="s">
        <v>1434</v>
      </c>
      <c r="K1368" s="749" t="s">
        <v>2306</v>
      </c>
      <c r="L1368" s="752">
        <v>70.39500000000001</v>
      </c>
      <c r="M1368" s="752">
        <v>2</v>
      </c>
      <c r="N1368" s="753">
        <v>140.79000000000002</v>
      </c>
    </row>
    <row r="1369" spans="1:14" ht="14.4" customHeight="1" x14ac:dyDescent="0.3">
      <c r="A1369" s="747" t="s">
        <v>562</v>
      </c>
      <c r="B1369" s="748" t="s">
        <v>563</v>
      </c>
      <c r="C1369" s="749" t="s">
        <v>586</v>
      </c>
      <c r="D1369" s="750" t="s">
        <v>587</v>
      </c>
      <c r="E1369" s="751">
        <v>50113001</v>
      </c>
      <c r="F1369" s="750" t="s">
        <v>589</v>
      </c>
      <c r="G1369" s="749" t="s">
        <v>590</v>
      </c>
      <c r="H1369" s="749">
        <v>171031</v>
      </c>
      <c r="I1369" s="749">
        <v>171031</v>
      </c>
      <c r="J1369" s="749" t="s">
        <v>2307</v>
      </c>
      <c r="K1369" s="749" t="s">
        <v>2308</v>
      </c>
      <c r="L1369" s="752">
        <v>84.139999999999986</v>
      </c>
      <c r="M1369" s="752">
        <v>1</v>
      </c>
      <c r="N1369" s="753">
        <v>84.139999999999986</v>
      </c>
    </row>
    <row r="1370" spans="1:14" ht="14.4" customHeight="1" x14ac:dyDescent="0.3">
      <c r="A1370" s="747" t="s">
        <v>562</v>
      </c>
      <c r="B1370" s="748" t="s">
        <v>563</v>
      </c>
      <c r="C1370" s="749" t="s">
        <v>586</v>
      </c>
      <c r="D1370" s="750" t="s">
        <v>587</v>
      </c>
      <c r="E1370" s="751">
        <v>50113001</v>
      </c>
      <c r="F1370" s="750" t="s">
        <v>589</v>
      </c>
      <c r="G1370" s="749" t="s">
        <v>590</v>
      </c>
      <c r="H1370" s="749">
        <v>100513</v>
      </c>
      <c r="I1370" s="749">
        <v>513</v>
      </c>
      <c r="J1370" s="749" t="s">
        <v>1436</v>
      </c>
      <c r="K1370" s="749" t="s">
        <v>1369</v>
      </c>
      <c r="L1370" s="752">
        <v>56.788125000000008</v>
      </c>
      <c r="M1370" s="752">
        <v>16</v>
      </c>
      <c r="N1370" s="753">
        <v>908.61000000000013</v>
      </c>
    </row>
    <row r="1371" spans="1:14" ht="14.4" customHeight="1" x14ac:dyDescent="0.3">
      <c r="A1371" s="747" t="s">
        <v>562</v>
      </c>
      <c r="B1371" s="748" t="s">
        <v>563</v>
      </c>
      <c r="C1371" s="749" t="s">
        <v>586</v>
      </c>
      <c r="D1371" s="750" t="s">
        <v>587</v>
      </c>
      <c r="E1371" s="751">
        <v>50113001</v>
      </c>
      <c r="F1371" s="750" t="s">
        <v>589</v>
      </c>
      <c r="G1371" s="749" t="s">
        <v>597</v>
      </c>
      <c r="H1371" s="749">
        <v>112572</v>
      </c>
      <c r="I1371" s="749">
        <v>112572</v>
      </c>
      <c r="J1371" s="749" t="s">
        <v>1439</v>
      </c>
      <c r="K1371" s="749" t="s">
        <v>1440</v>
      </c>
      <c r="L1371" s="752">
        <v>64.230000000000018</v>
      </c>
      <c r="M1371" s="752">
        <v>1</v>
      </c>
      <c r="N1371" s="753">
        <v>64.230000000000018</v>
      </c>
    </row>
    <row r="1372" spans="1:14" ht="14.4" customHeight="1" x14ac:dyDescent="0.3">
      <c r="A1372" s="747" t="s">
        <v>562</v>
      </c>
      <c r="B1372" s="748" t="s">
        <v>563</v>
      </c>
      <c r="C1372" s="749" t="s">
        <v>586</v>
      </c>
      <c r="D1372" s="750" t="s">
        <v>587</v>
      </c>
      <c r="E1372" s="751">
        <v>50113001</v>
      </c>
      <c r="F1372" s="750" t="s">
        <v>589</v>
      </c>
      <c r="G1372" s="749" t="s">
        <v>590</v>
      </c>
      <c r="H1372" s="749">
        <v>110086</v>
      </c>
      <c r="I1372" s="749">
        <v>10086</v>
      </c>
      <c r="J1372" s="749" t="s">
        <v>1441</v>
      </c>
      <c r="K1372" s="749" t="s">
        <v>1442</v>
      </c>
      <c r="L1372" s="752">
        <v>1592.8000000000002</v>
      </c>
      <c r="M1372" s="752">
        <v>2</v>
      </c>
      <c r="N1372" s="753">
        <v>3185.6000000000004</v>
      </c>
    </row>
    <row r="1373" spans="1:14" ht="14.4" customHeight="1" x14ac:dyDescent="0.3">
      <c r="A1373" s="747" t="s">
        <v>562</v>
      </c>
      <c r="B1373" s="748" t="s">
        <v>563</v>
      </c>
      <c r="C1373" s="749" t="s">
        <v>586</v>
      </c>
      <c r="D1373" s="750" t="s">
        <v>587</v>
      </c>
      <c r="E1373" s="751">
        <v>50113001</v>
      </c>
      <c r="F1373" s="750" t="s">
        <v>589</v>
      </c>
      <c r="G1373" s="749" t="s">
        <v>597</v>
      </c>
      <c r="H1373" s="749">
        <v>191788</v>
      </c>
      <c r="I1373" s="749">
        <v>91788</v>
      </c>
      <c r="J1373" s="749" t="s">
        <v>1443</v>
      </c>
      <c r="K1373" s="749" t="s">
        <v>901</v>
      </c>
      <c r="L1373" s="752">
        <v>9.1191428571428581</v>
      </c>
      <c r="M1373" s="752">
        <v>35</v>
      </c>
      <c r="N1373" s="753">
        <v>319.17</v>
      </c>
    </row>
    <row r="1374" spans="1:14" ht="14.4" customHeight="1" x14ac:dyDescent="0.3">
      <c r="A1374" s="747" t="s">
        <v>562</v>
      </c>
      <c r="B1374" s="748" t="s">
        <v>563</v>
      </c>
      <c r="C1374" s="749" t="s">
        <v>586</v>
      </c>
      <c r="D1374" s="750" t="s">
        <v>587</v>
      </c>
      <c r="E1374" s="751">
        <v>50113001</v>
      </c>
      <c r="F1374" s="750" t="s">
        <v>589</v>
      </c>
      <c r="G1374" s="749" t="s">
        <v>597</v>
      </c>
      <c r="H1374" s="749">
        <v>106618</v>
      </c>
      <c r="I1374" s="749">
        <v>6618</v>
      </c>
      <c r="J1374" s="749" t="s">
        <v>1444</v>
      </c>
      <c r="K1374" s="749" t="s">
        <v>1445</v>
      </c>
      <c r="L1374" s="752">
        <v>19.59</v>
      </c>
      <c r="M1374" s="752">
        <v>9</v>
      </c>
      <c r="N1374" s="753">
        <v>176.31</v>
      </c>
    </row>
    <row r="1375" spans="1:14" ht="14.4" customHeight="1" x14ac:dyDescent="0.3">
      <c r="A1375" s="747" t="s">
        <v>562</v>
      </c>
      <c r="B1375" s="748" t="s">
        <v>563</v>
      </c>
      <c r="C1375" s="749" t="s">
        <v>586</v>
      </c>
      <c r="D1375" s="750" t="s">
        <v>587</v>
      </c>
      <c r="E1375" s="751">
        <v>50113001</v>
      </c>
      <c r="F1375" s="750" t="s">
        <v>589</v>
      </c>
      <c r="G1375" s="749" t="s">
        <v>590</v>
      </c>
      <c r="H1375" s="749">
        <v>184398</v>
      </c>
      <c r="I1375" s="749">
        <v>84398</v>
      </c>
      <c r="J1375" s="749" t="s">
        <v>1446</v>
      </c>
      <c r="K1375" s="749" t="s">
        <v>1447</v>
      </c>
      <c r="L1375" s="752">
        <v>411.93000000000018</v>
      </c>
      <c r="M1375" s="752">
        <v>7</v>
      </c>
      <c r="N1375" s="753">
        <v>2883.5100000000011</v>
      </c>
    </row>
    <row r="1376" spans="1:14" ht="14.4" customHeight="1" x14ac:dyDescent="0.3">
      <c r="A1376" s="747" t="s">
        <v>562</v>
      </c>
      <c r="B1376" s="748" t="s">
        <v>563</v>
      </c>
      <c r="C1376" s="749" t="s">
        <v>586</v>
      </c>
      <c r="D1376" s="750" t="s">
        <v>587</v>
      </c>
      <c r="E1376" s="751">
        <v>50113001</v>
      </c>
      <c r="F1376" s="750" t="s">
        <v>589</v>
      </c>
      <c r="G1376" s="749" t="s">
        <v>590</v>
      </c>
      <c r="H1376" s="749">
        <v>184400</v>
      </c>
      <c r="I1376" s="749">
        <v>84400</v>
      </c>
      <c r="J1376" s="749" t="s">
        <v>1448</v>
      </c>
      <c r="K1376" s="749" t="s">
        <v>1449</v>
      </c>
      <c r="L1376" s="752">
        <v>255.26</v>
      </c>
      <c r="M1376" s="752">
        <v>2</v>
      </c>
      <c r="N1376" s="753">
        <v>510.52</v>
      </c>
    </row>
    <row r="1377" spans="1:14" ht="14.4" customHeight="1" x14ac:dyDescent="0.3">
      <c r="A1377" s="747" t="s">
        <v>562</v>
      </c>
      <c r="B1377" s="748" t="s">
        <v>563</v>
      </c>
      <c r="C1377" s="749" t="s">
        <v>586</v>
      </c>
      <c r="D1377" s="750" t="s">
        <v>587</v>
      </c>
      <c r="E1377" s="751">
        <v>50113001</v>
      </c>
      <c r="F1377" s="750" t="s">
        <v>589</v>
      </c>
      <c r="G1377" s="749" t="s">
        <v>590</v>
      </c>
      <c r="H1377" s="749">
        <v>184399</v>
      </c>
      <c r="I1377" s="749">
        <v>84399</v>
      </c>
      <c r="J1377" s="749" t="s">
        <v>1450</v>
      </c>
      <c r="K1377" s="749" t="s">
        <v>1451</v>
      </c>
      <c r="L1377" s="752">
        <v>126.35</v>
      </c>
      <c r="M1377" s="752">
        <v>2</v>
      </c>
      <c r="N1377" s="753">
        <v>252.7</v>
      </c>
    </row>
    <row r="1378" spans="1:14" ht="14.4" customHeight="1" x14ac:dyDescent="0.3">
      <c r="A1378" s="747" t="s">
        <v>562</v>
      </c>
      <c r="B1378" s="748" t="s">
        <v>563</v>
      </c>
      <c r="C1378" s="749" t="s">
        <v>586</v>
      </c>
      <c r="D1378" s="750" t="s">
        <v>587</v>
      </c>
      <c r="E1378" s="751">
        <v>50113001</v>
      </c>
      <c r="F1378" s="750" t="s">
        <v>589</v>
      </c>
      <c r="G1378" s="749" t="s">
        <v>597</v>
      </c>
      <c r="H1378" s="749">
        <v>850106</v>
      </c>
      <c r="I1378" s="749">
        <v>111898</v>
      </c>
      <c r="J1378" s="749" t="s">
        <v>2309</v>
      </c>
      <c r="K1378" s="749" t="s">
        <v>626</v>
      </c>
      <c r="L1378" s="752">
        <v>30.73</v>
      </c>
      <c r="M1378" s="752">
        <v>3</v>
      </c>
      <c r="N1378" s="753">
        <v>92.19</v>
      </c>
    </row>
    <row r="1379" spans="1:14" ht="14.4" customHeight="1" x14ac:dyDescent="0.3">
      <c r="A1379" s="747" t="s">
        <v>562</v>
      </c>
      <c r="B1379" s="748" t="s">
        <v>563</v>
      </c>
      <c r="C1379" s="749" t="s">
        <v>586</v>
      </c>
      <c r="D1379" s="750" t="s">
        <v>587</v>
      </c>
      <c r="E1379" s="751">
        <v>50113001</v>
      </c>
      <c r="F1379" s="750" t="s">
        <v>589</v>
      </c>
      <c r="G1379" s="749" t="s">
        <v>597</v>
      </c>
      <c r="H1379" s="749">
        <v>849660</v>
      </c>
      <c r="I1379" s="749">
        <v>111904</v>
      </c>
      <c r="J1379" s="749" t="s">
        <v>1452</v>
      </c>
      <c r="K1379" s="749" t="s">
        <v>2310</v>
      </c>
      <c r="L1379" s="752">
        <v>109.63333333333334</v>
      </c>
      <c r="M1379" s="752">
        <v>3</v>
      </c>
      <c r="N1379" s="753">
        <v>328.90000000000003</v>
      </c>
    </row>
    <row r="1380" spans="1:14" ht="14.4" customHeight="1" x14ac:dyDescent="0.3">
      <c r="A1380" s="747" t="s">
        <v>562</v>
      </c>
      <c r="B1380" s="748" t="s">
        <v>563</v>
      </c>
      <c r="C1380" s="749" t="s">
        <v>586</v>
      </c>
      <c r="D1380" s="750" t="s">
        <v>587</v>
      </c>
      <c r="E1380" s="751">
        <v>50113001</v>
      </c>
      <c r="F1380" s="750" t="s">
        <v>589</v>
      </c>
      <c r="G1380" s="749" t="s">
        <v>597</v>
      </c>
      <c r="H1380" s="749">
        <v>849187</v>
      </c>
      <c r="I1380" s="749">
        <v>111902</v>
      </c>
      <c r="J1380" s="749" t="s">
        <v>1452</v>
      </c>
      <c r="K1380" s="749" t="s">
        <v>1453</v>
      </c>
      <c r="L1380" s="752">
        <v>32.340000000000003</v>
      </c>
      <c r="M1380" s="752">
        <v>3</v>
      </c>
      <c r="N1380" s="753">
        <v>97.02000000000001</v>
      </c>
    </row>
    <row r="1381" spans="1:14" ht="14.4" customHeight="1" x14ac:dyDescent="0.3">
      <c r="A1381" s="747" t="s">
        <v>562</v>
      </c>
      <c r="B1381" s="748" t="s">
        <v>563</v>
      </c>
      <c r="C1381" s="749" t="s">
        <v>586</v>
      </c>
      <c r="D1381" s="750" t="s">
        <v>587</v>
      </c>
      <c r="E1381" s="751">
        <v>50113001</v>
      </c>
      <c r="F1381" s="750" t="s">
        <v>589</v>
      </c>
      <c r="G1381" s="749" t="s">
        <v>590</v>
      </c>
      <c r="H1381" s="749">
        <v>207962</v>
      </c>
      <c r="I1381" s="749">
        <v>207962</v>
      </c>
      <c r="J1381" s="749" t="s">
        <v>1454</v>
      </c>
      <c r="K1381" s="749" t="s">
        <v>1455</v>
      </c>
      <c r="L1381" s="752">
        <v>32.890000000000008</v>
      </c>
      <c r="M1381" s="752">
        <v>1</v>
      </c>
      <c r="N1381" s="753">
        <v>32.890000000000008</v>
      </c>
    </row>
    <row r="1382" spans="1:14" ht="14.4" customHeight="1" x14ac:dyDescent="0.3">
      <c r="A1382" s="747" t="s">
        <v>562</v>
      </c>
      <c r="B1382" s="748" t="s">
        <v>563</v>
      </c>
      <c r="C1382" s="749" t="s">
        <v>586</v>
      </c>
      <c r="D1382" s="750" t="s">
        <v>587</v>
      </c>
      <c r="E1382" s="751">
        <v>50113001</v>
      </c>
      <c r="F1382" s="750" t="s">
        <v>589</v>
      </c>
      <c r="G1382" s="749" t="s">
        <v>590</v>
      </c>
      <c r="H1382" s="749">
        <v>131089</v>
      </c>
      <c r="I1382" s="749">
        <v>31089</v>
      </c>
      <c r="J1382" s="749" t="s">
        <v>1458</v>
      </c>
      <c r="K1382" s="749" t="s">
        <v>1459</v>
      </c>
      <c r="L1382" s="752">
        <v>56.610000000000007</v>
      </c>
      <c r="M1382" s="752">
        <v>1</v>
      </c>
      <c r="N1382" s="753">
        <v>56.610000000000007</v>
      </c>
    </row>
    <row r="1383" spans="1:14" ht="14.4" customHeight="1" x14ac:dyDescent="0.3">
      <c r="A1383" s="747" t="s">
        <v>562</v>
      </c>
      <c r="B1383" s="748" t="s">
        <v>563</v>
      </c>
      <c r="C1383" s="749" t="s">
        <v>586</v>
      </c>
      <c r="D1383" s="750" t="s">
        <v>587</v>
      </c>
      <c r="E1383" s="751">
        <v>50113001</v>
      </c>
      <c r="F1383" s="750" t="s">
        <v>589</v>
      </c>
      <c r="G1383" s="749" t="s">
        <v>590</v>
      </c>
      <c r="H1383" s="749">
        <v>100536</v>
      </c>
      <c r="I1383" s="749">
        <v>536</v>
      </c>
      <c r="J1383" s="749" t="s">
        <v>1460</v>
      </c>
      <c r="K1383" s="749" t="s">
        <v>609</v>
      </c>
      <c r="L1383" s="752">
        <v>140.24250000000001</v>
      </c>
      <c r="M1383" s="752">
        <v>4</v>
      </c>
      <c r="N1383" s="753">
        <v>560.97</v>
      </c>
    </row>
    <row r="1384" spans="1:14" ht="14.4" customHeight="1" x14ac:dyDescent="0.3">
      <c r="A1384" s="747" t="s">
        <v>562</v>
      </c>
      <c r="B1384" s="748" t="s">
        <v>563</v>
      </c>
      <c r="C1384" s="749" t="s">
        <v>586</v>
      </c>
      <c r="D1384" s="750" t="s">
        <v>587</v>
      </c>
      <c r="E1384" s="751">
        <v>50113001</v>
      </c>
      <c r="F1384" s="750" t="s">
        <v>589</v>
      </c>
      <c r="G1384" s="749" t="s">
        <v>590</v>
      </c>
      <c r="H1384" s="749">
        <v>988466</v>
      </c>
      <c r="I1384" s="749">
        <v>192729</v>
      </c>
      <c r="J1384" s="749" t="s">
        <v>2311</v>
      </c>
      <c r="K1384" s="749" t="s">
        <v>2312</v>
      </c>
      <c r="L1384" s="752">
        <v>54.099999999999994</v>
      </c>
      <c r="M1384" s="752">
        <v>1</v>
      </c>
      <c r="N1384" s="753">
        <v>54.099999999999994</v>
      </c>
    </row>
    <row r="1385" spans="1:14" ht="14.4" customHeight="1" x14ac:dyDescent="0.3">
      <c r="A1385" s="747" t="s">
        <v>562</v>
      </c>
      <c r="B1385" s="748" t="s">
        <v>563</v>
      </c>
      <c r="C1385" s="749" t="s">
        <v>586</v>
      </c>
      <c r="D1385" s="750" t="s">
        <v>587</v>
      </c>
      <c r="E1385" s="751">
        <v>50113001</v>
      </c>
      <c r="F1385" s="750" t="s">
        <v>589</v>
      </c>
      <c r="G1385" s="749" t="s">
        <v>597</v>
      </c>
      <c r="H1385" s="749">
        <v>107981</v>
      </c>
      <c r="I1385" s="749">
        <v>7981</v>
      </c>
      <c r="J1385" s="749" t="s">
        <v>1461</v>
      </c>
      <c r="K1385" s="749" t="s">
        <v>1462</v>
      </c>
      <c r="L1385" s="752">
        <v>50.687368421052632</v>
      </c>
      <c r="M1385" s="752">
        <v>19</v>
      </c>
      <c r="N1385" s="753">
        <v>963.06000000000006</v>
      </c>
    </row>
    <row r="1386" spans="1:14" ht="14.4" customHeight="1" x14ac:dyDescent="0.3">
      <c r="A1386" s="747" t="s">
        <v>562</v>
      </c>
      <c r="B1386" s="748" t="s">
        <v>563</v>
      </c>
      <c r="C1386" s="749" t="s">
        <v>586</v>
      </c>
      <c r="D1386" s="750" t="s">
        <v>587</v>
      </c>
      <c r="E1386" s="751">
        <v>50113001</v>
      </c>
      <c r="F1386" s="750" t="s">
        <v>589</v>
      </c>
      <c r="G1386" s="749" t="s">
        <v>597</v>
      </c>
      <c r="H1386" s="749">
        <v>155824</v>
      </c>
      <c r="I1386" s="749">
        <v>55824</v>
      </c>
      <c r="J1386" s="749" t="s">
        <v>1461</v>
      </c>
      <c r="K1386" s="749" t="s">
        <v>1463</v>
      </c>
      <c r="L1386" s="752">
        <v>50.663076923076922</v>
      </c>
      <c r="M1386" s="752">
        <v>13</v>
      </c>
      <c r="N1386" s="753">
        <v>658.62</v>
      </c>
    </row>
    <row r="1387" spans="1:14" ht="14.4" customHeight="1" x14ac:dyDescent="0.3">
      <c r="A1387" s="747" t="s">
        <v>562</v>
      </c>
      <c r="B1387" s="748" t="s">
        <v>563</v>
      </c>
      <c r="C1387" s="749" t="s">
        <v>586</v>
      </c>
      <c r="D1387" s="750" t="s">
        <v>587</v>
      </c>
      <c r="E1387" s="751">
        <v>50113001</v>
      </c>
      <c r="F1387" s="750" t="s">
        <v>589</v>
      </c>
      <c r="G1387" s="749" t="s">
        <v>597</v>
      </c>
      <c r="H1387" s="749">
        <v>155823</v>
      </c>
      <c r="I1387" s="749">
        <v>55823</v>
      </c>
      <c r="J1387" s="749" t="s">
        <v>1464</v>
      </c>
      <c r="K1387" s="749" t="s">
        <v>1465</v>
      </c>
      <c r="L1387" s="752">
        <v>33.493599997523468</v>
      </c>
      <c r="M1387" s="752">
        <v>275</v>
      </c>
      <c r="N1387" s="753">
        <v>9210.7399993189538</v>
      </c>
    </row>
    <row r="1388" spans="1:14" ht="14.4" customHeight="1" x14ac:dyDescent="0.3">
      <c r="A1388" s="747" t="s">
        <v>562</v>
      </c>
      <c r="B1388" s="748" t="s">
        <v>563</v>
      </c>
      <c r="C1388" s="749" t="s">
        <v>586</v>
      </c>
      <c r="D1388" s="750" t="s">
        <v>587</v>
      </c>
      <c r="E1388" s="751">
        <v>50113001</v>
      </c>
      <c r="F1388" s="750" t="s">
        <v>589</v>
      </c>
      <c r="G1388" s="749" t="s">
        <v>597</v>
      </c>
      <c r="H1388" s="749">
        <v>126762</v>
      </c>
      <c r="I1388" s="749">
        <v>26762</v>
      </c>
      <c r="J1388" s="749" t="s">
        <v>2313</v>
      </c>
      <c r="K1388" s="749" t="s">
        <v>2314</v>
      </c>
      <c r="L1388" s="752">
        <v>671.44999999999982</v>
      </c>
      <c r="M1388" s="752">
        <v>1</v>
      </c>
      <c r="N1388" s="753">
        <v>671.44999999999982</v>
      </c>
    </row>
    <row r="1389" spans="1:14" ht="14.4" customHeight="1" x14ac:dyDescent="0.3">
      <c r="A1389" s="747" t="s">
        <v>562</v>
      </c>
      <c r="B1389" s="748" t="s">
        <v>563</v>
      </c>
      <c r="C1389" s="749" t="s">
        <v>586</v>
      </c>
      <c r="D1389" s="750" t="s">
        <v>587</v>
      </c>
      <c r="E1389" s="751">
        <v>50113001</v>
      </c>
      <c r="F1389" s="750" t="s">
        <v>589</v>
      </c>
      <c r="G1389" s="749" t="s">
        <v>590</v>
      </c>
      <c r="H1389" s="749">
        <v>126769</v>
      </c>
      <c r="I1389" s="749">
        <v>26769</v>
      </c>
      <c r="J1389" s="749" t="s">
        <v>2315</v>
      </c>
      <c r="K1389" s="749" t="s">
        <v>2316</v>
      </c>
      <c r="L1389" s="752">
        <v>275.48000000000008</v>
      </c>
      <c r="M1389" s="752">
        <v>1</v>
      </c>
      <c r="N1389" s="753">
        <v>275.48000000000008</v>
      </c>
    </row>
    <row r="1390" spans="1:14" ht="14.4" customHeight="1" x14ac:dyDescent="0.3">
      <c r="A1390" s="747" t="s">
        <v>562</v>
      </c>
      <c r="B1390" s="748" t="s">
        <v>563</v>
      </c>
      <c r="C1390" s="749" t="s">
        <v>586</v>
      </c>
      <c r="D1390" s="750" t="s">
        <v>587</v>
      </c>
      <c r="E1390" s="751">
        <v>50113001</v>
      </c>
      <c r="F1390" s="750" t="s">
        <v>589</v>
      </c>
      <c r="G1390" s="749" t="s">
        <v>590</v>
      </c>
      <c r="H1390" s="749">
        <v>126782</v>
      </c>
      <c r="I1390" s="749">
        <v>26782</v>
      </c>
      <c r="J1390" s="749" t="s">
        <v>1470</v>
      </c>
      <c r="K1390" s="749" t="s">
        <v>1471</v>
      </c>
      <c r="L1390" s="752">
        <v>250.59999999999997</v>
      </c>
      <c r="M1390" s="752">
        <v>2</v>
      </c>
      <c r="N1390" s="753">
        <v>501.19999999999993</v>
      </c>
    </row>
    <row r="1391" spans="1:14" ht="14.4" customHeight="1" x14ac:dyDescent="0.3">
      <c r="A1391" s="747" t="s">
        <v>562</v>
      </c>
      <c r="B1391" s="748" t="s">
        <v>563</v>
      </c>
      <c r="C1391" s="749" t="s">
        <v>586</v>
      </c>
      <c r="D1391" s="750" t="s">
        <v>587</v>
      </c>
      <c r="E1391" s="751">
        <v>50113001</v>
      </c>
      <c r="F1391" s="750" t="s">
        <v>589</v>
      </c>
      <c r="G1391" s="749" t="s">
        <v>597</v>
      </c>
      <c r="H1391" s="749">
        <v>26794</v>
      </c>
      <c r="I1391" s="749">
        <v>26794</v>
      </c>
      <c r="J1391" s="749" t="s">
        <v>1474</v>
      </c>
      <c r="K1391" s="749" t="s">
        <v>607</v>
      </c>
      <c r="L1391" s="752">
        <v>712.03999999999974</v>
      </c>
      <c r="M1391" s="752">
        <v>1</v>
      </c>
      <c r="N1391" s="753">
        <v>712.03999999999974</v>
      </c>
    </row>
    <row r="1392" spans="1:14" ht="14.4" customHeight="1" x14ac:dyDescent="0.3">
      <c r="A1392" s="747" t="s">
        <v>562</v>
      </c>
      <c r="B1392" s="748" t="s">
        <v>563</v>
      </c>
      <c r="C1392" s="749" t="s">
        <v>586</v>
      </c>
      <c r="D1392" s="750" t="s">
        <v>587</v>
      </c>
      <c r="E1392" s="751">
        <v>50113001</v>
      </c>
      <c r="F1392" s="750" t="s">
        <v>589</v>
      </c>
      <c r="G1392" s="749" t="s">
        <v>597</v>
      </c>
      <c r="H1392" s="749">
        <v>126789</v>
      </c>
      <c r="I1392" s="749">
        <v>26789</v>
      </c>
      <c r="J1392" s="749" t="s">
        <v>1475</v>
      </c>
      <c r="K1392" s="749" t="s">
        <v>607</v>
      </c>
      <c r="L1392" s="752">
        <v>671.45000000000039</v>
      </c>
      <c r="M1392" s="752">
        <v>1</v>
      </c>
      <c r="N1392" s="753">
        <v>671.45000000000039</v>
      </c>
    </row>
    <row r="1393" spans="1:14" ht="14.4" customHeight="1" x14ac:dyDescent="0.3">
      <c r="A1393" s="747" t="s">
        <v>562</v>
      </c>
      <c r="B1393" s="748" t="s">
        <v>563</v>
      </c>
      <c r="C1393" s="749" t="s">
        <v>586</v>
      </c>
      <c r="D1393" s="750" t="s">
        <v>587</v>
      </c>
      <c r="E1393" s="751">
        <v>50113001</v>
      </c>
      <c r="F1393" s="750" t="s">
        <v>589</v>
      </c>
      <c r="G1393" s="749" t="s">
        <v>590</v>
      </c>
      <c r="H1393" s="749">
        <v>843581</v>
      </c>
      <c r="I1393" s="749">
        <v>0</v>
      </c>
      <c r="J1393" s="749" t="s">
        <v>1476</v>
      </c>
      <c r="K1393" s="749" t="s">
        <v>564</v>
      </c>
      <c r="L1393" s="752">
        <v>83.144999999999996</v>
      </c>
      <c r="M1393" s="752">
        <v>6</v>
      </c>
      <c r="N1393" s="753">
        <v>498.87</v>
      </c>
    </row>
    <row r="1394" spans="1:14" ht="14.4" customHeight="1" x14ac:dyDescent="0.3">
      <c r="A1394" s="747" t="s">
        <v>562</v>
      </c>
      <c r="B1394" s="748" t="s">
        <v>563</v>
      </c>
      <c r="C1394" s="749" t="s">
        <v>586</v>
      </c>
      <c r="D1394" s="750" t="s">
        <v>587</v>
      </c>
      <c r="E1394" s="751">
        <v>50113001</v>
      </c>
      <c r="F1394" s="750" t="s">
        <v>589</v>
      </c>
      <c r="G1394" s="749" t="s">
        <v>590</v>
      </c>
      <c r="H1394" s="749">
        <v>119372</v>
      </c>
      <c r="I1394" s="749">
        <v>19372</v>
      </c>
      <c r="J1394" s="749" t="s">
        <v>2317</v>
      </c>
      <c r="K1394" s="749" t="s">
        <v>2318</v>
      </c>
      <c r="L1394" s="752">
        <v>146.68999999999997</v>
      </c>
      <c r="M1394" s="752">
        <v>1</v>
      </c>
      <c r="N1394" s="753">
        <v>146.68999999999997</v>
      </c>
    </row>
    <row r="1395" spans="1:14" ht="14.4" customHeight="1" x14ac:dyDescent="0.3">
      <c r="A1395" s="747" t="s">
        <v>562</v>
      </c>
      <c r="B1395" s="748" t="s">
        <v>563</v>
      </c>
      <c r="C1395" s="749" t="s">
        <v>586</v>
      </c>
      <c r="D1395" s="750" t="s">
        <v>587</v>
      </c>
      <c r="E1395" s="751">
        <v>50113001</v>
      </c>
      <c r="F1395" s="750" t="s">
        <v>589</v>
      </c>
      <c r="G1395" s="749" t="s">
        <v>590</v>
      </c>
      <c r="H1395" s="749">
        <v>200863</v>
      </c>
      <c r="I1395" s="749">
        <v>200863</v>
      </c>
      <c r="J1395" s="749" t="s">
        <v>1483</v>
      </c>
      <c r="K1395" s="749" t="s">
        <v>1485</v>
      </c>
      <c r="L1395" s="752">
        <v>85.53857142857143</v>
      </c>
      <c r="M1395" s="752">
        <v>14</v>
      </c>
      <c r="N1395" s="753">
        <v>1197.54</v>
      </c>
    </row>
    <row r="1396" spans="1:14" ht="14.4" customHeight="1" x14ac:dyDescent="0.3">
      <c r="A1396" s="747" t="s">
        <v>562</v>
      </c>
      <c r="B1396" s="748" t="s">
        <v>563</v>
      </c>
      <c r="C1396" s="749" t="s">
        <v>586</v>
      </c>
      <c r="D1396" s="750" t="s">
        <v>587</v>
      </c>
      <c r="E1396" s="751">
        <v>50113001</v>
      </c>
      <c r="F1396" s="750" t="s">
        <v>589</v>
      </c>
      <c r="G1396" s="749" t="s">
        <v>590</v>
      </c>
      <c r="H1396" s="749">
        <v>100876</v>
      </c>
      <c r="I1396" s="749">
        <v>876</v>
      </c>
      <c r="J1396" s="749" t="s">
        <v>1483</v>
      </c>
      <c r="K1396" s="749" t="s">
        <v>1484</v>
      </c>
      <c r="L1396" s="752">
        <v>70.719999999999985</v>
      </c>
      <c r="M1396" s="752">
        <v>1</v>
      </c>
      <c r="N1396" s="753">
        <v>70.719999999999985</v>
      </c>
    </row>
    <row r="1397" spans="1:14" ht="14.4" customHeight="1" x14ac:dyDescent="0.3">
      <c r="A1397" s="747" t="s">
        <v>562</v>
      </c>
      <c r="B1397" s="748" t="s">
        <v>563</v>
      </c>
      <c r="C1397" s="749" t="s">
        <v>586</v>
      </c>
      <c r="D1397" s="750" t="s">
        <v>587</v>
      </c>
      <c r="E1397" s="751">
        <v>50113001</v>
      </c>
      <c r="F1397" s="750" t="s">
        <v>589</v>
      </c>
      <c r="G1397" s="749" t="s">
        <v>590</v>
      </c>
      <c r="H1397" s="749">
        <v>991025</v>
      </c>
      <c r="I1397" s="749">
        <v>0</v>
      </c>
      <c r="J1397" s="749" t="s">
        <v>1491</v>
      </c>
      <c r="K1397" s="749" t="s">
        <v>564</v>
      </c>
      <c r="L1397" s="752">
        <v>339.12</v>
      </c>
      <c r="M1397" s="752">
        <v>3</v>
      </c>
      <c r="N1397" s="753">
        <v>1017.36</v>
      </c>
    </row>
    <row r="1398" spans="1:14" ht="14.4" customHeight="1" x14ac:dyDescent="0.3">
      <c r="A1398" s="747" t="s">
        <v>562</v>
      </c>
      <c r="B1398" s="748" t="s">
        <v>563</v>
      </c>
      <c r="C1398" s="749" t="s">
        <v>586</v>
      </c>
      <c r="D1398" s="750" t="s">
        <v>587</v>
      </c>
      <c r="E1398" s="751">
        <v>50113001</v>
      </c>
      <c r="F1398" s="750" t="s">
        <v>589</v>
      </c>
      <c r="G1398" s="749" t="s">
        <v>590</v>
      </c>
      <c r="H1398" s="749">
        <v>218081</v>
      </c>
      <c r="I1398" s="749">
        <v>218081</v>
      </c>
      <c r="J1398" s="749" t="s">
        <v>2319</v>
      </c>
      <c r="K1398" s="749" t="s">
        <v>2320</v>
      </c>
      <c r="L1398" s="752">
        <v>139.09999999999997</v>
      </c>
      <c r="M1398" s="752">
        <v>1</v>
      </c>
      <c r="N1398" s="753">
        <v>139.09999999999997</v>
      </c>
    </row>
    <row r="1399" spans="1:14" ht="14.4" customHeight="1" x14ac:dyDescent="0.3">
      <c r="A1399" s="747" t="s">
        <v>562</v>
      </c>
      <c r="B1399" s="748" t="s">
        <v>563</v>
      </c>
      <c r="C1399" s="749" t="s">
        <v>586</v>
      </c>
      <c r="D1399" s="750" t="s">
        <v>587</v>
      </c>
      <c r="E1399" s="751">
        <v>50113001</v>
      </c>
      <c r="F1399" s="750" t="s">
        <v>589</v>
      </c>
      <c r="G1399" s="749" t="s">
        <v>590</v>
      </c>
      <c r="H1399" s="749">
        <v>157351</v>
      </c>
      <c r="I1399" s="749">
        <v>57351</v>
      </c>
      <c r="J1399" s="749" t="s">
        <v>1496</v>
      </c>
      <c r="K1399" s="749" t="s">
        <v>1497</v>
      </c>
      <c r="L1399" s="752">
        <v>47.440000000000019</v>
      </c>
      <c r="M1399" s="752">
        <v>1</v>
      </c>
      <c r="N1399" s="753">
        <v>47.440000000000019</v>
      </c>
    </row>
    <row r="1400" spans="1:14" ht="14.4" customHeight="1" x14ac:dyDescent="0.3">
      <c r="A1400" s="747" t="s">
        <v>562</v>
      </c>
      <c r="B1400" s="748" t="s">
        <v>563</v>
      </c>
      <c r="C1400" s="749" t="s">
        <v>586</v>
      </c>
      <c r="D1400" s="750" t="s">
        <v>587</v>
      </c>
      <c r="E1400" s="751">
        <v>50113001</v>
      </c>
      <c r="F1400" s="750" t="s">
        <v>589</v>
      </c>
      <c r="G1400" s="749" t="s">
        <v>590</v>
      </c>
      <c r="H1400" s="749">
        <v>101940</v>
      </c>
      <c r="I1400" s="749">
        <v>1940</v>
      </c>
      <c r="J1400" s="749" t="s">
        <v>1498</v>
      </c>
      <c r="K1400" s="749" t="s">
        <v>1499</v>
      </c>
      <c r="L1400" s="752">
        <v>34.850000000000009</v>
      </c>
      <c r="M1400" s="752">
        <v>4</v>
      </c>
      <c r="N1400" s="753">
        <v>139.40000000000003</v>
      </c>
    </row>
    <row r="1401" spans="1:14" ht="14.4" customHeight="1" x14ac:dyDescent="0.3">
      <c r="A1401" s="747" t="s">
        <v>562</v>
      </c>
      <c r="B1401" s="748" t="s">
        <v>563</v>
      </c>
      <c r="C1401" s="749" t="s">
        <v>586</v>
      </c>
      <c r="D1401" s="750" t="s">
        <v>587</v>
      </c>
      <c r="E1401" s="751">
        <v>50113001</v>
      </c>
      <c r="F1401" s="750" t="s">
        <v>589</v>
      </c>
      <c r="G1401" s="749" t="s">
        <v>564</v>
      </c>
      <c r="H1401" s="749">
        <v>111094</v>
      </c>
      <c r="I1401" s="749">
        <v>11094</v>
      </c>
      <c r="J1401" s="749" t="s">
        <v>1500</v>
      </c>
      <c r="K1401" s="749" t="s">
        <v>1501</v>
      </c>
      <c r="L1401" s="752">
        <v>308.78666666666663</v>
      </c>
      <c r="M1401" s="752">
        <v>3</v>
      </c>
      <c r="N1401" s="753">
        <v>926.3599999999999</v>
      </c>
    </row>
    <row r="1402" spans="1:14" ht="14.4" customHeight="1" x14ac:dyDescent="0.3">
      <c r="A1402" s="747" t="s">
        <v>562</v>
      </c>
      <c r="B1402" s="748" t="s">
        <v>563</v>
      </c>
      <c r="C1402" s="749" t="s">
        <v>586</v>
      </c>
      <c r="D1402" s="750" t="s">
        <v>587</v>
      </c>
      <c r="E1402" s="751">
        <v>50113001</v>
      </c>
      <c r="F1402" s="750" t="s">
        <v>589</v>
      </c>
      <c r="G1402" s="749" t="s">
        <v>564</v>
      </c>
      <c r="H1402" s="749">
        <v>111110</v>
      </c>
      <c r="I1402" s="749">
        <v>11110</v>
      </c>
      <c r="J1402" s="749" t="s">
        <v>2321</v>
      </c>
      <c r="K1402" s="749" t="s">
        <v>2322</v>
      </c>
      <c r="L1402" s="752">
        <v>859.89999999999986</v>
      </c>
      <c r="M1402" s="752">
        <v>1</v>
      </c>
      <c r="N1402" s="753">
        <v>859.89999999999986</v>
      </c>
    </row>
    <row r="1403" spans="1:14" ht="14.4" customHeight="1" x14ac:dyDescent="0.3">
      <c r="A1403" s="747" t="s">
        <v>562</v>
      </c>
      <c r="B1403" s="748" t="s">
        <v>563</v>
      </c>
      <c r="C1403" s="749" t="s">
        <v>586</v>
      </c>
      <c r="D1403" s="750" t="s">
        <v>587</v>
      </c>
      <c r="E1403" s="751">
        <v>50113001</v>
      </c>
      <c r="F1403" s="750" t="s">
        <v>589</v>
      </c>
      <c r="G1403" s="749" t="s">
        <v>590</v>
      </c>
      <c r="H1403" s="749">
        <v>117983</v>
      </c>
      <c r="I1403" s="749">
        <v>17983</v>
      </c>
      <c r="J1403" s="749" t="s">
        <v>1504</v>
      </c>
      <c r="K1403" s="749" t="s">
        <v>1505</v>
      </c>
      <c r="L1403" s="752">
        <v>80.769999999999982</v>
      </c>
      <c r="M1403" s="752">
        <v>3</v>
      </c>
      <c r="N1403" s="753">
        <v>242.30999999999995</v>
      </c>
    </row>
    <row r="1404" spans="1:14" ht="14.4" customHeight="1" x14ac:dyDescent="0.3">
      <c r="A1404" s="747" t="s">
        <v>562</v>
      </c>
      <c r="B1404" s="748" t="s">
        <v>563</v>
      </c>
      <c r="C1404" s="749" t="s">
        <v>586</v>
      </c>
      <c r="D1404" s="750" t="s">
        <v>587</v>
      </c>
      <c r="E1404" s="751">
        <v>50113001</v>
      </c>
      <c r="F1404" s="750" t="s">
        <v>589</v>
      </c>
      <c r="G1404" s="749" t="s">
        <v>590</v>
      </c>
      <c r="H1404" s="749">
        <v>395435</v>
      </c>
      <c r="I1404" s="749">
        <v>0</v>
      </c>
      <c r="J1404" s="749" t="s">
        <v>2323</v>
      </c>
      <c r="K1404" s="749" t="s">
        <v>564</v>
      </c>
      <c r="L1404" s="752">
        <v>114.81999999999996</v>
      </c>
      <c r="M1404" s="752">
        <v>1</v>
      </c>
      <c r="N1404" s="753">
        <v>114.81999999999996</v>
      </c>
    </row>
    <row r="1405" spans="1:14" ht="14.4" customHeight="1" x14ac:dyDescent="0.3">
      <c r="A1405" s="747" t="s">
        <v>562</v>
      </c>
      <c r="B1405" s="748" t="s">
        <v>563</v>
      </c>
      <c r="C1405" s="749" t="s">
        <v>586</v>
      </c>
      <c r="D1405" s="750" t="s">
        <v>587</v>
      </c>
      <c r="E1405" s="751">
        <v>50113001</v>
      </c>
      <c r="F1405" s="750" t="s">
        <v>589</v>
      </c>
      <c r="G1405" s="749" t="s">
        <v>597</v>
      </c>
      <c r="H1405" s="749">
        <v>850729</v>
      </c>
      <c r="I1405" s="749">
        <v>157875</v>
      </c>
      <c r="J1405" s="749" t="s">
        <v>1510</v>
      </c>
      <c r="K1405" s="749" t="s">
        <v>1511</v>
      </c>
      <c r="L1405" s="752">
        <v>225.49999999999997</v>
      </c>
      <c r="M1405" s="752">
        <v>1</v>
      </c>
      <c r="N1405" s="753">
        <v>225.49999999999997</v>
      </c>
    </row>
    <row r="1406" spans="1:14" ht="14.4" customHeight="1" x14ac:dyDescent="0.3">
      <c r="A1406" s="747" t="s">
        <v>562</v>
      </c>
      <c r="B1406" s="748" t="s">
        <v>563</v>
      </c>
      <c r="C1406" s="749" t="s">
        <v>586</v>
      </c>
      <c r="D1406" s="750" t="s">
        <v>587</v>
      </c>
      <c r="E1406" s="751">
        <v>50113001</v>
      </c>
      <c r="F1406" s="750" t="s">
        <v>589</v>
      </c>
      <c r="G1406" s="749" t="s">
        <v>590</v>
      </c>
      <c r="H1406" s="749">
        <v>849941</v>
      </c>
      <c r="I1406" s="749">
        <v>162142</v>
      </c>
      <c r="J1406" s="749" t="s">
        <v>1512</v>
      </c>
      <c r="K1406" s="749" t="s">
        <v>1513</v>
      </c>
      <c r="L1406" s="752">
        <v>29.715714285714284</v>
      </c>
      <c r="M1406" s="752">
        <v>21</v>
      </c>
      <c r="N1406" s="753">
        <v>624.03</v>
      </c>
    </row>
    <row r="1407" spans="1:14" ht="14.4" customHeight="1" x14ac:dyDescent="0.3">
      <c r="A1407" s="747" t="s">
        <v>562</v>
      </c>
      <c r="B1407" s="748" t="s">
        <v>563</v>
      </c>
      <c r="C1407" s="749" t="s">
        <v>586</v>
      </c>
      <c r="D1407" s="750" t="s">
        <v>587</v>
      </c>
      <c r="E1407" s="751">
        <v>50113001</v>
      </c>
      <c r="F1407" s="750" t="s">
        <v>589</v>
      </c>
      <c r="G1407" s="749" t="s">
        <v>590</v>
      </c>
      <c r="H1407" s="749">
        <v>207820</v>
      </c>
      <c r="I1407" s="749">
        <v>207820</v>
      </c>
      <c r="J1407" s="749" t="s">
        <v>1512</v>
      </c>
      <c r="K1407" s="749" t="s">
        <v>1513</v>
      </c>
      <c r="L1407" s="752">
        <v>29.710000000000004</v>
      </c>
      <c r="M1407" s="752">
        <v>16</v>
      </c>
      <c r="N1407" s="753">
        <v>475.36000000000007</v>
      </c>
    </row>
    <row r="1408" spans="1:14" ht="14.4" customHeight="1" x14ac:dyDescent="0.3">
      <c r="A1408" s="747" t="s">
        <v>562</v>
      </c>
      <c r="B1408" s="748" t="s">
        <v>563</v>
      </c>
      <c r="C1408" s="749" t="s">
        <v>586</v>
      </c>
      <c r="D1408" s="750" t="s">
        <v>587</v>
      </c>
      <c r="E1408" s="751">
        <v>50113001</v>
      </c>
      <c r="F1408" s="750" t="s">
        <v>589</v>
      </c>
      <c r="G1408" s="749" t="s">
        <v>590</v>
      </c>
      <c r="H1408" s="749">
        <v>848950</v>
      </c>
      <c r="I1408" s="749">
        <v>155148</v>
      </c>
      <c r="J1408" s="749" t="s">
        <v>1516</v>
      </c>
      <c r="K1408" s="749" t="s">
        <v>1517</v>
      </c>
      <c r="L1408" s="752">
        <v>20.030000000000005</v>
      </c>
      <c r="M1408" s="752">
        <v>2</v>
      </c>
      <c r="N1408" s="753">
        <v>40.060000000000009</v>
      </c>
    </row>
    <row r="1409" spans="1:14" ht="14.4" customHeight="1" x14ac:dyDescent="0.3">
      <c r="A1409" s="747" t="s">
        <v>562</v>
      </c>
      <c r="B1409" s="748" t="s">
        <v>563</v>
      </c>
      <c r="C1409" s="749" t="s">
        <v>586</v>
      </c>
      <c r="D1409" s="750" t="s">
        <v>587</v>
      </c>
      <c r="E1409" s="751">
        <v>50113001</v>
      </c>
      <c r="F1409" s="750" t="s">
        <v>589</v>
      </c>
      <c r="G1409" s="749" t="s">
        <v>590</v>
      </c>
      <c r="H1409" s="749">
        <v>147085</v>
      </c>
      <c r="I1409" s="749">
        <v>47085</v>
      </c>
      <c r="J1409" s="749" t="s">
        <v>1520</v>
      </c>
      <c r="K1409" s="749" t="s">
        <v>1181</v>
      </c>
      <c r="L1409" s="752">
        <v>141.01000000000002</v>
      </c>
      <c r="M1409" s="752">
        <v>1</v>
      </c>
      <c r="N1409" s="753">
        <v>141.01000000000002</v>
      </c>
    </row>
    <row r="1410" spans="1:14" ht="14.4" customHeight="1" x14ac:dyDescent="0.3">
      <c r="A1410" s="747" t="s">
        <v>562</v>
      </c>
      <c r="B1410" s="748" t="s">
        <v>563</v>
      </c>
      <c r="C1410" s="749" t="s">
        <v>586</v>
      </c>
      <c r="D1410" s="750" t="s">
        <v>587</v>
      </c>
      <c r="E1410" s="751">
        <v>50113001</v>
      </c>
      <c r="F1410" s="750" t="s">
        <v>589</v>
      </c>
      <c r="G1410" s="749" t="s">
        <v>590</v>
      </c>
      <c r="H1410" s="749">
        <v>173196</v>
      </c>
      <c r="I1410" s="749">
        <v>173196</v>
      </c>
      <c r="J1410" s="749" t="s">
        <v>1521</v>
      </c>
      <c r="K1410" s="749" t="s">
        <v>1522</v>
      </c>
      <c r="L1410" s="752">
        <v>102.94999999999999</v>
      </c>
      <c r="M1410" s="752">
        <v>4</v>
      </c>
      <c r="N1410" s="753">
        <v>411.79999999999995</v>
      </c>
    </row>
    <row r="1411" spans="1:14" ht="14.4" customHeight="1" x14ac:dyDescent="0.3">
      <c r="A1411" s="747" t="s">
        <v>562</v>
      </c>
      <c r="B1411" s="748" t="s">
        <v>563</v>
      </c>
      <c r="C1411" s="749" t="s">
        <v>586</v>
      </c>
      <c r="D1411" s="750" t="s">
        <v>587</v>
      </c>
      <c r="E1411" s="751">
        <v>50113001</v>
      </c>
      <c r="F1411" s="750" t="s">
        <v>589</v>
      </c>
      <c r="G1411" s="749" t="s">
        <v>590</v>
      </c>
      <c r="H1411" s="749">
        <v>173197</v>
      </c>
      <c r="I1411" s="749">
        <v>173197</v>
      </c>
      <c r="J1411" s="749" t="s">
        <v>1521</v>
      </c>
      <c r="K1411" s="749" t="s">
        <v>1523</v>
      </c>
      <c r="L1411" s="752">
        <v>102.95</v>
      </c>
      <c r="M1411" s="752">
        <v>5</v>
      </c>
      <c r="N1411" s="753">
        <v>514.75</v>
      </c>
    </row>
    <row r="1412" spans="1:14" ht="14.4" customHeight="1" x14ac:dyDescent="0.3">
      <c r="A1412" s="747" t="s">
        <v>562</v>
      </c>
      <c r="B1412" s="748" t="s">
        <v>563</v>
      </c>
      <c r="C1412" s="749" t="s">
        <v>586</v>
      </c>
      <c r="D1412" s="750" t="s">
        <v>587</v>
      </c>
      <c r="E1412" s="751">
        <v>50113001</v>
      </c>
      <c r="F1412" s="750" t="s">
        <v>589</v>
      </c>
      <c r="G1412" s="749" t="s">
        <v>590</v>
      </c>
      <c r="H1412" s="749">
        <v>154424</v>
      </c>
      <c r="I1412" s="749">
        <v>54424</v>
      </c>
      <c r="J1412" s="749" t="s">
        <v>1526</v>
      </c>
      <c r="K1412" s="749" t="s">
        <v>1527</v>
      </c>
      <c r="L1412" s="752">
        <v>177.08999999999995</v>
      </c>
      <c r="M1412" s="752">
        <v>4</v>
      </c>
      <c r="N1412" s="753">
        <v>708.35999999999979</v>
      </c>
    </row>
    <row r="1413" spans="1:14" ht="14.4" customHeight="1" x14ac:dyDescent="0.3">
      <c r="A1413" s="747" t="s">
        <v>562</v>
      </c>
      <c r="B1413" s="748" t="s">
        <v>563</v>
      </c>
      <c r="C1413" s="749" t="s">
        <v>586</v>
      </c>
      <c r="D1413" s="750" t="s">
        <v>587</v>
      </c>
      <c r="E1413" s="751">
        <v>50113001</v>
      </c>
      <c r="F1413" s="750" t="s">
        <v>589</v>
      </c>
      <c r="G1413" s="749" t="s">
        <v>590</v>
      </c>
      <c r="H1413" s="749">
        <v>111671</v>
      </c>
      <c r="I1413" s="749">
        <v>11671</v>
      </c>
      <c r="J1413" s="749" t="s">
        <v>1528</v>
      </c>
      <c r="K1413" s="749" t="s">
        <v>1099</v>
      </c>
      <c r="L1413" s="752">
        <v>209.00000000000006</v>
      </c>
      <c r="M1413" s="752">
        <v>2</v>
      </c>
      <c r="N1413" s="753">
        <v>418.00000000000011</v>
      </c>
    </row>
    <row r="1414" spans="1:14" ht="14.4" customHeight="1" x14ac:dyDescent="0.3">
      <c r="A1414" s="747" t="s">
        <v>562</v>
      </c>
      <c r="B1414" s="748" t="s">
        <v>563</v>
      </c>
      <c r="C1414" s="749" t="s">
        <v>586</v>
      </c>
      <c r="D1414" s="750" t="s">
        <v>587</v>
      </c>
      <c r="E1414" s="751">
        <v>50113001</v>
      </c>
      <c r="F1414" s="750" t="s">
        <v>589</v>
      </c>
      <c r="G1414" s="749" t="s">
        <v>590</v>
      </c>
      <c r="H1414" s="749">
        <v>111696</v>
      </c>
      <c r="I1414" s="749">
        <v>11696</v>
      </c>
      <c r="J1414" s="749" t="s">
        <v>1530</v>
      </c>
      <c r="K1414" s="749" t="s">
        <v>1099</v>
      </c>
      <c r="L1414" s="752">
        <v>324.83000000000004</v>
      </c>
      <c r="M1414" s="752">
        <v>3</v>
      </c>
      <c r="N1414" s="753">
        <v>974.49000000000012</v>
      </c>
    </row>
    <row r="1415" spans="1:14" ht="14.4" customHeight="1" x14ac:dyDescent="0.3">
      <c r="A1415" s="747" t="s">
        <v>562</v>
      </c>
      <c r="B1415" s="748" t="s">
        <v>563</v>
      </c>
      <c r="C1415" s="749" t="s">
        <v>586</v>
      </c>
      <c r="D1415" s="750" t="s">
        <v>587</v>
      </c>
      <c r="E1415" s="751">
        <v>50113001</v>
      </c>
      <c r="F1415" s="750" t="s">
        <v>589</v>
      </c>
      <c r="G1415" s="749" t="s">
        <v>590</v>
      </c>
      <c r="H1415" s="749">
        <v>29328</v>
      </c>
      <c r="I1415" s="749">
        <v>29328</v>
      </c>
      <c r="J1415" s="749" t="s">
        <v>1534</v>
      </c>
      <c r="K1415" s="749" t="s">
        <v>1535</v>
      </c>
      <c r="L1415" s="752">
        <v>1147.92</v>
      </c>
      <c r="M1415" s="752">
        <v>10</v>
      </c>
      <c r="N1415" s="753">
        <v>11479.2</v>
      </c>
    </row>
    <row r="1416" spans="1:14" ht="14.4" customHeight="1" x14ac:dyDescent="0.3">
      <c r="A1416" s="747" t="s">
        <v>562</v>
      </c>
      <c r="B1416" s="748" t="s">
        <v>563</v>
      </c>
      <c r="C1416" s="749" t="s">
        <v>586</v>
      </c>
      <c r="D1416" s="750" t="s">
        <v>587</v>
      </c>
      <c r="E1416" s="751">
        <v>50113001</v>
      </c>
      <c r="F1416" s="750" t="s">
        <v>589</v>
      </c>
      <c r="G1416" s="749" t="s">
        <v>590</v>
      </c>
      <c r="H1416" s="749">
        <v>394404</v>
      </c>
      <c r="I1416" s="749">
        <v>168373</v>
      </c>
      <c r="J1416" s="749" t="s">
        <v>2324</v>
      </c>
      <c r="K1416" s="749" t="s">
        <v>2325</v>
      </c>
      <c r="L1416" s="752">
        <v>1147.94</v>
      </c>
      <c r="M1416" s="752">
        <v>3</v>
      </c>
      <c r="N1416" s="753">
        <v>3443.82</v>
      </c>
    </row>
    <row r="1417" spans="1:14" ht="14.4" customHeight="1" x14ac:dyDescent="0.3">
      <c r="A1417" s="747" t="s">
        <v>562</v>
      </c>
      <c r="B1417" s="748" t="s">
        <v>563</v>
      </c>
      <c r="C1417" s="749" t="s">
        <v>586</v>
      </c>
      <c r="D1417" s="750" t="s">
        <v>587</v>
      </c>
      <c r="E1417" s="751">
        <v>50113001</v>
      </c>
      <c r="F1417" s="750" t="s">
        <v>589</v>
      </c>
      <c r="G1417" s="749" t="s">
        <v>590</v>
      </c>
      <c r="H1417" s="749">
        <v>846347</v>
      </c>
      <c r="I1417" s="749">
        <v>29327</v>
      </c>
      <c r="J1417" s="749" t="s">
        <v>1536</v>
      </c>
      <c r="K1417" s="749" t="s">
        <v>564</v>
      </c>
      <c r="L1417" s="752">
        <v>562.96</v>
      </c>
      <c r="M1417" s="752">
        <v>1</v>
      </c>
      <c r="N1417" s="753">
        <v>562.96</v>
      </c>
    </row>
    <row r="1418" spans="1:14" ht="14.4" customHeight="1" x14ac:dyDescent="0.3">
      <c r="A1418" s="747" t="s">
        <v>562</v>
      </c>
      <c r="B1418" s="748" t="s">
        <v>563</v>
      </c>
      <c r="C1418" s="749" t="s">
        <v>586</v>
      </c>
      <c r="D1418" s="750" t="s">
        <v>587</v>
      </c>
      <c r="E1418" s="751">
        <v>50113001</v>
      </c>
      <c r="F1418" s="750" t="s">
        <v>589</v>
      </c>
      <c r="G1418" s="749" t="s">
        <v>590</v>
      </c>
      <c r="H1418" s="749">
        <v>129323</v>
      </c>
      <c r="I1418" s="749">
        <v>29323</v>
      </c>
      <c r="J1418" s="749" t="s">
        <v>1537</v>
      </c>
      <c r="K1418" s="749" t="s">
        <v>1538</v>
      </c>
      <c r="L1418" s="752">
        <v>554.05999999999995</v>
      </c>
      <c r="M1418" s="752">
        <v>1</v>
      </c>
      <c r="N1418" s="753">
        <v>554.05999999999995</v>
      </c>
    </row>
    <row r="1419" spans="1:14" ht="14.4" customHeight="1" x14ac:dyDescent="0.3">
      <c r="A1419" s="747" t="s">
        <v>562</v>
      </c>
      <c r="B1419" s="748" t="s">
        <v>563</v>
      </c>
      <c r="C1419" s="749" t="s">
        <v>586</v>
      </c>
      <c r="D1419" s="750" t="s">
        <v>587</v>
      </c>
      <c r="E1419" s="751">
        <v>50113001</v>
      </c>
      <c r="F1419" s="750" t="s">
        <v>589</v>
      </c>
      <c r="G1419" s="749" t="s">
        <v>590</v>
      </c>
      <c r="H1419" s="749">
        <v>102963</v>
      </c>
      <c r="I1419" s="749">
        <v>2963</v>
      </c>
      <c r="J1419" s="749" t="s">
        <v>1541</v>
      </c>
      <c r="K1419" s="749" t="s">
        <v>1542</v>
      </c>
      <c r="L1419" s="752">
        <v>97.109999999999985</v>
      </c>
      <c r="M1419" s="752">
        <v>1</v>
      </c>
      <c r="N1419" s="753">
        <v>97.109999999999985</v>
      </c>
    </row>
    <row r="1420" spans="1:14" ht="14.4" customHeight="1" x14ac:dyDescent="0.3">
      <c r="A1420" s="747" t="s">
        <v>562</v>
      </c>
      <c r="B1420" s="748" t="s">
        <v>563</v>
      </c>
      <c r="C1420" s="749" t="s">
        <v>586</v>
      </c>
      <c r="D1420" s="750" t="s">
        <v>587</v>
      </c>
      <c r="E1420" s="751">
        <v>50113001</v>
      </c>
      <c r="F1420" s="750" t="s">
        <v>589</v>
      </c>
      <c r="G1420" s="749" t="s">
        <v>590</v>
      </c>
      <c r="H1420" s="749">
        <v>100269</v>
      </c>
      <c r="I1420" s="749">
        <v>269</v>
      </c>
      <c r="J1420" s="749" t="s">
        <v>1543</v>
      </c>
      <c r="K1420" s="749" t="s">
        <v>891</v>
      </c>
      <c r="L1420" s="752">
        <v>40.645000000000003</v>
      </c>
      <c r="M1420" s="752">
        <v>6</v>
      </c>
      <c r="N1420" s="753">
        <v>243.87</v>
      </c>
    </row>
    <row r="1421" spans="1:14" ht="14.4" customHeight="1" x14ac:dyDescent="0.3">
      <c r="A1421" s="747" t="s">
        <v>562</v>
      </c>
      <c r="B1421" s="748" t="s">
        <v>563</v>
      </c>
      <c r="C1421" s="749" t="s">
        <v>586</v>
      </c>
      <c r="D1421" s="750" t="s">
        <v>587</v>
      </c>
      <c r="E1421" s="751">
        <v>50113001</v>
      </c>
      <c r="F1421" s="750" t="s">
        <v>589</v>
      </c>
      <c r="G1421" s="749" t="s">
        <v>597</v>
      </c>
      <c r="H1421" s="749">
        <v>398010</v>
      </c>
      <c r="I1421" s="749">
        <v>210546</v>
      </c>
      <c r="J1421" s="749" t="s">
        <v>1544</v>
      </c>
      <c r="K1421" s="749" t="s">
        <v>1545</v>
      </c>
      <c r="L1421" s="752">
        <v>1037.2266666666667</v>
      </c>
      <c r="M1421" s="752">
        <v>3</v>
      </c>
      <c r="N1421" s="753">
        <v>3111.68</v>
      </c>
    </row>
    <row r="1422" spans="1:14" ht="14.4" customHeight="1" x14ac:dyDescent="0.3">
      <c r="A1422" s="747" t="s">
        <v>562</v>
      </c>
      <c r="B1422" s="748" t="s">
        <v>563</v>
      </c>
      <c r="C1422" s="749" t="s">
        <v>586</v>
      </c>
      <c r="D1422" s="750" t="s">
        <v>587</v>
      </c>
      <c r="E1422" s="751">
        <v>50113001</v>
      </c>
      <c r="F1422" s="750" t="s">
        <v>589</v>
      </c>
      <c r="G1422" s="749" t="s">
        <v>597</v>
      </c>
      <c r="H1422" s="749">
        <v>210570</v>
      </c>
      <c r="I1422" s="749">
        <v>210570</v>
      </c>
      <c r="J1422" s="749" t="s">
        <v>1544</v>
      </c>
      <c r="K1422" s="749" t="s">
        <v>1546</v>
      </c>
      <c r="L1422" s="752">
        <v>2028.774285714286</v>
      </c>
      <c r="M1422" s="752">
        <v>7</v>
      </c>
      <c r="N1422" s="753">
        <v>14201.420000000002</v>
      </c>
    </row>
    <row r="1423" spans="1:14" ht="14.4" customHeight="1" x14ac:dyDescent="0.3">
      <c r="A1423" s="747" t="s">
        <v>562</v>
      </c>
      <c r="B1423" s="748" t="s">
        <v>563</v>
      </c>
      <c r="C1423" s="749" t="s">
        <v>586</v>
      </c>
      <c r="D1423" s="750" t="s">
        <v>587</v>
      </c>
      <c r="E1423" s="751">
        <v>50113001</v>
      </c>
      <c r="F1423" s="750" t="s">
        <v>589</v>
      </c>
      <c r="G1423" s="749" t="s">
        <v>564</v>
      </c>
      <c r="H1423" s="749">
        <v>211472</v>
      </c>
      <c r="I1423" s="749">
        <v>211472</v>
      </c>
      <c r="J1423" s="749" t="s">
        <v>1547</v>
      </c>
      <c r="K1423" s="749" t="s">
        <v>1548</v>
      </c>
      <c r="L1423" s="752">
        <v>225.185</v>
      </c>
      <c r="M1423" s="752">
        <v>2</v>
      </c>
      <c r="N1423" s="753">
        <v>450.37</v>
      </c>
    </row>
    <row r="1424" spans="1:14" ht="14.4" customHeight="1" x14ac:dyDescent="0.3">
      <c r="A1424" s="747" t="s">
        <v>562</v>
      </c>
      <c r="B1424" s="748" t="s">
        <v>563</v>
      </c>
      <c r="C1424" s="749" t="s">
        <v>586</v>
      </c>
      <c r="D1424" s="750" t="s">
        <v>587</v>
      </c>
      <c r="E1424" s="751">
        <v>50113001</v>
      </c>
      <c r="F1424" s="750" t="s">
        <v>589</v>
      </c>
      <c r="G1424" s="749" t="s">
        <v>590</v>
      </c>
      <c r="H1424" s="749">
        <v>102959</v>
      </c>
      <c r="I1424" s="749">
        <v>2959</v>
      </c>
      <c r="J1424" s="749" t="s">
        <v>2326</v>
      </c>
      <c r="K1424" s="749" t="s">
        <v>2327</v>
      </c>
      <c r="L1424" s="752">
        <v>76.858333333333334</v>
      </c>
      <c r="M1424" s="752">
        <v>6</v>
      </c>
      <c r="N1424" s="753">
        <v>461.15</v>
      </c>
    </row>
    <row r="1425" spans="1:14" ht="14.4" customHeight="1" x14ac:dyDescent="0.3">
      <c r="A1425" s="747" t="s">
        <v>562</v>
      </c>
      <c r="B1425" s="748" t="s">
        <v>563</v>
      </c>
      <c r="C1425" s="749" t="s">
        <v>586</v>
      </c>
      <c r="D1425" s="750" t="s">
        <v>587</v>
      </c>
      <c r="E1425" s="751">
        <v>50113001</v>
      </c>
      <c r="F1425" s="750" t="s">
        <v>589</v>
      </c>
      <c r="G1425" s="749" t="s">
        <v>597</v>
      </c>
      <c r="H1425" s="749">
        <v>849429</v>
      </c>
      <c r="I1425" s="749">
        <v>124105</v>
      </c>
      <c r="J1425" s="749" t="s">
        <v>2328</v>
      </c>
      <c r="K1425" s="749" t="s">
        <v>2148</v>
      </c>
      <c r="L1425" s="752">
        <v>519.15</v>
      </c>
      <c r="M1425" s="752">
        <v>1</v>
      </c>
      <c r="N1425" s="753">
        <v>519.15</v>
      </c>
    </row>
    <row r="1426" spans="1:14" ht="14.4" customHeight="1" x14ac:dyDescent="0.3">
      <c r="A1426" s="747" t="s">
        <v>562</v>
      </c>
      <c r="B1426" s="748" t="s">
        <v>563</v>
      </c>
      <c r="C1426" s="749" t="s">
        <v>586</v>
      </c>
      <c r="D1426" s="750" t="s">
        <v>587</v>
      </c>
      <c r="E1426" s="751">
        <v>50113001</v>
      </c>
      <c r="F1426" s="750" t="s">
        <v>589</v>
      </c>
      <c r="G1426" s="749" t="s">
        <v>597</v>
      </c>
      <c r="H1426" s="749">
        <v>846824</v>
      </c>
      <c r="I1426" s="749">
        <v>124087</v>
      </c>
      <c r="J1426" s="749" t="s">
        <v>1552</v>
      </c>
      <c r="K1426" s="749" t="s">
        <v>837</v>
      </c>
      <c r="L1426" s="752">
        <v>158.97999999999999</v>
      </c>
      <c r="M1426" s="752">
        <v>2</v>
      </c>
      <c r="N1426" s="753">
        <v>317.95999999999998</v>
      </c>
    </row>
    <row r="1427" spans="1:14" ht="14.4" customHeight="1" x14ac:dyDescent="0.3">
      <c r="A1427" s="747" t="s">
        <v>562</v>
      </c>
      <c r="B1427" s="748" t="s">
        <v>563</v>
      </c>
      <c r="C1427" s="749" t="s">
        <v>586</v>
      </c>
      <c r="D1427" s="750" t="s">
        <v>587</v>
      </c>
      <c r="E1427" s="751">
        <v>50113001</v>
      </c>
      <c r="F1427" s="750" t="s">
        <v>589</v>
      </c>
      <c r="G1427" s="749" t="s">
        <v>597</v>
      </c>
      <c r="H1427" s="749">
        <v>849430</v>
      </c>
      <c r="I1427" s="749">
        <v>124091</v>
      </c>
      <c r="J1427" s="749" t="s">
        <v>1552</v>
      </c>
      <c r="K1427" s="749" t="s">
        <v>2148</v>
      </c>
      <c r="L1427" s="752">
        <v>387.13</v>
      </c>
      <c r="M1427" s="752">
        <v>4</v>
      </c>
      <c r="N1427" s="753">
        <v>1548.52</v>
      </c>
    </row>
    <row r="1428" spans="1:14" ht="14.4" customHeight="1" x14ac:dyDescent="0.3">
      <c r="A1428" s="747" t="s">
        <v>562</v>
      </c>
      <c r="B1428" s="748" t="s">
        <v>563</v>
      </c>
      <c r="C1428" s="749" t="s">
        <v>586</v>
      </c>
      <c r="D1428" s="750" t="s">
        <v>587</v>
      </c>
      <c r="E1428" s="751">
        <v>50113001</v>
      </c>
      <c r="F1428" s="750" t="s">
        <v>589</v>
      </c>
      <c r="G1428" s="749" t="s">
        <v>597</v>
      </c>
      <c r="H1428" s="749">
        <v>844651</v>
      </c>
      <c r="I1428" s="749">
        <v>101205</v>
      </c>
      <c r="J1428" s="749" t="s">
        <v>1553</v>
      </c>
      <c r="K1428" s="749" t="s">
        <v>768</v>
      </c>
      <c r="L1428" s="752">
        <v>86.080000000000013</v>
      </c>
      <c r="M1428" s="752">
        <v>2</v>
      </c>
      <c r="N1428" s="753">
        <v>172.16000000000003</v>
      </c>
    </row>
    <row r="1429" spans="1:14" ht="14.4" customHeight="1" x14ac:dyDescent="0.3">
      <c r="A1429" s="747" t="s">
        <v>562</v>
      </c>
      <c r="B1429" s="748" t="s">
        <v>563</v>
      </c>
      <c r="C1429" s="749" t="s">
        <v>586</v>
      </c>
      <c r="D1429" s="750" t="s">
        <v>587</v>
      </c>
      <c r="E1429" s="751">
        <v>50113001</v>
      </c>
      <c r="F1429" s="750" t="s">
        <v>589</v>
      </c>
      <c r="G1429" s="749" t="s">
        <v>597</v>
      </c>
      <c r="H1429" s="749">
        <v>845220</v>
      </c>
      <c r="I1429" s="749">
        <v>101211</v>
      </c>
      <c r="J1429" s="749" t="s">
        <v>1553</v>
      </c>
      <c r="K1429" s="749" t="s">
        <v>1554</v>
      </c>
      <c r="L1429" s="752">
        <v>219.58500000000001</v>
      </c>
      <c r="M1429" s="752">
        <v>8</v>
      </c>
      <c r="N1429" s="753">
        <v>1756.68</v>
      </c>
    </row>
    <row r="1430" spans="1:14" ht="14.4" customHeight="1" x14ac:dyDescent="0.3">
      <c r="A1430" s="747" t="s">
        <v>562</v>
      </c>
      <c r="B1430" s="748" t="s">
        <v>563</v>
      </c>
      <c r="C1430" s="749" t="s">
        <v>586</v>
      </c>
      <c r="D1430" s="750" t="s">
        <v>587</v>
      </c>
      <c r="E1430" s="751">
        <v>50113001</v>
      </c>
      <c r="F1430" s="750" t="s">
        <v>589</v>
      </c>
      <c r="G1430" s="749" t="s">
        <v>590</v>
      </c>
      <c r="H1430" s="749">
        <v>849831</v>
      </c>
      <c r="I1430" s="749">
        <v>162008</v>
      </c>
      <c r="J1430" s="749" t="s">
        <v>1555</v>
      </c>
      <c r="K1430" s="749" t="s">
        <v>793</v>
      </c>
      <c r="L1430" s="752">
        <v>170.84</v>
      </c>
      <c r="M1430" s="752">
        <v>1</v>
      </c>
      <c r="N1430" s="753">
        <v>170.84</v>
      </c>
    </row>
    <row r="1431" spans="1:14" ht="14.4" customHeight="1" x14ac:dyDescent="0.3">
      <c r="A1431" s="747" t="s">
        <v>562</v>
      </c>
      <c r="B1431" s="748" t="s">
        <v>563</v>
      </c>
      <c r="C1431" s="749" t="s">
        <v>586</v>
      </c>
      <c r="D1431" s="750" t="s">
        <v>587</v>
      </c>
      <c r="E1431" s="751">
        <v>50113001</v>
      </c>
      <c r="F1431" s="750" t="s">
        <v>589</v>
      </c>
      <c r="G1431" s="749" t="s">
        <v>590</v>
      </c>
      <c r="H1431" s="749">
        <v>849767</v>
      </c>
      <c r="I1431" s="749">
        <v>162012</v>
      </c>
      <c r="J1431" s="749" t="s">
        <v>1555</v>
      </c>
      <c r="K1431" s="749" t="s">
        <v>656</v>
      </c>
      <c r="L1431" s="752">
        <v>453.65999999999997</v>
      </c>
      <c r="M1431" s="752">
        <v>2</v>
      </c>
      <c r="N1431" s="753">
        <v>907.31999999999994</v>
      </c>
    </row>
    <row r="1432" spans="1:14" ht="14.4" customHeight="1" x14ac:dyDescent="0.3">
      <c r="A1432" s="747" t="s">
        <v>562</v>
      </c>
      <c r="B1432" s="748" t="s">
        <v>563</v>
      </c>
      <c r="C1432" s="749" t="s">
        <v>586</v>
      </c>
      <c r="D1432" s="750" t="s">
        <v>587</v>
      </c>
      <c r="E1432" s="751">
        <v>50113001</v>
      </c>
      <c r="F1432" s="750" t="s">
        <v>589</v>
      </c>
      <c r="G1432" s="749" t="s">
        <v>590</v>
      </c>
      <c r="H1432" s="749">
        <v>846340</v>
      </c>
      <c r="I1432" s="749">
        <v>122690</v>
      </c>
      <c r="J1432" s="749" t="s">
        <v>1556</v>
      </c>
      <c r="K1432" s="749" t="s">
        <v>656</v>
      </c>
      <c r="L1432" s="752">
        <v>277.67000000000007</v>
      </c>
      <c r="M1432" s="752">
        <v>4</v>
      </c>
      <c r="N1432" s="753">
        <v>1110.6800000000003</v>
      </c>
    </row>
    <row r="1433" spans="1:14" ht="14.4" customHeight="1" x14ac:dyDescent="0.3">
      <c r="A1433" s="747" t="s">
        <v>562</v>
      </c>
      <c r="B1433" s="748" t="s">
        <v>563</v>
      </c>
      <c r="C1433" s="749" t="s">
        <v>586</v>
      </c>
      <c r="D1433" s="750" t="s">
        <v>587</v>
      </c>
      <c r="E1433" s="751">
        <v>50113001</v>
      </c>
      <c r="F1433" s="750" t="s">
        <v>589</v>
      </c>
      <c r="G1433" s="749" t="s">
        <v>597</v>
      </c>
      <c r="H1433" s="749">
        <v>845219</v>
      </c>
      <c r="I1433" s="749">
        <v>101233</v>
      </c>
      <c r="J1433" s="749" t="s">
        <v>2329</v>
      </c>
      <c r="K1433" s="749" t="s">
        <v>1793</v>
      </c>
      <c r="L1433" s="752">
        <v>368.25</v>
      </c>
      <c r="M1433" s="752">
        <v>1</v>
      </c>
      <c r="N1433" s="753">
        <v>368.25</v>
      </c>
    </row>
    <row r="1434" spans="1:14" ht="14.4" customHeight="1" x14ac:dyDescent="0.3">
      <c r="A1434" s="747" t="s">
        <v>562</v>
      </c>
      <c r="B1434" s="748" t="s">
        <v>563</v>
      </c>
      <c r="C1434" s="749" t="s">
        <v>586</v>
      </c>
      <c r="D1434" s="750" t="s">
        <v>587</v>
      </c>
      <c r="E1434" s="751">
        <v>50113001</v>
      </c>
      <c r="F1434" s="750" t="s">
        <v>589</v>
      </c>
      <c r="G1434" s="749" t="s">
        <v>597</v>
      </c>
      <c r="H1434" s="749">
        <v>844738</v>
      </c>
      <c r="I1434" s="749">
        <v>101227</v>
      </c>
      <c r="J1434" s="749" t="s">
        <v>2329</v>
      </c>
      <c r="K1434" s="749" t="s">
        <v>1004</v>
      </c>
      <c r="L1434" s="752">
        <v>162.79</v>
      </c>
      <c r="M1434" s="752">
        <v>1</v>
      </c>
      <c r="N1434" s="753">
        <v>162.79</v>
      </c>
    </row>
    <row r="1435" spans="1:14" ht="14.4" customHeight="1" x14ac:dyDescent="0.3">
      <c r="A1435" s="747" t="s">
        <v>562</v>
      </c>
      <c r="B1435" s="748" t="s">
        <v>563</v>
      </c>
      <c r="C1435" s="749" t="s">
        <v>586</v>
      </c>
      <c r="D1435" s="750" t="s">
        <v>587</v>
      </c>
      <c r="E1435" s="751">
        <v>50113001</v>
      </c>
      <c r="F1435" s="750" t="s">
        <v>589</v>
      </c>
      <c r="G1435" s="749" t="s">
        <v>590</v>
      </c>
      <c r="H1435" s="749">
        <v>159711</v>
      </c>
      <c r="I1435" s="749">
        <v>59711</v>
      </c>
      <c r="J1435" s="749" t="s">
        <v>1559</v>
      </c>
      <c r="K1435" s="749" t="s">
        <v>1560</v>
      </c>
      <c r="L1435" s="752">
        <v>356.21</v>
      </c>
      <c r="M1435" s="752">
        <v>1</v>
      </c>
      <c r="N1435" s="753">
        <v>356.21</v>
      </c>
    </row>
    <row r="1436" spans="1:14" ht="14.4" customHeight="1" x14ac:dyDescent="0.3">
      <c r="A1436" s="747" t="s">
        <v>562</v>
      </c>
      <c r="B1436" s="748" t="s">
        <v>563</v>
      </c>
      <c r="C1436" s="749" t="s">
        <v>586</v>
      </c>
      <c r="D1436" s="750" t="s">
        <v>587</v>
      </c>
      <c r="E1436" s="751">
        <v>50113001</v>
      </c>
      <c r="F1436" s="750" t="s">
        <v>589</v>
      </c>
      <c r="G1436" s="749" t="s">
        <v>597</v>
      </c>
      <c r="H1436" s="749">
        <v>11149</v>
      </c>
      <c r="I1436" s="749">
        <v>11149</v>
      </c>
      <c r="J1436" s="749" t="s">
        <v>2330</v>
      </c>
      <c r="K1436" s="749" t="s">
        <v>2331</v>
      </c>
      <c r="L1436" s="752">
        <v>168.38499999999999</v>
      </c>
      <c r="M1436" s="752">
        <v>2</v>
      </c>
      <c r="N1436" s="753">
        <v>336.77</v>
      </c>
    </row>
    <row r="1437" spans="1:14" ht="14.4" customHeight="1" x14ac:dyDescent="0.3">
      <c r="A1437" s="747" t="s">
        <v>562</v>
      </c>
      <c r="B1437" s="748" t="s">
        <v>563</v>
      </c>
      <c r="C1437" s="749" t="s">
        <v>586</v>
      </c>
      <c r="D1437" s="750" t="s">
        <v>587</v>
      </c>
      <c r="E1437" s="751">
        <v>50113001</v>
      </c>
      <c r="F1437" s="750" t="s">
        <v>589</v>
      </c>
      <c r="G1437" s="749" t="s">
        <v>597</v>
      </c>
      <c r="H1437" s="749">
        <v>178689</v>
      </c>
      <c r="I1437" s="749">
        <v>178689</v>
      </c>
      <c r="J1437" s="749" t="s">
        <v>1564</v>
      </c>
      <c r="K1437" s="749" t="s">
        <v>1565</v>
      </c>
      <c r="L1437" s="752">
        <v>97.760000000000019</v>
      </c>
      <c r="M1437" s="752">
        <v>16</v>
      </c>
      <c r="N1437" s="753">
        <v>1564.1600000000003</v>
      </c>
    </row>
    <row r="1438" spans="1:14" ht="14.4" customHeight="1" x14ac:dyDescent="0.3">
      <c r="A1438" s="747" t="s">
        <v>562</v>
      </c>
      <c r="B1438" s="748" t="s">
        <v>563</v>
      </c>
      <c r="C1438" s="749" t="s">
        <v>586</v>
      </c>
      <c r="D1438" s="750" t="s">
        <v>587</v>
      </c>
      <c r="E1438" s="751">
        <v>50113001</v>
      </c>
      <c r="F1438" s="750" t="s">
        <v>589</v>
      </c>
      <c r="G1438" s="749" t="s">
        <v>590</v>
      </c>
      <c r="H1438" s="749">
        <v>172476</v>
      </c>
      <c r="I1438" s="749">
        <v>172476</v>
      </c>
      <c r="J1438" s="749" t="s">
        <v>1566</v>
      </c>
      <c r="K1438" s="749" t="s">
        <v>1567</v>
      </c>
      <c r="L1438" s="752">
        <v>40.24000000000003</v>
      </c>
      <c r="M1438" s="752">
        <v>1</v>
      </c>
      <c r="N1438" s="753">
        <v>40.24000000000003</v>
      </c>
    </row>
    <row r="1439" spans="1:14" ht="14.4" customHeight="1" x14ac:dyDescent="0.3">
      <c r="A1439" s="747" t="s">
        <v>562</v>
      </c>
      <c r="B1439" s="748" t="s">
        <v>563</v>
      </c>
      <c r="C1439" s="749" t="s">
        <v>586</v>
      </c>
      <c r="D1439" s="750" t="s">
        <v>587</v>
      </c>
      <c r="E1439" s="751">
        <v>50113001</v>
      </c>
      <c r="F1439" s="750" t="s">
        <v>589</v>
      </c>
      <c r="G1439" s="749" t="s">
        <v>590</v>
      </c>
      <c r="H1439" s="749">
        <v>104207</v>
      </c>
      <c r="I1439" s="749">
        <v>4207</v>
      </c>
      <c r="J1439" s="749" t="s">
        <v>1568</v>
      </c>
      <c r="K1439" s="749" t="s">
        <v>1569</v>
      </c>
      <c r="L1439" s="752">
        <v>39.799999999999997</v>
      </c>
      <c r="M1439" s="752">
        <v>2</v>
      </c>
      <c r="N1439" s="753">
        <v>79.599999999999994</v>
      </c>
    </row>
    <row r="1440" spans="1:14" ht="14.4" customHeight="1" x14ac:dyDescent="0.3">
      <c r="A1440" s="747" t="s">
        <v>562</v>
      </c>
      <c r="B1440" s="748" t="s">
        <v>563</v>
      </c>
      <c r="C1440" s="749" t="s">
        <v>586</v>
      </c>
      <c r="D1440" s="750" t="s">
        <v>587</v>
      </c>
      <c r="E1440" s="751">
        <v>50113001</v>
      </c>
      <c r="F1440" s="750" t="s">
        <v>589</v>
      </c>
      <c r="G1440" s="749" t="s">
        <v>590</v>
      </c>
      <c r="H1440" s="749">
        <v>100584</v>
      </c>
      <c r="I1440" s="749">
        <v>584</v>
      </c>
      <c r="J1440" s="749" t="s">
        <v>1570</v>
      </c>
      <c r="K1440" s="749" t="s">
        <v>1571</v>
      </c>
      <c r="L1440" s="752">
        <v>73.709999999999994</v>
      </c>
      <c r="M1440" s="752">
        <v>3</v>
      </c>
      <c r="N1440" s="753">
        <v>221.13</v>
      </c>
    </row>
    <row r="1441" spans="1:14" ht="14.4" customHeight="1" x14ac:dyDescent="0.3">
      <c r="A1441" s="747" t="s">
        <v>562</v>
      </c>
      <c r="B1441" s="748" t="s">
        <v>563</v>
      </c>
      <c r="C1441" s="749" t="s">
        <v>586</v>
      </c>
      <c r="D1441" s="750" t="s">
        <v>587</v>
      </c>
      <c r="E1441" s="751">
        <v>50113001</v>
      </c>
      <c r="F1441" s="750" t="s">
        <v>589</v>
      </c>
      <c r="G1441" s="749" t="s">
        <v>590</v>
      </c>
      <c r="H1441" s="749">
        <v>845758</v>
      </c>
      <c r="I1441" s="749">
        <v>280</v>
      </c>
      <c r="J1441" s="749" t="s">
        <v>1572</v>
      </c>
      <c r="K1441" s="749" t="s">
        <v>1573</v>
      </c>
      <c r="L1441" s="752">
        <v>35.054000000000009</v>
      </c>
      <c r="M1441" s="752">
        <v>5</v>
      </c>
      <c r="N1441" s="753">
        <v>175.27000000000004</v>
      </c>
    </row>
    <row r="1442" spans="1:14" ht="14.4" customHeight="1" x14ac:dyDescent="0.3">
      <c r="A1442" s="747" t="s">
        <v>562</v>
      </c>
      <c r="B1442" s="748" t="s">
        <v>563</v>
      </c>
      <c r="C1442" s="749" t="s">
        <v>586</v>
      </c>
      <c r="D1442" s="750" t="s">
        <v>587</v>
      </c>
      <c r="E1442" s="751">
        <v>50113001</v>
      </c>
      <c r="F1442" s="750" t="s">
        <v>589</v>
      </c>
      <c r="G1442" s="749" t="s">
        <v>597</v>
      </c>
      <c r="H1442" s="749">
        <v>988793</v>
      </c>
      <c r="I1442" s="749">
        <v>142866</v>
      </c>
      <c r="J1442" s="749" t="s">
        <v>1576</v>
      </c>
      <c r="K1442" s="749" t="s">
        <v>1577</v>
      </c>
      <c r="L1442" s="752">
        <v>354.505</v>
      </c>
      <c r="M1442" s="752">
        <v>4</v>
      </c>
      <c r="N1442" s="753">
        <v>1418.02</v>
      </c>
    </row>
    <row r="1443" spans="1:14" ht="14.4" customHeight="1" x14ac:dyDescent="0.3">
      <c r="A1443" s="747" t="s">
        <v>562</v>
      </c>
      <c r="B1443" s="748" t="s">
        <v>563</v>
      </c>
      <c r="C1443" s="749" t="s">
        <v>586</v>
      </c>
      <c r="D1443" s="750" t="s">
        <v>587</v>
      </c>
      <c r="E1443" s="751">
        <v>50113001</v>
      </c>
      <c r="F1443" s="750" t="s">
        <v>589</v>
      </c>
      <c r="G1443" s="749" t="s">
        <v>597</v>
      </c>
      <c r="H1443" s="749">
        <v>142865</v>
      </c>
      <c r="I1443" s="749">
        <v>142865</v>
      </c>
      <c r="J1443" s="749" t="s">
        <v>1580</v>
      </c>
      <c r="K1443" s="749" t="s">
        <v>1581</v>
      </c>
      <c r="L1443" s="752">
        <v>47.190000000000012</v>
      </c>
      <c r="M1443" s="752">
        <v>20</v>
      </c>
      <c r="N1443" s="753">
        <v>943.80000000000018</v>
      </c>
    </row>
    <row r="1444" spans="1:14" ht="14.4" customHeight="1" x14ac:dyDescent="0.3">
      <c r="A1444" s="747" t="s">
        <v>562</v>
      </c>
      <c r="B1444" s="748" t="s">
        <v>563</v>
      </c>
      <c r="C1444" s="749" t="s">
        <v>586</v>
      </c>
      <c r="D1444" s="750" t="s">
        <v>587</v>
      </c>
      <c r="E1444" s="751">
        <v>50113001</v>
      </c>
      <c r="F1444" s="750" t="s">
        <v>589</v>
      </c>
      <c r="G1444" s="749" t="s">
        <v>597</v>
      </c>
      <c r="H1444" s="749">
        <v>191280</v>
      </c>
      <c r="I1444" s="749">
        <v>91280</v>
      </c>
      <c r="J1444" s="749" t="s">
        <v>2332</v>
      </c>
      <c r="K1444" s="749" t="s">
        <v>2333</v>
      </c>
      <c r="L1444" s="752">
        <v>59.99</v>
      </c>
      <c r="M1444" s="752">
        <v>1</v>
      </c>
      <c r="N1444" s="753">
        <v>59.99</v>
      </c>
    </row>
    <row r="1445" spans="1:14" ht="14.4" customHeight="1" x14ac:dyDescent="0.3">
      <c r="A1445" s="747" t="s">
        <v>562</v>
      </c>
      <c r="B1445" s="748" t="s">
        <v>563</v>
      </c>
      <c r="C1445" s="749" t="s">
        <v>586</v>
      </c>
      <c r="D1445" s="750" t="s">
        <v>587</v>
      </c>
      <c r="E1445" s="751">
        <v>50113001</v>
      </c>
      <c r="F1445" s="750" t="s">
        <v>589</v>
      </c>
      <c r="G1445" s="749" t="s">
        <v>590</v>
      </c>
      <c r="H1445" s="749">
        <v>194564</v>
      </c>
      <c r="I1445" s="749">
        <v>194564</v>
      </c>
      <c r="J1445" s="749" t="s">
        <v>1585</v>
      </c>
      <c r="K1445" s="749" t="s">
        <v>1586</v>
      </c>
      <c r="L1445" s="752">
        <v>781.76999999999987</v>
      </c>
      <c r="M1445" s="752">
        <v>1</v>
      </c>
      <c r="N1445" s="753">
        <v>781.76999999999987</v>
      </c>
    </row>
    <row r="1446" spans="1:14" ht="14.4" customHeight="1" x14ac:dyDescent="0.3">
      <c r="A1446" s="747" t="s">
        <v>562</v>
      </c>
      <c r="B1446" s="748" t="s">
        <v>563</v>
      </c>
      <c r="C1446" s="749" t="s">
        <v>586</v>
      </c>
      <c r="D1446" s="750" t="s">
        <v>587</v>
      </c>
      <c r="E1446" s="751">
        <v>50113001</v>
      </c>
      <c r="F1446" s="750" t="s">
        <v>589</v>
      </c>
      <c r="G1446" s="749" t="s">
        <v>590</v>
      </c>
      <c r="H1446" s="749">
        <v>118304</v>
      </c>
      <c r="I1446" s="749">
        <v>18304</v>
      </c>
      <c r="J1446" s="749" t="s">
        <v>1593</v>
      </c>
      <c r="K1446" s="749" t="s">
        <v>1594</v>
      </c>
      <c r="L1446" s="752">
        <v>185.60999999999999</v>
      </c>
      <c r="M1446" s="752">
        <v>62</v>
      </c>
      <c r="N1446" s="753">
        <v>11507.82</v>
      </c>
    </row>
    <row r="1447" spans="1:14" ht="14.4" customHeight="1" x14ac:dyDescent="0.3">
      <c r="A1447" s="747" t="s">
        <v>562</v>
      </c>
      <c r="B1447" s="748" t="s">
        <v>563</v>
      </c>
      <c r="C1447" s="749" t="s">
        <v>586</v>
      </c>
      <c r="D1447" s="750" t="s">
        <v>587</v>
      </c>
      <c r="E1447" s="751">
        <v>50113001</v>
      </c>
      <c r="F1447" s="750" t="s">
        <v>589</v>
      </c>
      <c r="G1447" s="749" t="s">
        <v>590</v>
      </c>
      <c r="H1447" s="749">
        <v>118305</v>
      </c>
      <c r="I1447" s="749">
        <v>18305</v>
      </c>
      <c r="J1447" s="749" t="s">
        <v>1593</v>
      </c>
      <c r="K1447" s="749" t="s">
        <v>1595</v>
      </c>
      <c r="L1447" s="752">
        <v>242</v>
      </c>
      <c r="M1447" s="752">
        <v>27</v>
      </c>
      <c r="N1447" s="753">
        <v>6534</v>
      </c>
    </row>
    <row r="1448" spans="1:14" ht="14.4" customHeight="1" x14ac:dyDescent="0.3">
      <c r="A1448" s="747" t="s">
        <v>562</v>
      </c>
      <c r="B1448" s="748" t="s">
        <v>563</v>
      </c>
      <c r="C1448" s="749" t="s">
        <v>586</v>
      </c>
      <c r="D1448" s="750" t="s">
        <v>587</v>
      </c>
      <c r="E1448" s="751">
        <v>50113001</v>
      </c>
      <c r="F1448" s="750" t="s">
        <v>589</v>
      </c>
      <c r="G1448" s="749" t="s">
        <v>590</v>
      </c>
      <c r="H1448" s="749">
        <v>114957</v>
      </c>
      <c r="I1448" s="749">
        <v>14957</v>
      </c>
      <c r="J1448" s="749" t="s">
        <v>1600</v>
      </c>
      <c r="K1448" s="749" t="s">
        <v>1601</v>
      </c>
      <c r="L1448" s="752">
        <v>40.069999999999993</v>
      </c>
      <c r="M1448" s="752">
        <v>5</v>
      </c>
      <c r="N1448" s="753">
        <v>200.34999999999997</v>
      </c>
    </row>
    <row r="1449" spans="1:14" ht="14.4" customHeight="1" x14ac:dyDescent="0.3">
      <c r="A1449" s="747" t="s">
        <v>562</v>
      </c>
      <c r="B1449" s="748" t="s">
        <v>563</v>
      </c>
      <c r="C1449" s="749" t="s">
        <v>586</v>
      </c>
      <c r="D1449" s="750" t="s">
        <v>587</v>
      </c>
      <c r="E1449" s="751">
        <v>50113001</v>
      </c>
      <c r="F1449" s="750" t="s">
        <v>589</v>
      </c>
      <c r="G1449" s="749" t="s">
        <v>590</v>
      </c>
      <c r="H1449" s="749">
        <v>114958</v>
      </c>
      <c r="I1449" s="749">
        <v>14958</v>
      </c>
      <c r="J1449" s="749" t="s">
        <v>2334</v>
      </c>
      <c r="K1449" s="749" t="s">
        <v>1899</v>
      </c>
      <c r="L1449" s="752">
        <v>32.890000000000008</v>
      </c>
      <c r="M1449" s="752">
        <v>1</v>
      </c>
      <c r="N1449" s="753">
        <v>32.890000000000008</v>
      </c>
    </row>
    <row r="1450" spans="1:14" ht="14.4" customHeight="1" x14ac:dyDescent="0.3">
      <c r="A1450" s="747" t="s">
        <v>562</v>
      </c>
      <c r="B1450" s="748" t="s">
        <v>563</v>
      </c>
      <c r="C1450" s="749" t="s">
        <v>586</v>
      </c>
      <c r="D1450" s="750" t="s">
        <v>587</v>
      </c>
      <c r="E1450" s="751">
        <v>50113001</v>
      </c>
      <c r="F1450" s="750" t="s">
        <v>589</v>
      </c>
      <c r="G1450" s="749" t="s">
        <v>590</v>
      </c>
      <c r="H1450" s="749">
        <v>114937</v>
      </c>
      <c r="I1450" s="749">
        <v>14937</v>
      </c>
      <c r="J1450" s="749" t="s">
        <v>1602</v>
      </c>
      <c r="K1450" s="749" t="s">
        <v>1603</v>
      </c>
      <c r="L1450" s="752">
        <v>79.67</v>
      </c>
      <c r="M1450" s="752">
        <v>4</v>
      </c>
      <c r="N1450" s="753">
        <v>318.68</v>
      </c>
    </row>
    <row r="1451" spans="1:14" ht="14.4" customHeight="1" x14ac:dyDescent="0.3">
      <c r="A1451" s="747" t="s">
        <v>562</v>
      </c>
      <c r="B1451" s="748" t="s">
        <v>563</v>
      </c>
      <c r="C1451" s="749" t="s">
        <v>586</v>
      </c>
      <c r="D1451" s="750" t="s">
        <v>587</v>
      </c>
      <c r="E1451" s="751">
        <v>50113001</v>
      </c>
      <c r="F1451" s="750" t="s">
        <v>589</v>
      </c>
      <c r="G1451" s="749" t="s">
        <v>597</v>
      </c>
      <c r="H1451" s="749">
        <v>145551</v>
      </c>
      <c r="I1451" s="749">
        <v>145551</v>
      </c>
      <c r="J1451" s="749" t="s">
        <v>1604</v>
      </c>
      <c r="K1451" s="749" t="s">
        <v>1004</v>
      </c>
      <c r="L1451" s="752">
        <v>69.035000000000011</v>
      </c>
      <c r="M1451" s="752">
        <v>4</v>
      </c>
      <c r="N1451" s="753">
        <v>276.14000000000004</v>
      </c>
    </row>
    <row r="1452" spans="1:14" ht="14.4" customHeight="1" x14ac:dyDescent="0.3">
      <c r="A1452" s="747" t="s">
        <v>562</v>
      </c>
      <c r="B1452" s="748" t="s">
        <v>563</v>
      </c>
      <c r="C1452" s="749" t="s">
        <v>586</v>
      </c>
      <c r="D1452" s="750" t="s">
        <v>587</v>
      </c>
      <c r="E1452" s="751">
        <v>50113001</v>
      </c>
      <c r="F1452" s="750" t="s">
        <v>589</v>
      </c>
      <c r="G1452" s="749" t="s">
        <v>597</v>
      </c>
      <c r="H1452" s="749">
        <v>990595</v>
      </c>
      <c r="I1452" s="749">
        <v>145558</v>
      </c>
      <c r="J1452" s="749" t="s">
        <v>1604</v>
      </c>
      <c r="K1452" s="749" t="s">
        <v>764</v>
      </c>
      <c r="L1452" s="752">
        <v>231.96499999999997</v>
      </c>
      <c r="M1452" s="752">
        <v>2</v>
      </c>
      <c r="N1452" s="753">
        <v>463.92999999999995</v>
      </c>
    </row>
    <row r="1453" spans="1:14" ht="14.4" customHeight="1" x14ac:dyDescent="0.3">
      <c r="A1453" s="747" t="s">
        <v>562</v>
      </c>
      <c r="B1453" s="748" t="s">
        <v>563</v>
      </c>
      <c r="C1453" s="749" t="s">
        <v>586</v>
      </c>
      <c r="D1453" s="750" t="s">
        <v>587</v>
      </c>
      <c r="E1453" s="751">
        <v>50113001</v>
      </c>
      <c r="F1453" s="750" t="s">
        <v>589</v>
      </c>
      <c r="G1453" s="749" t="s">
        <v>597</v>
      </c>
      <c r="H1453" s="749">
        <v>850155</v>
      </c>
      <c r="I1453" s="749">
        <v>145574</v>
      </c>
      <c r="J1453" s="749" t="s">
        <v>2335</v>
      </c>
      <c r="K1453" s="749" t="s">
        <v>2153</v>
      </c>
      <c r="L1453" s="752">
        <v>363.15</v>
      </c>
      <c r="M1453" s="752">
        <v>2</v>
      </c>
      <c r="N1453" s="753">
        <v>726.3</v>
      </c>
    </row>
    <row r="1454" spans="1:14" ht="14.4" customHeight="1" x14ac:dyDescent="0.3">
      <c r="A1454" s="747" t="s">
        <v>562</v>
      </c>
      <c r="B1454" s="748" t="s">
        <v>563</v>
      </c>
      <c r="C1454" s="749" t="s">
        <v>586</v>
      </c>
      <c r="D1454" s="750" t="s">
        <v>587</v>
      </c>
      <c r="E1454" s="751">
        <v>50113001</v>
      </c>
      <c r="F1454" s="750" t="s">
        <v>589</v>
      </c>
      <c r="G1454" s="749" t="s">
        <v>597</v>
      </c>
      <c r="H1454" s="749">
        <v>145567</v>
      </c>
      <c r="I1454" s="749">
        <v>145567</v>
      </c>
      <c r="J1454" s="749" t="s">
        <v>2335</v>
      </c>
      <c r="K1454" s="749" t="s">
        <v>617</v>
      </c>
      <c r="L1454" s="752">
        <v>107.19500000000002</v>
      </c>
      <c r="M1454" s="752">
        <v>2</v>
      </c>
      <c r="N1454" s="753">
        <v>214.39000000000004</v>
      </c>
    </row>
    <row r="1455" spans="1:14" ht="14.4" customHeight="1" x14ac:dyDescent="0.3">
      <c r="A1455" s="747" t="s">
        <v>562</v>
      </c>
      <c r="B1455" s="748" t="s">
        <v>563</v>
      </c>
      <c r="C1455" s="749" t="s">
        <v>586</v>
      </c>
      <c r="D1455" s="750" t="s">
        <v>587</v>
      </c>
      <c r="E1455" s="751">
        <v>50113001</v>
      </c>
      <c r="F1455" s="750" t="s">
        <v>589</v>
      </c>
      <c r="G1455" s="749" t="s">
        <v>590</v>
      </c>
      <c r="H1455" s="749">
        <v>192086</v>
      </c>
      <c r="I1455" s="749">
        <v>92086</v>
      </c>
      <c r="J1455" s="749" t="s">
        <v>1607</v>
      </c>
      <c r="K1455" s="749" t="s">
        <v>1608</v>
      </c>
      <c r="L1455" s="752">
        <v>135.26</v>
      </c>
      <c r="M1455" s="752">
        <v>1</v>
      </c>
      <c r="N1455" s="753">
        <v>135.26</v>
      </c>
    </row>
    <row r="1456" spans="1:14" ht="14.4" customHeight="1" x14ac:dyDescent="0.3">
      <c r="A1456" s="747" t="s">
        <v>562</v>
      </c>
      <c r="B1456" s="748" t="s">
        <v>563</v>
      </c>
      <c r="C1456" s="749" t="s">
        <v>586</v>
      </c>
      <c r="D1456" s="750" t="s">
        <v>587</v>
      </c>
      <c r="E1456" s="751">
        <v>50113001</v>
      </c>
      <c r="F1456" s="750" t="s">
        <v>589</v>
      </c>
      <c r="G1456" s="749" t="s">
        <v>590</v>
      </c>
      <c r="H1456" s="749">
        <v>398002</v>
      </c>
      <c r="I1456" s="749">
        <v>1000</v>
      </c>
      <c r="J1456" s="749" t="s">
        <v>2336</v>
      </c>
      <c r="K1456" s="749" t="s">
        <v>2337</v>
      </c>
      <c r="L1456" s="752">
        <v>214.44747187192158</v>
      </c>
      <c r="M1456" s="752">
        <v>2</v>
      </c>
      <c r="N1456" s="753">
        <v>428.89494374384316</v>
      </c>
    </row>
    <row r="1457" spans="1:14" ht="14.4" customHeight="1" x14ac:dyDescent="0.3">
      <c r="A1457" s="747" t="s">
        <v>562</v>
      </c>
      <c r="B1457" s="748" t="s">
        <v>563</v>
      </c>
      <c r="C1457" s="749" t="s">
        <v>586</v>
      </c>
      <c r="D1457" s="750" t="s">
        <v>587</v>
      </c>
      <c r="E1457" s="751">
        <v>50113001</v>
      </c>
      <c r="F1457" s="750" t="s">
        <v>589</v>
      </c>
      <c r="G1457" s="749" t="s">
        <v>590</v>
      </c>
      <c r="H1457" s="749">
        <v>921056</v>
      </c>
      <c r="I1457" s="749">
        <v>1000</v>
      </c>
      <c r="J1457" s="749" t="s">
        <v>2338</v>
      </c>
      <c r="K1457" s="749" t="s">
        <v>2339</v>
      </c>
      <c r="L1457" s="752">
        <v>142.45864251213271</v>
      </c>
      <c r="M1457" s="752">
        <v>1</v>
      </c>
      <c r="N1457" s="753">
        <v>142.45864251213271</v>
      </c>
    </row>
    <row r="1458" spans="1:14" ht="14.4" customHeight="1" x14ac:dyDescent="0.3">
      <c r="A1458" s="747" t="s">
        <v>562</v>
      </c>
      <c r="B1458" s="748" t="s">
        <v>563</v>
      </c>
      <c r="C1458" s="749" t="s">
        <v>586</v>
      </c>
      <c r="D1458" s="750" t="s">
        <v>587</v>
      </c>
      <c r="E1458" s="751">
        <v>50113001</v>
      </c>
      <c r="F1458" s="750" t="s">
        <v>589</v>
      </c>
      <c r="G1458" s="749" t="s">
        <v>590</v>
      </c>
      <c r="H1458" s="749">
        <v>921173</v>
      </c>
      <c r="I1458" s="749">
        <v>1000</v>
      </c>
      <c r="J1458" s="749" t="s">
        <v>2340</v>
      </c>
      <c r="K1458" s="749" t="s">
        <v>564</v>
      </c>
      <c r="L1458" s="752">
        <v>315.55168973467914</v>
      </c>
      <c r="M1458" s="752">
        <v>2</v>
      </c>
      <c r="N1458" s="753">
        <v>631.10337946935829</v>
      </c>
    </row>
    <row r="1459" spans="1:14" ht="14.4" customHeight="1" x14ac:dyDescent="0.3">
      <c r="A1459" s="747" t="s">
        <v>562</v>
      </c>
      <c r="B1459" s="748" t="s">
        <v>563</v>
      </c>
      <c r="C1459" s="749" t="s">
        <v>586</v>
      </c>
      <c r="D1459" s="750" t="s">
        <v>587</v>
      </c>
      <c r="E1459" s="751">
        <v>50113001</v>
      </c>
      <c r="F1459" s="750" t="s">
        <v>589</v>
      </c>
      <c r="G1459" s="749" t="s">
        <v>597</v>
      </c>
      <c r="H1459" s="749">
        <v>215906</v>
      </c>
      <c r="I1459" s="749">
        <v>215906</v>
      </c>
      <c r="J1459" s="749" t="s">
        <v>2341</v>
      </c>
      <c r="K1459" s="749" t="s">
        <v>2342</v>
      </c>
      <c r="L1459" s="752">
        <v>252.71000000000004</v>
      </c>
      <c r="M1459" s="752">
        <v>1</v>
      </c>
      <c r="N1459" s="753">
        <v>252.71000000000004</v>
      </c>
    </row>
    <row r="1460" spans="1:14" ht="14.4" customHeight="1" x14ac:dyDescent="0.3">
      <c r="A1460" s="747" t="s">
        <v>562</v>
      </c>
      <c r="B1460" s="748" t="s">
        <v>563</v>
      </c>
      <c r="C1460" s="749" t="s">
        <v>586</v>
      </c>
      <c r="D1460" s="750" t="s">
        <v>587</v>
      </c>
      <c r="E1460" s="751">
        <v>50113001</v>
      </c>
      <c r="F1460" s="750" t="s">
        <v>589</v>
      </c>
      <c r="G1460" s="749" t="s">
        <v>590</v>
      </c>
      <c r="H1460" s="749">
        <v>208646</v>
      </c>
      <c r="I1460" s="749">
        <v>208646</v>
      </c>
      <c r="J1460" s="749" t="s">
        <v>1614</v>
      </c>
      <c r="K1460" s="749" t="s">
        <v>2343</v>
      </c>
      <c r="L1460" s="752">
        <v>63.380000000000038</v>
      </c>
      <c r="M1460" s="752">
        <v>1</v>
      </c>
      <c r="N1460" s="753">
        <v>63.380000000000038</v>
      </c>
    </row>
    <row r="1461" spans="1:14" ht="14.4" customHeight="1" x14ac:dyDescent="0.3">
      <c r="A1461" s="747" t="s">
        <v>562</v>
      </c>
      <c r="B1461" s="748" t="s">
        <v>563</v>
      </c>
      <c r="C1461" s="749" t="s">
        <v>586</v>
      </c>
      <c r="D1461" s="750" t="s">
        <v>587</v>
      </c>
      <c r="E1461" s="751">
        <v>50113001</v>
      </c>
      <c r="F1461" s="750" t="s">
        <v>589</v>
      </c>
      <c r="G1461" s="749" t="s">
        <v>590</v>
      </c>
      <c r="H1461" s="749">
        <v>100812</v>
      </c>
      <c r="I1461" s="749">
        <v>812</v>
      </c>
      <c r="J1461" s="749" t="s">
        <v>1614</v>
      </c>
      <c r="K1461" s="749" t="s">
        <v>2344</v>
      </c>
      <c r="L1461" s="752">
        <v>63.46</v>
      </c>
      <c r="M1461" s="752">
        <v>1</v>
      </c>
      <c r="N1461" s="753">
        <v>63.46</v>
      </c>
    </row>
    <row r="1462" spans="1:14" ht="14.4" customHeight="1" x14ac:dyDescent="0.3">
      <c r="A1462" s="747" t="s">
        <v>562</v>
      </c>
      <c r="B1462" s="748" t="s">
        <v>563</v>
      </c>
      <c r="C1462" s="749" t="s">
        <v>586</v>
      </c>
      <c r="D1462" s="750" t="s">
        <v>587</v>
      </c>
      <c r="E1462" s="751">
        <v>50113001</v>
      </c>
      <c r="F1462" s="750" t="s">
        <v>589</v>
      </c>
      <c r="G1462" s="749" t="s">
        <v>590</v>
      </c>
      <c r="H1462" s="749">
        <v>208649</v>
      </c>
      <c r="I1462" s="749">
        <v>208649</v>
      </c>
      <c r="J1462" s="749" t="s">
        <v>1614</v>
      </c>
      <c r="K1462" s="749" t="s">
        <v>1615</v>
      </c>
      <c r="L1462" s="752">
        <v>71.45</v>
      </c>
      <c r="M1462" s="752">
        <v>6</v>
      </c>
      <c r="N1462" s="753">
        <v>428.7</v>
      </c>
    </row>
    <row r="1463" spans="1:14" ht="14.4" customHeight="1" x14ac:dyDescent="0.3">
      <c r="A1463" s="747" t="s">
        <v>562</v>
      </c>
      <c r="B1463" s="748" t="s">
        <v>563</v>
      </c>
      <c r="C1463" s="749" t="s">
        <v>586</v>
      </c>
      <c r="D1463" s="750" t="s">
        <v>587</v>
      </c>
      <c r="E1463" s="751">
        <v>50113001</v>
      </c>
      <c r="F1463" s="750" t="s">
        <v>589</v>
      </c>
      <c r="G1463" s="749" t="s">
        <v>590</v>
      </c>
      <c r="H1463" s="749">
        <v>191032</v>
      </c>
      <c r="I1463" s="749">
        <v>91032</v>
      </c>
      <c r="J1463" s="749" t="s">
        <v>2345</v>
      </c>
      <c r="K1463" s="749" t="s">
        <v>2346</v>
      </c>
      <c r="L1463" s="752">
        <v>29.780000000000022</v>
      </c>
      <c r="M1463" s="752">
        <v>1</v>
      </c>
      <c r="N1463" s="753">
        <v>29.780000000000022</v>
      </c>
    </row>
    <row r="1464" spans="1:14" ht="14.4" customHeight="1" x14ac:dyDescent="0.3">
      <c r="A1464" s="747" t="s">
        <v>562</v>
      </c>
      <c r="B1464" s="748" t="s">
        <v>563</v>
      </c>
      <c r="C1464" s="749" t="s">
        <v>586</v>
      </c>
      <c r="D1464" s="750" t="s">
        <v>587</v>
      </c>
      <c r="E1464" s="751">
        <v>50113001</v>
      </c>
      <c r="F1464" s="750" t="s">
        <v>589</v>
      </c>
      <c r="G1464" s="749" t="s">
        <v>590</v>
      </c>
      <c r="H1464" s="749">
        <v>180058</v>
      </c>
      <c r="I1464" s="749">
        <v>80058</v>
      </c>
      <c r="J1464" s="749" t="s">
        <v>1618</v>
      </c>
      <c r="K1464" s="749" t="s">
        <v>601</v>
      </c>
      <c r="L1464" s="752">
        <v>123.41166666666665</v>
      </c>
      <c r="M1464" s="752">
        <v>6</v>
      </c>
      <c r="N1464" s="753">
        <v>740.46999999999991</v>
      </c>
    </row>
    <row r="1465" spans="1:14" ht="14.4" customHeight="1" x14ac:dyDescent="0.3">
      <c r="A1465" s="747" t="s">
        <v>562</v>
      </c>
      <c r="B1465" s="748" t="s">
        <v>563</v>
      </c>
      <c r="C1465" s="749" t="s">
        <v>586</v>
      </c>
      <c r="D1465" s="750" t="s">
        <v>587</v>
      </c>
      <c r="E1465" s="751">
        <v>50113001</v>
      </c>
      <c r="F1465" s="750" t="s">
        <v>589</v>
      </c>
      <c r="G1465" s="749" t="s">
        <v>590</v>
      </c>
      <c r="H1465" s="749">
        <v>199011</v>
      </c>
      <c r="I1465" s="749">
        <v>199011</v>
      </c>
      <c r="J1465" s="749" t="s">
        <v>1621</v>
      </c>
      <c r="K1465" s="749" t="s">
        <v>1622</v>
      </c>
      <c r="L1465" s="752">
        <v>32.539999999999985</v>
      </c>
      <c r="M1465" s="752">
        <v>3</v>
      </c>
      <c r="N1465" s="753">
        <v>97.619999999999948</v>
      </c>
    </row>
    <row r="1466" spans="1:14" ht="14.4" customHeight="1" x14ac:dyDescent="0.3">
      <c r="A1466" s="747" t="s">
        <v>562</v>
      </c>
      <c r="B1466" s="748" t="s">
        <v>563</v>
      </c>
      <c r="C1466" s="749" t="s">
        <v>586</v>
      </c>
      <c r="D1466" s="750" t="s">
        <v>587</v>
      </c>
      <c r="E1466" s="751">
        <v>50113001</v>
      </c>
      <c r="F1466" s="750" t="s">
        <v>589</v>
      </c>
      <c r="G1466" s="749" t="s">
        <v>597</v>
      </c>
      <c r="H1466" s="749">
        <v>195941</v>
      </c>
      <c r="I1466" s="749">
        <v>195941</v>
      </c>
      <c r="J1466" s="749" t="s">
        <v>2347</v>
      </c>
      <c r="K1466" s="749" t="s">
        <v>1195</v>
      </c>
      <c r="L1466" s="752">
        <v>869.45000000000027</v>
      </c>
      <c r="M1466" s="752">
        <v>2</v>
      </c>
      <c r="N1466" s="753">
        <v>1738.9000000000005</v>
      </c>
    </row>
    <row r="1467" spans="1:14" ht="14.4" customHeight="1" x14ac:dyDescent="0.3">
      <c r="A1467" s="747" t="s">
        <v>562</v>
      </c>
      <c r="B1467" s="748" t="s">
        <v>563</v>
      </c>
      <c r="C1467" s="749" t="s">
        <v>586</v>
      </c>
      <c r="D1467" s="750" t="s">
        <v>587</v>
      </c>
      <c r="E1467" s="751">
        <v>50113001</v>
      </c>
      <c r="F1467" s="750" t="s">
        <v>589</v>
      </c>
      <c r="G1467" s="749" t="s">
        <v>597</v>
      </c>
      <c r="H1467" s="749">
        <v>990810</v>
      </c>
      <c r="I1467" s="749">
        <v>195939</v>
      </c>
      <c r="J1467" s="749" t="s">
        <v>2347</v>
      </c>
      <c r="K1467" s="749" t="s">
        <v>1354</v>
      </c>
      <c r="L1467" s="752">
        <v>244.54499999999996</v>
      </c>
      <c r="M1467" s="752">
        <v>4</v>
      </c>
      <c r="N1467" s="753">
        <v>978.17999999999984</v>
      </c>
    </row>
    <row r="1468" spans="1:14" ht="14.4" customHeight="1" x14ac:dyDescent="0.3">
      <c r="A1468" s="747" t="s">
        <v>562</v>
      </c>
      <c r="B1468" s="748" t="s">
        <v>563</v>
      </c>
      <c r="C1468" s="749" t="s">
        <v>586</v>
      </c>
      <c r="D1468" s="750" t="s">
        <v>587</v>
      </c>
      <c r="E1468" s="751">
        <v>50113001</v>
      </c>
      <c r="F1468" s="750" t="s">
        <v>589</v>
      </c>
      <c r="G1468" s="749" t="s">
        <v>590</v>
      </c>
      <c r="H1468" s="749">
        <v>210078</v>
      </c>
      <c r="I1468" s="749">
        <v>210078</v>
      </c>
      <c r="J1468" s="749" t="s">
        <v>1630</v>
      </c>
      <c r="K1468" s="749" t="s">
        <v>707</v>
      </c>
      <c r="L1468" s="752">
        <v>301.32000000000005</v>
      </c>
      <c r="M1468" s="752">
        <v>2</v>
      </c>
      <c r="N1468" s="753">
        <v>602.6400000000001</v>
      </c>
    </row>
    <row r="1469" spans="1:14" ht="14.4" customHeight="1" x14ac:dyDescent="0.3">
      <c r="A1469" s="747" t="s">
        <v>562</v>
      </c>
      <c r="B1469" s="748" t="s">
        <v>563</v>
      </c>
      <c r="C1469" s="749" t="s">
        <v>586</v>
      </c>
      <c r="D1469" s="750" t="s">
        <v>587</v>
      </c>
      <c r="E1469" s="751">
        <v>50113001</v>
      </c>
      <c r="F1469" s="750" t="s">
        <v>589</v>
      </c>
      <c r="G1469" s="749" t="s">
        <v>597</v>
      </c>
      <c r="H1469" s="749">
        <v>144127</v>
      </c>
      <c r="I1469" s="749">
        <v>144127</v>
      </c>
      <c r="J1469" s="749" t="s">
        <v>2348</v>
      </c>
      <c r="K1469" s="749" t="s">
        <v>2153</v>
      </c>
      <c r="L1469" s="752">
        <v>115.61</v>
      </c>
      <c r="M1469" s="752">
        <v>2</v>
      </c>
      <c r="N1469" s="753">
        <v>231.22</v>
      </c>
    </row>
    <row r="1470" spans="1:14" ht="14.4" customHeight="1" x14ac:dyDescent="0.3">
      <c r="A1470" s="747" t="s">
        <v>562</v>
      </c>
      <c r="B1470" s="748" t="s">
        <v>563</v>
      </c>
      <c r="C1470" s="749" t="s">
        <v>586</v>
      </c>
      <c r="D1470" s="750" t="s">
        <v>587</v>
      </c>
      <c r="E1470" s="751">
        <v>50113001</v>
      </c>
      <c r="F1470" s="750" t="s">
        <v>589</v>
      </c>
      <c r="G1470" s="749" t="s">
        <v>597</v>
      </c>
      <c r="H1470" s="749">
        <v>191922</v>
      </c>
      <c r="I1470" s="749">
        <v>191922</v>
      </c>
      <c r="J1470" s="749" t="s">
        <v>1631</v>
      </c>
      <c r="K1470" s="749" t="s">
        <v>1632</v>
      </c>
      <c r="L1470" s="752">
        <v>92.432500000000005</v>
      </c>
      <c r="M1470" s="752">
        <v>4</v>
      </c>
      <c r="N1470" s="753">
        <v>369.73</v>
      </c>
    </row>
    <row r="1471" spans="1:14" ht="14.4" customHeight="1" x14ac:dyDescent="0.3">
      <c r="A1471" s="747" t="s">
        <v>562</v>
      </c>
      <c r="B1471" s="748" t="s">
        <v>563</v>
      </c>
      <c r="C1471" s="749" t="s">
        <v>586</v>
      </c>
      <c r="D1471" s="750" t="s">
        <v>587</v>
      </c>
      <c r="E1471" s="751">
        <v>50113001</v>
      </c>
      <c r="F1471" s="750" t="s">
        <v>589</v>
      </c>
      <c r="G1471" s="749" t="s">
        <v>590</v>
      </c>
      <c r="H1471" s="749">
        <v>208203</v>
      </c>
      <c r="I1471" s="749">
        <v>208203</v>
      </c>
      <c r="J1471" s="749" t="s">
        <v>1633</v>
      </c>
      <c r="K1471" s="749" t="s">
        <v>1635</v>
      </c>
      <c r="L1471" s="752">
        <v>97.971999999999994</v>
      </c>
      <c r="M1471" s="752">
        <v>5</v>
      </c>
      <c r="N1471" s="753">
        <v>489.85999999999996</v>
      </c>
    </row>
    <row r="1472" spans="1:14" ht="14.4" customHeight="1" x14ac:dyDescent="0.3">
      <c r="A1472" s="747" t="s">
        <v>562</v>
      </c>
      <c r="B1472" s="748" t="s">
        <v>563</v>
      </c>
      <c r="C1472" s="749" t="s">
        <v>586</v>
      </c>
      <c r="D1472" s="750" t="s">
        <v>587</v>
      </c>
      <c r="E1472" s="751">
        <v>50113001</v>
      </c>
      <c r="F1472" s="750" t="s">
        <v>589</v>
      </c>
      <c r="G1472" s="749" t="s">
        <v>590</v>
      </c>
      <c r="H1472" s="749">
        <v>208204</v>
      </c>
      <c r="I1472" s="749">
        <v>208204</v>
      </c>
      <c r="J1472" s="749" t="s">
        <v>1633</v>
      </c>
      <c r="K1472" s="749" t="s">
        <v>1634</v>
      </c>
      <c r="L1472" s="752">
        <v>48.980000000000011</v>
      </c>
      <c r="M1472" s="752">
        <v>6</v>
      </c>
      <c r="N1472" s="753">
        <v>293.88000000000005</v>
      </c>
    </row>
    <row r="1473" spans="1:14" ht="14.4" customHeight="1" x14ac:dyDescent="0.3">
      <c r="A1473" s="747" t="s">
        <v>562</v>
      </c>
      <c r="B1473" s="748" t="s">
        <v>563</v>
      </c>
      <c r="C1473" s="749" t="s">
        <v>586</v>
      </c>
      <c r="D1473" s="750" t="s">
        <v>587</v>
      </c>
      <c r="E1473" s="751">
        <v>50113001</v>
      </c>
      <c r="F1473" s="750" t="s">
        <v>589</v>
      </c>
      <c r="G1473" s="749" t="s">
        <v>597</v>
      </c>
      <c r="H1473" s="749">
        <v>208206</v>
      </c>
      <c r="I1473" s="749">
        <v>208206</v>
      </c>
      <c r="J1473" s="749" t="s">
        <v>1636</v>
      </c>
      <c r="K1473" s="749" t="s">
        <v>1637</v>
      </c>
      <c r="L1473" s="752">
        <v>162.15000000000009</v>
      </c>
      <c r="M1473" s="752">
        <v>1</v>
      </c>
      <c r="N1473" s="753">
        <v>162.15000000000009</v>
      </c>
    </row>
    <row r="1474" spans="1:14" ht="14.4" customHeight="1" x14ac:dyDescent="0.3">
      <c r="A1474" s="747" t="s">
        <v>562</v>
      </c>
      <c r="B1474" s="748" t="s">
        <v>563</v>
      </c>
      <c r="C1474" s="749" t="s">
        <v>586</v>
      </c>
      <c r="D1474" s="750" t="s">
        <v>587</v>
      </c>
      <c r="E1474" s="751">
        <v>50113001</v>
      </c>
      <c r="F1474" s="750" t="s">
        <v>589</v>
      </c>
      <c r="G1474" s="749" t="s">
        <v>590</v>
      </c>
      <c r="H1474" s="749">
        <v>208207</v>
      </c>
      <c r="I1474" s="749">
        <v>208207</v>
      </c>
      <c r="J1474" s="749" t="s">
        <v>1638</v>
      </c>
      <c r="K1474" s="749" t="s">
        <v>1639</v>
      </c>
      <c r="L1474" s="752">
        <v>81.09</v>
      </c>
      <c r="M1474" s="752">
        <v>4</v>
      </c>
      <c r="N1474" s="753">
        <v>324.36</v>
      </c>
    </row>
    <row r="1475" spans="1:14" ht="14.4" customHeight="1" x14ac:dyDescent="0.3">
      <c r="A1475" s="747" t="s">
        <v>562</v>
      </c>
      <c r="B1475" s="748" t="s">
        <v>563</v>
      </c>
      <c r="C1475" s="749" t="s">
        <v>586</v>
      </c>
      <c r="D1475" s="750" t="s">
        <v>587</v>
      </c>
      <c r="E1475" s="751">
        <v>50113001</v>
      </c>
      <c r="F1475" s="750" t="s">
        <v>589</v>
      </c>
      <c r="G1475" s="749" t="s">
        <v>590</v>
      </c>
      <c r="H1475" s="749">
        <v>116051</v>
      </c>
      <c r="I1475" s="749">
        <v>16051</v>
      </c>
      <c r="J1475" s="749" t="s">
        <v>1640</v>
      </c>
      <c r="K1475" s="749" t="s">
        <v>648</v>
      </c>
      <c r="L1475" s="752">
        <v>57.920000000000016</v>
      </c>
      <c r="M1475" s="752">
        <v>1</v>
      </c>
      <c r="N1475" s="753">
        <v>57.920000000000016</v>
      </c>
    </row>
    <row r="1476" spans="1:14" ht="14.4" customHeight="1" x14ac:dyDescent="0.3">
      <c r="A1476" s="747" t="s">
        <v>562</v>
      </c>
      <c r="B1476" s="748" t="s">
        <v>563</v>
      </c>
      <c r="C1476" s="749" t="s">
        <v>586</v>
      </c>
      <c r="D1476" s="750" t="s">
        <v>587</v>
      </c>
      <c r="E1476" s="751">
        <v>50113001</v>
      </c>
      <c r="F1476" s="750" t="s">
        <v>589</v>
      </c>
      <c r="G1476" s="749" t="s">
        <v>590</v>
      </c>
      <c r="H1476" s="749">
        <v>159941</v>
      </c>
      <c r="I1476" s="749">
        <v>59941</v>
      </c>
      <c r="J1476" s="749" t="s">
        <v>1643</v>
      </c>
      <c r="K1476" s="749" t="s">
        <v>1644</v>
      </c>
      <c r="L1476" s="752">
        <v>232.06000000000003</v>
      </c>
      <c r="M1476" s="752">
        <v>1</v>
      </c>
      <c r="N1476" s="753">
        <v>232.06000000000003</v>
      </c>
    </row>
    <row r="1477" spans="1:14" ht="14.4" customHeight="1" x14ac:dyDescent="0.3">
      <c r="A1477" s="747" t="s">
        <v>562</v>
      </c>
      <c r="B1477" s="748" t="s">
        <v>563</v>
      </c>
      <c r="C1477" s="749" t="s">
        <v>586</v>
      </c>
      <c r="D1477" s="750" t="s">
        <v>587</v>
      </c>
      <c r="E1477" s="751">
        <v>50113001</v>
      </c>
      <c r="F1477" s="750" t="s">
        <v>589</v>
      </c>
      <c r="G1477" s="749" t="s">
        <v>590</v>
      </c>
      <c r="H1477" s="749">
        <v>114632</v>
      </c>
      <c r="I1477" s="749">
        <v>136396</v>
      </c>
      <c r="J1477" s="749" t="s">
        <v>2349</v>
      </c>
      <c r="K1477" s="749" t="s">
        <v>2350</v>
      </c>
      <c r="L1477" s="752">
        <v>188.87</v>
      </c>
      <c r="M1477" s="752">
        <v>1</v>
      </c>
      <c r="N1477" s="753">
        <v>188.87</v>
      </c>
    </row>
    <row r="1478" spans="1:14" ht="14.4" customHeight="1" x14ac:dyDescent="0.3">
      <c r="A1478" s="747" t="s">
        <v>562</v>
      </c>
      <c r="B1478" s="748" t="s">
        <v>563</v>
      </c>
      <c r="C1478" s="749" t="s">
        <v>586</v>
      </c>
      <c r="D1478" s="750" t="s">
        <v>587</v>
      </c>
      <c r="E1478" s="751">
        <v>50113001</v>
      </c>
      <c r="F1478" s="750" t="s">
        <v>589</v>
      </c>
      <c r="G1478" s="749" t="s">
        <v>590</v>
      </c>
      <c r="H1478" s="749">
        <v>185793</v>
      </c>
      <c r="I1478" s="749">
        <v>136395</v>
      </c>
      <c r="J1478" s="749" t="s">
        <v>1646</v>
      </c>
      <c r="K1478" s="749" t="s">
        <v>1647</v>
      </c>
      <c r="L1478" s="752">
        <v>190.82499999999999</v>
      </c>
      <c r="M1478" s="752">
        <v>2</v>
      </c>
      <c r="N1478" s="753">
        <v>381.65</v>
      </c>
    </row>
    <row r="1479" spans="1:14" ht="14.4" customHeight="1" x14ac:dyDescent="0.3">
      <c r="A1479" s="747" t="s">
        <v>562</v>
      </c>
      <c r="B1479" s="748" t="s">
        <v>563</v>
      </c>
      <c r="C1479" s="749" t="s">
        <v>586</v>
      </c>
      <c r="D1479" s="750" t="s">
        <v>587</v>
      </c>
      <c r="E1479" s="751">
        <v>50113001</v>
      </c>
      <c r="F1479" s="750" t="s">
        <v>589</v>
      </c>
      <c r="G1479" s="749" t="s">
        <v>597</v>
      </c>
      <c r="H1479" s="749">
        <v>211946</v>
      </c>
      <c r="I1479" s="749">
        <v>211946</v>
      </c>
      <c r="J1479" s="749" t="s">
        <v>2351</v>
      </c>
      <c r="K1479" s="749" t="s">
        <v>2352</v>
      </c>
      <c r="L1479" s="752">
        <v>2402.94</v>
      </c>
      <c r="M1479" s="752">
        <v>1</v>
      </c>
      <c r="N1479" s="753">
        <v>2402.94</v>
      </c>
    </row>
    <row r="1480" spans="1:14" ht="14.4" customHeight="1" x14ac:dyDescent="0.3">
      <c r="A1480" s="747" t="s">
        <v>562</v>
      </c>
      <c r="B1480" s="748" t="s">
        <v>563</v>
      </c>
      <c r="C1480" s="749" t="s">
        <v>586</v>
      </c>
      <c r="D1480" s="750" t="s">
        <v>587</v>
      </c>
      <c r="E1480" s="751">
        <v>50113001</v>
      </c>
      <c r="F1480" s="750" t="s">
        <v>589</v>
      </c>
      <c r="G1480" s="749" t="s">
        <v>597</v>
      </c>
      <c r="H1480" s="749">
        <v>211928</v>
      </c>
      <c r="I1480" s="749">
        <v>211928</v>
      </c>
      <c r="J1480" s="749" t="s">
        <v>2353</v>
      </c>
      <c r="K1480" s="749" t="s">
        <v>2354</v>
      </c>
      <c r="L1480" s="752">
        <v>1253.4000000000001</v>
      </c>
      <c r="M1480" s="752">
        <v>1</v>
      </c>
      <c r="N1480" s="753">
        <v>1253.4000000000001</v>
      </c>
    </row>
    <row r="1481" spans="1:14" ht="14.4" customHeight="1" x14ac:dyDescent="0.3">
      <c r="A1481" s="747" t="s">
        <v>562</v>
      </c>
      <c r="B1481" s="748" t="s">
        <v>563</v>
      </c>
      <c r="C1481" s="749" t="s">
        <v>586</v>
      </c>
      <c r="D1481" s="750" t="s">
        <v>587</v>
      </c>
      <c r="E1481" s="751">
        <v>50113001</v>
      </c>
      <c r="F1481" s="750" t="s">
        <v>589</v>
      </c>
      <c r="G1481" s="749" t="s">
        <v>590</v>
      </c>
      <c r="H1481" s="749">
        <v>119653</v>
      </c>
      <c r="I1481" s="749">
        <v>119653</v>
      </c>
      <c r="J1481" s="749" t="s">
        <v>1652</v>
      </c>
      <c r="K1481" s="749" t="s">
        <v>1653</v>
      </c>
      <c r="L1481" s="752">
        <v>157.4</v>
      </c>
      <c r="M1481" s="752">
        <v>2</v>
      </c>
      <c r="N1481" s="753">
        <v>314.8</v>
      </c>
    </row>
    <row r="1482" spans="1:14" ht="14.4" customHeight="1" x14ac:dyDescent="0.3">
      <c r="A1482" s="747" t="s">
        <v>562</v>
      </c>
      <c r="B1482" s="748" t="s">
        <v>563</v>
      </c>
      <c r="C1482" s="749" t="s">
        <v>586</v>
      </c>
      <c r="D1482" s="750" t="s">
        <v>587</v>
      </c>
      <c r="E1482" s="751">
        <v>50113001</v>
      </c>
      <c r="F1482" s="750" t="s">
        <v>589</v>
      </c>
      <c r="G1482" s="749" t="s">
        <v>590</v>
      </c>
      <c r="H1482" s="749">
        <v>149014</v>
      </c>
      <c r="I1482" s="749">
        <v>49014</v>
      </c>
      <c r="J1482" s="749" t="s">
        <v>1659</v>
      </c>
      <c r="K1482" s="749" t="s">
        <v>1660</v>
      </c>
      <c r="L1482" s="752">
        <v>100.49999999999999</v>
      </c>
      <c r="M1482" s="752">
        <v>2</v>
      </c>
      <c r="N1482" s="753">
        <v>200.99999999999997</v>
      </c>
    </row>
    <row r="1483" spans="1:14" ht="14.4" customHeight="1" x14ac:dyDescent="0.3">
      <c r="A1483" s="747" t="s">
        <v>562</v>
      </c>
      <c r="B1483" s="748" t="s">
        <v>563</v>
      </c>
      <c r="C1483" s="749" t="s">
        <v>586</v>
      </c>
      <c r="D1483" s="750" t="s">
        <v>587</v>
      </c>
      <c r="E1483" s="751">
        <v>50113001</v>
      </c>
      <c r="F1483" s="750" t="s">
        <v>589</v>
      </c>
      <c r="G1483" s="749" t="s">
        <v>590</v>
      </c>
      <c r="H1483" s="749">
        <v>117162</v>
      </c>
      <c r="I1483" s="749">
        <v>17162</v>
      </c>
      <c r="J1483" s="749" t="s">
        <v>1661</v>
      </c>
      <c r="K1483" s="749" t="s">
        <v>1662</v>
      </c>
      <c r="L1483" s="752">
        <v>126.40000000000005</v>
      </c>
      <c r="M1483" s="752">
        <v>1</v>
      </c>
      <c r="N1483" s="753">
        <v>126.40000000000005</v>
      </c>
    </row>
    <row r="1484" spans="1:14" ht="14.4" customHeight="1" x14ac:dyDescent="0.3">
      <c r="A1484" s="747" t="s">
        <v>562</v>
      </c>
      <c r="B1484" s="748" t="s">
        <v>563</v>
      </c>
      <c r="C1484" s="749" t="s">
        <v>586</v>
      </c>
      <c r="D1484" s="750" t="s">
        <v>587</v>
      </c>
      <c r="E1484" s="751">
        <v>50113001</v>
      </c>
      <c r="F1484" s="750" t="s">
        <v>589</v>
      </c>
      <c r="G1484" s="749" t="s">
        <v>590</v>
      </c>
      <c r="H1484" s="749">
        <v>155777</v>
      </c>
      <c r="I1484" s="749">
        <v>155777</v>
      </c>
      <c r="J1484" s="749" t="s">
        <v>1661</v>
      </c>
      <c r="K1484" s="749" t="s">
        <v>2355</v>
      </c>
      <c r="L1484" s="752">
        <v>244.49</v>
      </c>
      <c r="M1484" s="752">
        <v>2</v>
      </c>
      <c r="N1484" s="753">
        <v>488.98</v>
      </c>
    </row>
    <row r="1485" spans="1:14" ht="14.4" customHeight="1" x14ac:dyDescent="0.3">
      <c r="A1485" s="747" t="s">
        <v>562</v>
      </c>
      <c r="B1485" s="748" t="s">
        <v>563</v>
      </c>
      <c r="C1485" s="749" t="s">
        <v>586</v>
      </c>
      <c r="D1485" s="750" t="s">
        <v>587</v>
      </c>
      <c r="E1485" s="751">
        <v>50113001</v>
      </c>
      <c r="F1485" s="750" t="s">
        <v>589</v>
      </c>
      <c r="G1485" s="749" t="s">
        <v>590</v>
      </c>
      <c r="H1485" s="749">
        <v>844145</v>
      </c>
      <c r="I1485" s="749">
        <v>56350</v>
      </c>
      <c r="J1485" s="749" t="s">
        <v>1663</v>
      </c>
      <c r="K1485" s="749" t="s">
        <v>1664</v>
      </c>
      <c r="L1485" s="752">
        <v>35.160588235294128</v>
      </c>
      <c r="M1485" s="752">
        <v>17</v>
      </c>
      <c r="N1485" s="753">
        <v>597.73000000000013</v>
      </c>
    </row>
    <row r="1486" spans="1:14" ht="14.4" customHeight="1" x14ac:dyDescent="0.3">
      <c r="A1486" s="747" t="s">
        <v>562</v>
      </c>
      <c r="B1486" s="748" t="s">
        <v>563</v>
      </c>
      <c r="C1486" s="749" t="s">
        <v>586</v>
      </c>
      <c r="D1486" s="750" t="s">
        <v>587</v>
      </c>
      <c r="E1486" s="751">
        <v>50113001</v>
      </c>
      <c r="F1486" s="750" t="s">
        <v>589</v>
      </c>
      <c r="G1486" s="749" t="s">
        <v>590</v>
      </c>
      <c r="H1486" s="749">
        <v>206848</v>
      </c>
      <c r="I1486" s="749">
        <v>206848</v>
      </c>
      <c r="J1486" s="749" t="s">
        <v>1665</v>
      </c>
      <c r="K1486" s="749" t="s">
        <v>1666</v>
      </c>
      <c r="L1486" s="752">
        <v>1273.81</v>
      </c>
      <c r="M1486" s="752">
        <v>2</v>
      </c>
      <c r="N1486" s="753">
        <v>2547.62</v>
      </c>
    </row>
    <row r="1487" spans="1:14" ht="14.4" customHeight="1" x14ac:dyDescent="0.3">
      <c r="A1487" s="747" t="s">
        <v>562</v>
      </c>
      <c r="B1487" s="748" t="s">
        <v>563</v>
      </c>
      <c r="C1487" s="749" t="s">
        <v>586</v>
      </c>
      <c r="D1487" s="750" t="s">
        <v>587</v>
      </c>
      <c r="E1487" s="751">
        <v>50113001</v>
      </c>
      <c r="F1487" s="750" t="s">
        <v>589</v>
      </c>
      <c r="G1487" s="749" t="s">
        <v>590</v>
      </c>
      <c r="H1487" s="749">
        <v>188848</v>
      </c>
      <c r="I1487" s="749">
        <v>188848</v>
      </c>
      <c r="J1487" s="749" t="s">
        <v>1669</v>
      </c>
      <c r="K1487" s="749" t="s">
        <v>1671</v>
      </c>
      <c r="L1487" s="752">
        <v>23.56</v>
      </c>
      <c r="M1487" s="752">
        <v>1</v>
      </c>
      <c r="N1487" s="753">
        <v>23.56</v>
      </c>
    </row>
    <row r="1488" spans="1:14" ht="14.4" customHeight="1" x14ac:dyDescent="0.3">
      <c r="A1488" s="747" t="s">
        <v>562</v>
      </c>
      <c r="B1488" s="748" t="s">
        <v>563</v>
      </c>
      <c r="C1488" s="749" t="s">
        <v>586</v>
      </c>
      <c r="D1488" s="750" t="s">
        <v>587</v>
      </c>
      <c r="E1488" s="751">
        <v>50113001</v>
      </c>
      <c r="F1488" s="750" t="s">
        <v>589</v>
      </c>
      <c r="G1488" s="749" t="s">
        <v>590</v>
      </c>
      <c r="H1488" s="749">
        <v>188850</v>
      </c>
      <c r="I1488" s="749">
        <v>188850</v>
      </c>
      <c r="J1488" s="749" t="s">
        <v>1669</v>
      </c>
      <c r="K1488" s="749" t="s">
        <v>1670</v>
      </c>
      <c r="L1488" s="752">
        <v>39.118000000000009</v>
      </c>
      <c r="M1488" s="752">
        <v>5</v>
      </c>
      <c r="N1488" s="753">
        <v>195.59000000000003</v>
      </c>
    </row>
    <row r="1489" spans="1:14" ht="14.4" customHeight="1" x14ac:dyDescent="0.3">
      <c r="A1489" s="747" t="s">
        <v>562</v>
      </c>
      <c r="B1489" s="748" t="s">
        <v>563</v>
      </c>
      <c r="C1489" s="749" t="s">
        <v>586</v>
      </c>
      <c r="D1489" s="750" t="s">
        <v>587</v>
      </c>
      <c r="E1489" s="751">
        <v>50113001</v>
      </c>
      <c r="F1489" s="750" t="s">
        <v>589</v>
      </c>
      <c r="G1489" s="749" t="s">
        <v>590</v>
      </c>
      <c r="H1489" s="749">
        <v>188900</v>
      </c>
      <c r="I1489" s="749">
        <v>88900</v>
      </c>
      <c r="J1489" s="749" t="s">
        <v>1673</v>
      </c>
      <c r="K1489" s="749" t="s">
        <v>1674</v>
      </c>
      <c r="L1489" s="752">
        <v>80.58</v>
      </c>
      <c r="M1489" s="752">
        <v>12</v>
      </c>
      <c r="N1489" s="753">
        <v>966.96</v>
      </c>
    </row>
    <row r="1490" spans="1:14" ht="14.4" customHeight="1" x14ac:dyDescent="0.3">
      <c r="A1490" s="747" t="s">
        <v>562</v>
      </c>
      <c r="B1490" s="748" t="s">
        <v>563</v>
      </c>
      <c r="C1490" s="749" t="s">
        <v>586</v>
      </c>
      <c r="D1490" s="750" t="s">
        <v>587</v>
      </c>
      <c r="E1490" s="751">
        <v>50113001</v>
      </c>
      <c r="F1490" s="750" t="s">
        <v>589</v>
      </c>
      <c r="G1490" s="749" t="s">
        <v>590</v>
      </c>
      <c r="H1490" s="749">
        <v>100610</v>
      </c>
      <c r="I1490" s="749">
        <v>610</v>
      </c>
      <c r="J1490" s="749" t="s">
        <v>1684</v>
      </c>
      <c r="K1490" s="749" t="s">
        <v>1685</v>
      </c>
      <c r="L1490" s="752">
        <v>70.425500000000014</v>
      </c>
      <c r="M1490" s="752">
        <v>20</v>
      </c>
      <c r="N1490" s="753">
        <v>1408.5100000000002</v>
      </c>
    </row>
    <row r="1491" spans="1:14" ht="14.4" customHeight="1" x14ac:dyDescent="0.3">
      <c r="A1491" s="747" t="s">
        <v>562</v>
      </c>
      <c r="B1491" s="748" t="s">
        <v>563</v>
      </c>
      <c r="C1491" s="749" t="s">
        <v>586</v>
      </c>
      <c r="D1491" s="750" t="s">
        <v>587</v>
      </c>
      <c r="E1491" s="751">
        <v>50113001</v>
      </c>
      <c r="F1491" s="750" t="s">
        <v>589</v>
      </c>
      <c r="G1491" s="749" t="s">
        <v>590</v>
      </c>
      <c r="H1491" s="749">
        <v>110602</v>
      </c>
      <c r="I1491" s="749">
        <v>10602</v>
      </c>
      <c r="J1491" s="749" t="s">
        <v>1692</v>
      </c>
      <c r="K1491" s="749" t="s">
        <v>1693</v>
      </c>
      <c r="L1491" s="752">
        <v>122.72000000000003</v>
      </c>
      <c r="M1491" s="752">
        <v>1</v>
      </c>
      <c r="N1491" s="753">
        <v>122.72000000000003</v>
      </c>
    </row>
    <row r="1492" spans="1:14" ht="14.4" customHeight="1" x14ac:dyDescent="0.3">
      <c r="A1492" s="747" t="s">
        <v>562</v>
      </c>
      <c r="B1492" s="748" t="s">
        <v>563</v>
      </c>
      <c r="C1492" s="749" t="s">
        <v>586</v>
      </c>
      <c r="D1492" s="750" t="s">
        <v>587</v>
      </c>
      <c r="E1492" s="751">
        <v>50113001</v>
      </c>
      <c r="F1492" s="750" t="s">
        <v>589</v>
      </c>
      <c r="G1492" s="749" t="s">
        <v>590</v>
      </c>
      <c r="H1492" s="749">
        <v>110603</v>
      </c>
      <c r="I1492" s="749">
        <v>10603</v>
      </c>
      <c r="J1492" s="749" t="s">
        <v>2356</v>
      </c>
      <c r="K1492" s="749" t="s">
        <v>2357</v>
      </c>
      <c r="L1492" s="752">
        <v>132.97000000000003</v>
      </c>
      <c r="M1492" s="752">
        <v>1</v>
      </c>
      <c r="N1492" s="753">
        <v>132.97000000000003</v>
      </c>
    </row>
    <row r="1493" spans="1:14" ht="14.4" customHeight="1" x14ac:dyDescent="0.3">
      <c r="A1493" s="747" t="s">
        <v>562</v>
      </c>
      <c r="B1493" s="748" t="s">
        <v>563</v>
      </c>
      <c r="C1493" s="749" t="s">
        <v>586</v>
      </c>
      <c r="D1493" s="750" t="s">
        <v>587</v>
      </c>
      <c r="E1493" s="751">
        <v>50113001</v>
      </c>
      <c r="F1493" s="750" t="s">
        <v>589</v>
      </c>
      <c r="G1493" s="749" t="s">
        <v>590</v>
      </c>
      <c r="H1493" s="749">
        <v>138552</v>
      </c>
      <c r="I1493" s="749">
        <v>138552</v>
      </c>
      <c r="J1493" s="749" t="s">
        <v>2358</v>
      </c>
      <c r="K1493" s="749" t="s">
        <v>2359</v>
      </c>
      <c r="L1493" s="752">
        <v>2291.12</v>
      </c>
      <c r="M1493" s="752">
        <v>1</v>
      </c>
      <c r="N1493" s="753">
        <v>2291.12</v>
      </c>
    </row>
    <row r="1494" spans="1:14" ht="14.4" customHeight="1" x14ac:dyDescent="0.3">
      <c r="A1494" s="747" t="s">
        <v>562</v>
      </c>
      <c r="B1494" s="748" t="s">
        <v>563</v>
      </c>
      <c r="C1494" s="749" t="s">
        <v>586</v>
      </c>
      <c r="D1494" s="750" t="s">
        <v>587</v>
      </c>
      <c r="E1494" s="751">
        <v>50113001</v>
      </c>
      <c r="F1494" s="750" t="s">
        <v>589</v>
      </c>
      <c r="G1494" s="749" t="s">
        <v>590</v>
      </c>
      <c r="H1494" s="749">
        <v>185638</v>
      </c>
      <c r="I1494" s="749">
        <v>185638</v>
      </c>
      <c r="J1494" s="749" t="s">
        <v>1700</v>
      </c>
      <c r="K1494" s="749" t="s">
        <v>2360</v>
      </c>
      <c r="L1494" s="752">
        <v>468.06000000000012</v>
      </c>
      <c r="M1494" s="752">
        <v>1</v>
      </c>
      <c r="N1494" s="753">
        <v>468.06000000000012</v>
      </c>
    </row>
    <row r="1495" spans="1:14" ht="14.4" customHeight="1" x14ac:dyDescent="0.3">
      <c r="A1495" s="747" t="s">
        <v>562</v>
      </c>
      <c r="B1495" s="748" t="s">
        <v>563</v>
      </c>
      <c r="C1495" s="749" t="s">
        <v>586</v>
      </c>
      <c r="D1495" s="750" t="s">
        <v>587</v>
      </c>
      <c r="E1495" s="751">
        <v>50113001</v>
      </c>
      <c r="F1495" s="750" t="s">
        <v>589</v>
      </c>
      <c r="G1495" s="749" t="s">
        <v>590</v>
      </c>
      <c r="H1495" s="749">
        <v>185636</v>
      </c>
      <c r="I1495" s="749">
        <v>185636</v>
      </c>
      <c r="J1495" s="749" t="s">
        <v>1700</v>
      </c>
      <c r="K1495" s="749" t="s">
        <v>1701</v>
      </c>
      <c r="L1495" s="752">
        <v>155.88333333333333</v>
      </c>
      <c r="M1495" s="752">
        <v>3</v>
      </c>
      <c r="N1495" s="753">
        <v>467.65</v>
      </c>
    </row>
    <row r="1496" spans="1:14" ht="14.4" customHeight="1" x14ac:dyDescent="0.3">
      <c r="A1496" s="747" t="s">
        <v>562</v>
      </c>
      <c r="B1496" s="748" t="s">
        <v>563</v>
      </c>
      <c r="C1496" s="749" t="s">
        <v>586</v>
      </c>
      <c r="D1496" s="750" t="s">
        <v>587</v>
      </c>
      <c r="E1496" s="751">
        <v>50113001</v>
      </c>
      <c r="F1496" s="750" t="s">
        <v>589</v>
      </c>
      <c r="G1496" s="749" t="s">
        <v>590</v>
      </c>
      <c r="H1496" s="749">
        <v>990192</v>
      </c>
      <c r="I1496" s="749">
        <v>0</v>
      </c>
      <c r="J1496" s="749" t="s">
        <v>2361</v>
      </c>
      <c r="K1496" s="749" t="s">
        <v>564</v>
      </c>
      <c r="L1496" s="752">
        <v>60.402500000000003</v>
      </c>
      <c r="M1496" s="752">
        <v>4</v>
      </c>
      <c r="N1496" s="753">
        <v>241.61</v>
      </c>
    </row>
    <row r="1497" spans="1:14" ht="14.4" customHeight="1" x14ac:dyDescent="0.3">
      <c r="A1497" s="747" t="s">
        <v>562</v>
      </c>
      <c r="B1497" s="748" t="s">
        <v>563</v>
      </c>
      <c r="C1497" s="749" t="s">
        <v>586</v>
      </c>
      <c r="D1497" s="750" t="s">
        <v>587</v>
      </c>
      <c r="E1497" s="751">
        <v>50113001</v>
      </c>
      <c r="F1497" s="750" t="s">
        <v>589</v>
      </c>
      <c r="G1497" s="749" t="s">
        <v>590</v>
      </c>
      <c r="H1497" s="749">
        <v>188630</v>
      </c>
      <c r="I1497" s="749">
        <v>88630</v>
      </c>
      <c r="J1497" s="749" t="s">
        <v>1702</v>
      </c>
      <c r="K1497" s="749" t="s">
        <v>1703</v>
      </c>
      <c r="L1497" s="752">
        <v>67.355714285714299</v>
      </c>
      <c r="M1497" s="752">
        <v>7</v>
      </c>
      <c r="N1497" s="753">
        <v>471.49000000000007</v>
      </c>
    </row>
    <row r="1498" spans="1:14" ht="14.4" customHeight="1" x14ac:dyDescent="0.3">
      <c r="A1498" s="747" t="s">
        <v>562</v>
      </c>
      <c r="B1498" s="748" t="s">
        <v>563</v>
      </c>
      <c r="C1498" s="749" t="s">
        <v>586</v>
      </c>
      <c r="D1498" s="750" t="s">
        <v>587</v>
      </c>
      <c r="E1498" s="751">
        <v>50113001</v>
      </c>
      <c r="F1498" s="750" t="s">
        <v>589</v>
      </c>
      <c r="G1498" s="749" t="s">
        <v>590</v>
      </c>
      <c r="H1498" s="749">
        <v>225170</v>
      </c>
      <c r="I1498" s="749">
        <v>225170</v>
      </c>
      <c r="J1498" s="749" t="s">
        <v>1704</v>
      </c>
      <c r="K1498" s="749" t="s">
        <v>1705</v>
      </c>
      <c r="L1498" s="752">
        <v>106.57999999999998</v>
      </c>
      <c r="M1498" s="752">
        <v>13</v>
      </c>
      <c r="N1498" s="753">
        <v>1385.5399999999997</v>
      </c>
    </row>
    <row r="1499" spans="1:14" ht="14.4" customHeight="1" x14ac:dyDescent="0.3">
      <c r="A1499" s="747" t="s">
        <v>562</v>
      </c>
      <c r="B1499" s="748" t="s">
        <v>563</v>
      </c>
      <c r="C1499" s="749" t="s">
        <v>586</v>
      </c>
      <c r="D1499" s="750" t="s">
        <v>587</v>
      </c>
      <c r="E1499" s="751">
        <v>50113001</v>
      </c>
      <c r="F1499" s="750" t="s">
        <v>589</v>
      </c>
      <c r="G1499" s="749" t="s">
        <v>590</v>
      </c>
      <c r="H1499" s="749">
        <v>113491</v>
      </c>
      <c r="I1499" s="749">
        <v>13491</v>
      </c>
      <c r="J1499" s="749" t="s">
        <v>2362</v>
      </c>
      <c r="K1499" s="749" t="s">
        <v>2363</v>
      </c>
      <c r="L1499" s="752">
        <v>229.87999999999997</v>
      </c>
      <c r="M1499" s="752">
        <v>3</v>
      </c>
      <c r="N1499" s="753">
        <v>689.63999999999987</v>
      </c>
    </row>
    <row r="1500" spans="1:14" ht="14.4" customHeight="1" x14ac:dyDescent="0.3">
      <c r="A1500" s="747" t="s">
        <v>562</v>
      </c>
      <c r="B1500" s="748" t="s">
        <v>563</v>
      </c>
      <c r="C1500" s="749" t="s">
        <v>586</v>
      </c>
      <c r="D1500" s="750" t="s">
        <v>587</v>
      </c>
      <c r="E1500" s="751">
        <v>50113001</v>
      </c>
      <c r="F1500" s="750" t="s">
        <v>589</v>
      </c>
      <c r="G1500" s="749" t="s">
        <v>590</v>
      </c>
      <c r="H1500" s="749">
        <v>116444</v>
      </c>
      <c r="I1500" s="749">
        <v>16444</v>
      </c>
      <c r="J1500" s="749" t="s">
        <v>1708</v>
      </c>
      <c r="K1500" s="749" t="s">
        <v>1709</v>
      </c>
      <c r="L1500" s="752">
        <v>121.97</v>
      </c>
      <c r="M1500" s="752">
        <v>4</v>
      </c>
      <c r="N1500" s="753">
        <v>487.88</v>
      </c>
    </row>
    <row r="1501" spans="1:14" ht="14.4" customHeight="1" x14ac:dyDescent="0.3">
      <c r="A1501" s="747" t="s">
        <v>562</v>
      </c>
      <c r="B1501" s="748" t="s">
        <v>563</v>
      </c>
      <c r="C1501" s="749" t="s">
        <v>586</v>
      </c>
      <c r="D1501" s="750" t="s">
        <v>587</v>
      </c>
      <c r="E1501" s="751">
        <v>50113001</v>
      </c>
      <c r="F1501" s="750" t="s">
        <v>589</v>
      </c>
      <c r="G1501" s="749" t="s">
        <v>590</v>
      </c>
      <c r="H1501" s="749">
        <v>116445</v>
      </c>
      <c r="I1501" s="749">
        <v>16445</v>
      </c>
      <c r="J1501" s="749" t="s">
        <v>2364</v>
      </c>
      <c r="K1501" s="749" t="s">
        <v>2365</v>
      </c>
      <c r="L1501" s="752">
        <v>121.44</v>
      </c>
      <c r="M1501" s="752">
        <v>6</v>
      </c>
      <c r="N1501" s="753">
        <v>728.64</v>
      </c>
    </row>
    <row r="1502" spans="1:14" ht="14.4" customHeight="1" x14ac:dyDescent="0.3">
      <c r="A1502" s="747" t="s">
        <v>562</v>
      </c>
      <c r="B1502" s="748" t="s">
        <v>563</v>
      </c>
      <c r="C1502" s="749" t="s">
        <v>586</v>
      </c>
      <c r="D1502" s="750" t="s">
        <v>587</v>
      </c>
      <c r="E1502" s="751">
        <v>50113001</v>
      </c>
      <c r="F1502" s="750" t="s">
        <v>589</v>
      </c>
      <c r="G1502" s="749" t="s">
        <v>597</v>
      </c>
      <c r="H1502" s="749">
        <v>158198</v>
      </c>
      <c r="I1502" s="749">
        <v>158198</v>
      </c>
      <c r="J1502" s="749" t="s">
        <v>1710</v>
      </c>
      <c r="K1502" s="749" t="s">
        <v>1660</v>
      </c>
      <c r="L1502" s="752">
        <v>196.19000000000005</v>
      </c>
      <c r="M1502" s="752">
        <v>2</v>
      </c>
      <c r="N1502" s="753">
        <v>392.38000000000011</v>
      </c>
    </row>
    <row r="1503" spans="1:14" ht="14.4" customHeight="1" x14ac:dyDescent="0.3">
      <c r="A1503" s="747" t="s">
        <v>562</v>
      </c>
      <c r="B1503" s="748" t="s">
        <v>563</v>
      </c>
      <c r="C1503" s="749" t="s">
        <v>586</v>
      </c>
      <c r="D1503" s="750" t="s">
        <v>587</v>
      </c>
      <c r="E1503" s="751">
        <v>50113001</v>
      </c>
      <c r="F1503" s="750" t="s">
        <v>589</v>
      </c>
      <c r="G1503" s="749" t="s">
        <v>597</v>
      </c>
      <c r="H1503" s="749">
        <v>158191</v>
      </c>
      <c r="I1503" s="749">
        <v>158191</v>
      </c>
      <c r="J1503" s="749" t="s">
        <v>1710</v>
      </c>
      <c r="K1503" s="749" t="s">
        <v>1711</v>
      </c>
      <c r="L1503" s="752">
        <v>58.880000000000031</v>
      </c>
      <c r="M1503" s="752">
        <v>7</v>
      </c>
      <c r="N1503" s="753">
        <v>412.1600000000002</v>
      </c>
    </row>
    <row r="1504" spans="1:14" ht="14.4" customHeight="1" x14ac:dyDescent="0.3">
      <c r="A1504" s="747" t="s">
        <v>562</v>
      </c>
      <c r="B1504" s="748" t="s">
        <v>563</v>
      </c>
      <c r="C1504" s="749" t="s">
        <v>586</v>
      </c>
      <c r="D1504" s="750" t="s">
        <v>587</v>
      </c>
      <c r="E1504" s="751">
        <v>50113001</v>
      </c>
      <c r="F1504" s="750" t="s">
        <v>589</v>
      </c>
      <c r="G1504" s="749" t="s">
        <v>597</v>
      </c>
      <c r="H1504" s="749">
        <v>189668</v>
      </c>
      <c r="I1504" s="749">
        <v>189668</v>
      </c>
      <c r="J1504" s="749" t="s">
        <v>2366</v>
      </c>
      <c r="K1504" s="749" t="s">
        <v>2367</v>
      </c>
      <c r="L1504" s="752">
        <v>63.94</v>
      </c>
      <c r="M1504" s="752">
        <v>1</v>
      </c>
      <c r="N1504" s="753">
        <v>63.94</v>
      </c>
    </row>
    <row r="1505" spans="1:14" ht="14.4" customHeight="1" x14ac:dyDescent="0.3">
      <c r="A1505" s="747" t="s">
        <v>562</v>
      </c>
      <c r="B1505" s="748" t="s">
        <v>563</v>
      </c>
      <c r="C1505" s="749" t="s">
        <v>586</v>
      </c>
      <c r="D1505" s="750" t="s">
        <v>587</v>
      </c>
      <c r="E1505" s="751">
        <v>50113001</v>
      </c>
      <c r="F1505" s="750" t="s">
        <v>589</v>
      </c>
      <c r="G1505" s="749" t="s">
        <v>590</v>
      </c>
      <c r="H1505" s="749">
        <v>845075</v>
      </c>
      <c r="I1505" s="749">
        <v>125641</v>
      </c>
      <c r="J1505" s="749" t="s">
        <v>1713</v>
      </c>
      <c r="K1505" s="749" t="s">
        <v>993</v>
      </c>
      <c r="L1505" s="752">
        <v>353.96999999999997</v>
      </c>
      <c r="M1505" s="752">
        <v>2</v>
      </c>
      <c r="N1505" s="753">
        <v>707.93999999999994</v>
      </c>
    </row>
    <row r="1506" spans="1:14" ht="14.4" customHeight="1" x14ac:dyDescent="0.3">
      <c r="A1506" s="747" t="s">
        <v>562</v>
      </c>
      <c r="B1506" s="748" t="s">
        <v>563</v>
      </c>
      <c r="C1506" s="749" t="s">
        <v>586</v>
      </c>
      <c r="D1506" s="750" t="s">
        <v>587</v>
      </c>
      <c r="E1506" s="751">
        <v>50113001</v>
      </c>
      <c r="F1506" s="750" t="s">
        <v>589</v>
      </c>
      <c r="G1506" s="749" t="s">
        <v>590</v>
      </c>
      <c r="H1506" s="749">
        <v>214745</v>
      </c>
      <c r="I1506" s="749">
        <v>214745</v>
      </c>
      <c r="J1506" s="749" t="s">
        <v>2368</v>
      </c>
      <c r="K1506" s="749" t="s">
        <v>2369</v>
      </c>
      <c r="L1506" s="752">
        <v>1192.5</v>
      </c>
      <c r="M1506" s="752">
        <v>1</v>
      </c>
      <c r="N1506" s="753">
        <v>1192.5</v>
      </c>
    </row>
    <row r="1507" spans="1:14" ht="14.4" customHeight="1" x14ac:dyDescent="0.3">
      <c r="A1507" s="747" t="s">
        <v>562</v>
      </c>
      <c r="B1507" s="748" t="s">
        <v>563</v>
      </c>
      <c r="C1507" s="749" t="s">
        <v>586</v>
      </c>
      <c r="D1507" s="750" t="s">
        <v>587</v>
      </c>
      <c r="E1507" s="751">
        <v>50113001</v>
      </c>
      <c r="F1507" s="750" t="s">
        <v>589</v>
      </c>
      <c r="G1507" s="749" t="s">
        <v>590</v>
      </c>
      <c r="H1507" s="749">
        <v>187149</v>
      </c>
      <c r="I1507" s="749">
        <v>87149</v>
      </c>
      <c r="J1507" s="749" t="s">
        <v>1724</v>
      </c>
      <c r="K1507" s="749" t="s">
        <v>1725</v>
      </c>
      <c r="L1507" s="752">
        <v>143.13999999999999</v>
      </c>
      <c r="M1507" s="752">
        <v>3</v>
      </c>
      <c r="N1507" s="753">
        <v>429.41999999999996</v>
      </c>
    </row>
    <row r="1508" spans="1:14" ht="14.4" customHeight="1" x14ac:dyDescent="0.3">
      <c r="A1508" s="747" t="s">
        <v>562</v>
      </c>
      <c r="B1508" s="748" t="s">
        <v>563</v>
      </c>
      <c r="C1508" s="749" t="s">
        <v>586</v>
      </c>
      <c r="D1508" s="750" t="s">
        <v>587</v>
      </c>
      <c r="E1508" s="751">
        <v>50113001</v>
      </c>
      <c r="F1508" s="750" t="s">
        <v>589</v>
      </c>
      <c r="G1508" s="749" t="s">
        <v>590</v>
      </c>
      <c r="H1508" s="749">
        <v>148578</v>
      </c>
      <c r="I1508" s="749">
        <v>48578</v>
      </c>
      <c r="J1508" s="749" t="s">
        <v>1726</v>
      </c>
      <c r="K1508" s="749" t="s">
        <v>1727</v>
      </c>
      <c r="L1508" s="752">
        <v>54.980000000000011</v>
      </c>
      <c r="M1508" s="752">
        <v>54</v>
      </c>
      <c r="N1508" s="753">
        <v>2968.9200000000005</v>
      </c>
    </row>
    <row r="1509" spans="1:14" ht="14.4" customHeight="1" x14ac:dyDescent="0.3">
      <c r="A1509" s="747" t="s">
        <v>562</v>
      </c>
      <c r="B1509" s="748" t="s">
        <v>563</v>
      </c>
      <c r="C1509" s="749" t="s">
        <v>586</v>
      </c>
      <c r="D1509" s="750" t="s">
        <v>587</v>
      </c>
      <c r="E1509" s="751">
        <v>50113001</v>
      </c>
      <c r="F1509" s="750" t="s">
        <v>589</v>
      </c>
      <c r="G1509" s="749" t="s">
        <v>590</v>
      </c>
      <c r="H1509" s="749">
        <v>848632</v>
      </c>
      <c r="I1509" s="749">
        <v>125315</v>
      </c>
      <c r="J1509" s="749" t="s">
        <v>1726</v>
      </c>
      <c r="K1509" s="749" t="s">
        <v>1728</v>
      </c>
      <c r="L1509" s="752">
        <v>58.71</v>
      </c>
      <c r="M1509" s="752">
        <v>1</v>
      </c>
      <c r="N1509" s="753">
        <v>58.71</v>
      </c>
    </row>
    <row r="1510" spans="1:14" ht="14.4" customHeight="1" x14ac:dyDescent="0.3">
      <c r="A1510" s="747" t="s">
        <v>562</v>
      </c>
      <c r="B1510" s="748" t="s">
        <v>563</v>
      </c>
      <c r="C1510" s="749" t="s">
        <v>586</v>
      </c>
      <c r="D1510" s="750" t="s">
        <v>587</v>
      </c>
      <c r="E1510" s="751">
        <v>50113001</v>
      </c>
      <c r="F1510" s="750" t="s">
        <v>589</v>
      </c>
      <c r="G1510" s="749" t="s">
        <v>590</v>
      </c>
      <c r="H1510" s="749">
        <v>850403</v>
      </c>
      <c r="I1510" s="749">
        <v>163305</v>
      </c>
      <c r="J1510" s="749" t="s">
        <v>1731</v>
      </c>
      <c r="K1510" s="749" t="s">
        <v>1732</v>
      </c>
      <c r="L1510" s="752">
        <v>134.00000000000003</v>
      </c>
      <c r="M1510" s="752">
        <v>2</v>
      </c>
      <c r="N1510" s="753">
        <v>268.00000000000006</v>
      </c>
    </row>
    <row r="1511" spans="1:14" ht="14.4" customHeight="1" x14ac:dyDescent="0.3">
      <c r="A1511" s="747" t="s">
        <v>562</v>
      </c>
      <c r="B1511" s="748" t="s">
        <v>563</v>
      </c>
      <c r="C1511" s="749" t="s">
        <v>586</v>
      </c>
      <c r="D1511" s="750" t="s">
        <v>587</v>
      </c>
      <c r="E1511" s="751">
        <v>50113001</v>
      </c>
      <c r="F1511" s="750" t="s">
        <v>589</v>
      </c>
      <c r="G1511" s="749" t="s">
        <v>590</v>
      </c>
      <c r="H1511" s="749">
        <v>160164</v>
      </c>
      <c r="I1511" s="749">
        <v>60164</v>
      </c>
      <c r="J1511" s="749" t="s">
        <v>1733</v>
      </c>
      <c r="K1511" s="749" t="s">
        <v>1734</v>
      </c>
      <c r="L1511" s="752">
        <v>138.67000000000002</v>
      </c>
      <c r="M1511" s="752">
        <v>2</v>
      </c>
      <c r="N1511" s="753">
        <v>277.34000000000003</v>
      </c>
    </row>
    <row r="1512" spans="1:14" ht="14.4" customHeight="1" x14ac:dyDescent="0.3">
      <c r="A1512" s="747" t="s">
        <v>562</v>
      </c>
      <c r="B1512" s="748" t="s">
        <v>563</v>
      </c>
      <c r="C1512" s="749" t="s">
        <v>586</v>
      </c>
      <c r="D1512" s="750" t="s">
        <v>587</v>
      </c>
      <c r="E1512" s="751">
        <v>50113001</v>
      </c>
      <c r="F1512" s="750" t="s">
        <v>589</v>
      </c>
      <c r="G1512" s="749" t="s">
        <v>590</v>
      </c>
      <c r="H1512" s="749">
        <v>109847</v>
      </c>
      <c r="I1512" s="749">
        <v>9847</v>
      </c>
      <c r="J1512" s="749" t="s">
        <v>1738</v>
      </c>
      <c r="K1512" s="749" t="s">
        <v>1740</v>
      </c>
      <c r="L1512" s="752">
        <v>40.67</v>
      </c>
      <c r="M1512" s="752">
        <v>1</v>
      </c>
      <c r="N1512" s="753">
        <v>40.67</v>
      </c>
    </row>
    <row r="1513" spans="1:14" ht="14.4" customHeight="1" x14ac:dyDescent="0.3">
      <c r="A1513" s="747" t="s">
        <v>562</v>
      </c>
      <c r="B1513" s="748" t="s">
        <v>563</v>
      </c>
      <c r="C1513" s="749" t="s">
        <v>586</v>
      </c>
      <c r="D1513" s="750" t="s">
        <v>587</v>
      </c>
      <c r="E1513" s="751">
        <v>50113001</v>
      </c>
      <c r="F1513" s="750" t="s">
        <v>589</v>
      </c>
      <c r="G1513" s="749" t="s">
        <v>590</v>
      </c>
      <c r="H1513" s="749">
        <v>191836</v>
      </c>
      <c r="I1513" s="749">
        <v>91836</v>
      </c>
      <c r="J1513" s="749" t="s">
        <v>1738</v>
      </c>
      <c r="K1513" s="749" t="s">
        <v>1739</v>
      </c>
      <c r="L1513" s="752">
        <v>44.660000000000004</v>
      </c>
      <c r="M1513" s="752">
        <v>3</v>
      </c>
      <c r="N1513" s="753">
        <v>133.98000000000002</v>
      </c>
    </row>
    <row r="1514" spans="1:14" ht="14.4" customHeight="1" x14ac:dyDescent="0.3">
      <c r="A1514" s="747" t="s">
        <v>562</v>
      </c>
      <c r="B1514" s="748" t="s">
        <v>563</v>
      </c>
      <c r="C1514" s="749" t="s">
        <v>586</v>
      </c>
      <c r="D1514" s="750" t="s">
        <v>587</v>
      </c>
      <c r="E1514" s="751">
        <v>50113001</v>
      </c>
      <c r="F1514" s="750" t="s">
        <v>589</v>
      </c>
      <c r="G1514" s="749" t="s">
        <v>590</v>
      </c>
      <c r="H1514" s="749">
        <v>168447</v>
      </c>
      <c r="I1514" s="749">
        <v>168447</v>
      </c>
      <c r="J1514" s="749" t="s">
        <v>1745</v>
      </c>
      <c r="K1514" s="749" t="s">
        <v>768</v>
      </c>
      <c r="L1514" s="752">
        <v>748.34999999999991</v>
      </c>
      <c r="M1514" s="752">
        <v>3</v>
      </c>
      <c r="N1514" s="753">
        <v>2245.0499999999997</v>
      </c>
    </row>
    <row r="1515" spans="1:14" ht="14.4" customHeight="1" x14ac:dyDescent="0.3">
      <c r="A1515" s="747" t="s">
        <v>562</v>
      </c>
      <c r="B1515" s="748" t="s">
        <v>563</v>
      </c>
      <c r="C1515" s="749" t="s">
        <v>586</v>
      </c>
      <c r="D1515" s="750" t="s">
        <v>587</v>
      </c>
      <c r="E1515" s="751">
        <v>50113001</v>
      </c>
      <c r="F1515" s="750" t="s">
        <v>589</v>
      </c>
      <c r="G1515" s="749" t="s">
        <v>590</v>
      </c>
      <c r="H1515" s="749">
        <v>132086</v>
      </c>
      <c r="I1515" s="749">
        <v>32086</v>
      </c>
      <c r="J1515" s="749" t="s">
        <v>1746</v>
      </c>
      <c r="K1515" s="749" t="s">
        <v>1747</v>
      </c>
      <c r="L1515" s="752">
        <v>19.350000000000005</v>
      </c>
      <c r="M1515" s="752">
        <v>3</v>
      </c>
      <c r="N1515" s="753">
        <v>58.050000000000011</v>
      </c>
    </row>
    <row r="1516" spans="1:14" ht="14.4" customHeight="1" x14ac:dyDescent="0.3">
      <c r="A1516" s="747" t="s">
        <v>562</v>
      </c>
      <c r="B1516" s="748" t="s">
        <v>563</v>
      </c>
      <c r="C1516" s="749" t="s">
        <v>586</v>
      </c>
      <c r="D1516" s="750" t="s">
        <v>587</v>
      </c>
      <c r="E1516" s="751">
        <v>50113001</v>
      </c>
      <c r="F1516" s="750" t="s">
        <v>589</v>
      </c>
      <c r="G1516" s="749" t="s">
        <v>590</v>
      </c>
      <c r="H1516" s="749">
        <v>132087</v>
      </c>
      <c r="I1516" s="749">
        <v>32087</v>
      </c>
      <c r="J1516" s="749" t="s">
        <v>2370</v>
      </c>
      <c r="K1516" s="749" t="s">
        <v>2371</v>
      </c>
      <c r="L1516" s="752">
        <v>29.169999999999998</v>
      </c>
      <c r="M1516" s="752">
        <v>7</v>
      </c>
      <c r="N1516" s="753">
        <v>204.19</v>
      </c>
    </row>
    <row r="1517" spans="1:14" ht="14.4" customHeight="1" x14ac:dyDescent="0.3">
      <c r="A1517" s="747" t="s">
        <v>562</v>
      </c>
      <c r="B1517" s="748" t="s">
        <v>563</v>
      </c>
      <c r="C1517" s="749" t="s">
        <v>586</v>
      </c>
      <c r="D1517" s="750" t="s">
        <v>587</v>
      </c>
      <c r="E1517" s="751">
        <v>50113001</v>
      </c>
      <c r="F1517" s="750" t="s">
        <v>589</v>
      </c>
      <c r="G1517" s="749" t="s">
        <v>590</v>
      </c>
      <c r="H1517" s="749">
        <v>132090</v>
      </c>
      <c r="I1517" s="749">
        <v>32090</v>
      </c>
      <c r="J1517" s="749" t="s">
        <v>1748</v>
      </c>
      <c r="K1517" s="749" t="s">
        <v>1749</v>
      </c>
      <c r="L1517" s="752">
        <v>27.425000000000001</v>
      </c>
      <c r="M1517" s="752">
        <v>2</v>
      </c>
      <c r="N1517" s="753">
        <v>54.85</v>
      </c>
    </row>
    <row r="1518" spans="1:14" ht="14.4" customHeight="1" x14ac:dyDescent="0.3">
      <c r="A1518" s="747" t="s">
        <v>562</v>
      </c>
      <c r="B1518" s="748" t="s">
        <v>563</v>
      </c>
      <c r="C1518" s="749" t="s">
        <v>586</v>
      </c>
      <c r="D1518" s="750" t="s">
        <v>587</v>
      </c>
      <c r="E1518" s="751">
        <v>50113001</v>
      </c>
      <c r="F1518" s="750" t="s">
        <v>589</v>
      </c>
      <c r="G1518" s="749" t="s">
        <v>590</v>
      </c>
      <c r="H1518" s="749">
        <v>132083</v>
      </c>
      <c r="I1518" s="749">
        <v>32083</v>
      </c>
      <c r="J1518" s="749" t="s">
        <v>2372</v>
      </c>
      <c r="K1518" s="749" t="s">
        <v>2373</v>
      </c>
      <c r="L1518" s="752">
        <v>23.03</v>
      </c>
      <c r="M1518" s="752">
        <v>4</v>
      </c>
      <c r="N1518" s="753">
        <v>92.12</v>
      </c>
    </row>
    <row r="1519" spans="1:14" ht="14.4" customHeight="1" x14ac:dyDescent="0.3">
      <c r="A1519" s="747" t="s">
        <v>562</v>
      </c>
      <c r="B1519" s="748" t="s">
        <v>563</v>
      </c>
      <c r="C1519" s="749" t="s">
        <v>586</v>
      </c>
      <c r="D1519" s="750" t="s">
        <v>587</v>
      </c>
      <c r="E1519" s="751">
        <v>50113001</v>
      </c>
      <c r="F1519" s="750" t="s">
        <v>589</v>
      </c>
      <c r="G1519" s="749" t="s">
        <v>590</v>
      </c>
      <c r="H1519" s="749">
        <v>184262</v>
      </c>
      <c r="I1519" s="749">
        <v>84262</v>
      </c>
      <c r="J1519" s="749" t="s">
        <v>2372</v>
      </c>
      <c r="K1519" s="749" t="s">
        <v>2374</v>
      </c>
      <c r="L1519" s="752">
        <v>132.30000000000001</v>
      </c>
      <c r="M1519" s="752">
        <v>1</v>
      </c>
      <c r="N1519" s="753">
        <v>132.30000000000001</v>
      </c>
    </row>
    <row r="1520" spans="1:14" ht="14.4" customHeight="1" x14ac:dyDescent="0.3">
      <c r="A1520" s="747" t="s">
        <v>562</v>
      </c>
      <c r="B1520" s="748" t="s">
        <v>563</v>
      </c>
      <c r="C1520" s="749" t="s">
        <v>586</v>
      </c>
      <c r="D1520" s="750" t="s">
        <v>587</v>
      </c>
      <c r="E1520" s="751">
        <v>50113001</v>
      </c>
      <c r="F1520" s="750" t="s">
        <v>589</v>
      </c>
      <c r="G1520" s="749" t="s">
        <v>590</v>
      </c>
      <c r="H1520" s="749">
        <v>230433</v>
      </c>
      <c r="I1520" s="749">
        <v>230433</v>
      </c>
      <c r="J1520" s="749" t="s">
        <v>2375</v>
      </c>
      <c r="K1520" s="749" t="s">
        <v>2376</v>
      </c>
      <c r="L1520" s="752">
        <v>44.809999999999995</v>
      </c>
      <c r="M1520" s="752">
        <v>2</v>
      </c>
      <c r="N1520" s="753">
        <v>89.61999999999999</v>
      </c>
    </row>
    <row r="1521" spans="1:14" ht="14.4" customHeight="1" x14ac:dyDescent="0.3">
      <c r="A1521" s="747" t="s">
        <v>562</v>
      </c>
      <c r="B1521" s="748" t="s">
        <v>563</v>
      </c>
      <c r="C1521" s="749" t="s">
        <v>586</v>
      </c>
      <c r="D1521" s="750" t="s">
        <v>587</v>
      </c>
      <c r="E1521" s="751">
        <v>50113001</v>
      </c>
      <c r="F1521" s="750" t="s">
        <v>589</v>
      </c>
      <c r="G1521" s="749" t="s">
        <v>590</v>
      </c>
      <c r="H1521" s="749">
        <v>159672</v>
      </c>
      <c r="I1521" s="749">
        <v>59672</v>
      </c>
      <c r="J1521" s="749" t="s">
        <v>1750</v>
      </c>
      <c r="K1521" s="749" t="s">
        <v>1751</v>
      </c>
      <c r="L1521" s="752">
        <v>47.07</v>
      </c>
      <c r="M1521" s="752">
        <v>2</v>
      </c>
      <c r="N1521" s="753">
        <v>94.14</v>
      </c>
    </row>
    <row r="1522" spans="1:14" ht="14.4" customHeight="1" x14ac:dyDescent="0.3">
      <c r="A1522" s="747" t="s">
        <v>562</v>
      </c>
      <c r="B1522" s="748" t="s">
        <v>563</v>
      </c>
      <c r="C1522" s="749" t="s">
        <v>586</v>
      </c>
      <c r="D1522" s="750" t="s">
        <v>587</v>
      </c>
      <c r="E1522" s="751">
        <v>50113001</v>
      </c>
      <c r="F1522" s="750" t="s">
        <v>589</v>
      </c>
      <c r="G1522" s="749" t="s">
        <v>590</v>
      </c>
      <c r="H1522" s="749">
        <v>159673</v>
      </c>
      <c r="I1522" s="749">
        <v>59673</v>
      </c>
      <c r="J1522" s="749" t="s">
        <v>1750</v>
      </c>
      <c r="K1522" s="749" t="s">
        <v>1752</v>
      </c>
      <c r="L1522" s="752">
        <v>71.470000000000013</v>
      </c>
      <c r="M1522" s="752">
        <v>3</v>
      </c>
      <c r="N1522" s="753">
        <v>214.41000000000003</v>
      </c>
    </row>
    <row r="1523" spans="1:14" ht="14.4" customHeight="1" x14ac:dyDescent="0.3">
      <c r="A1523" s="747" t="s">
        <v>562</v>
      </c>
      <c r="B1523" s="748" t="s">
        <v>563</v>
      </c>
      <c r="C1523" s="749" t="s">
        <v>586</v>
      </c>
      <c r="D1523" s="750" t="s">
        <v>587</v>
      </c>
      <c r="E1523" s="751">
        <v>50113001</v>
      </c>
      <c r="F1523" s="750" t="s">
        <v>589</v>
      </c>
      <c r="G1523" s="749" t="s">
        <v>590</v>
      </c>
      <c r="H1523" s="749">
        <v>201133</v>
      </c>
      <c r="I1523" s="749">
        <v>201133</v>
      </c>
      <c r="J1523" s="749" t="s">
        <v>2377</v>
      </c>
      <c r="K1523" s="749" t="s">
        <v>2378</v>
      </c>
      <c r="L1523" s="752">
        <v>225.53</v>
      </c>
      <c r="M1523" s="752">
        <v>1</v>
      </c>
      <c r="N1523" s="753">
        <v>225.53</v>
      </c>
    </row>
    <row r="1524" spans="1:14" ht="14.4" customHeight="1" x14ac:dyDescent="0.3">
      <c r="A1524" s="747" t="s">
        <v>562</v>
      </c>
      <c r="B1524" s="748" t="s">
        <v>563</v>
      </c>
      <c r="C1524" s="749" t="s">
        <v>586</v>
      </c>
      <c r="D1524" s="750" t="s">
        <v>587</v>
      </c>
      <c r="E1524" s="751">
        <v>50113001</v>
      </c>
      <c r="F1524" s="750" t="s">
        <v>589</v>
      </c>
      <c r="G1524" s="749" t="s">
        <v>590</v>
      </c>
      <c r="H1524" s="749">
        <v>215851</v>
      </c>
      <c r="I1524" s="749">
        <v>215851</v>
      </c>
      <c r="J1524" s="749" t="s">
        <v>1755</v>
      </c>
      <c r="K1524" s="749" t="s">
        <v>1756</v>
      </c>
      <c r="L1524" s="752">
        <v>290.39999999999998</v>
      </c>
      <c r="M1524" s="752">
        <v>2</v>
      </c>
      <c r="N1524" s="753">
        <v>580.79999999999995</v>
      </c>
    </row>
    <row r="1525" spans="1:14" ht="14.4" customHeight="1" x14ac:dyDescent="0.3">
      <c r="A1525" s="747" t="s">
        <v>562</v>
      </c>
      <c r="B1525" s="748" t="s">
        <v>563</v>
      </c>
      <c r="C1525" s="749" t="s">
        <v>586</v>
      </c>
      <c r="D1525" s="750" t="s">
        <v>587</v>
      </c>
      <c r="E1525" s="751">
        <v>50113001</v>
      </c>
      <c r="F1525" s="750" t="s">
        <v>589</v>
      </c>
      <c r="G1525" s="749" t="s">
        <v>564</v>
      </c>
      <c r="H1525" s="749">
        <v>142755</v>
      </c>
      <c r="I1525" s="749">
        <v>42755</v>
      </c>
      <c r="J1525" s="749" t="s">
        <v>2379</v>
      </c>
      <c r="K1525" s="749" t="s">
        <v>2380</v>
      </c>
      <c r="L1525" s="752">
        <v>591.37000000000012</v>
      </c>
      <c r="M1525" s="752">
        <v>5</v>
      </c>
      <c r="N1525" s="753">
        <v>2956.8500000000004</v>
      </c>
    </row>
    <row r="1526" spans="1:14" ht="14.4" customHeight="1" x14ac:dyDescent="0.3">
      <c r="A1526" s="747" t="s">
        <v>562</v>
      </c>
      <c r="B1526" s="748" t="s">
        <v>563</v>
      </c>
      <c r="C1526" s="749" t="s">
        <v>586</v>
      </c>
      <c r="D1526" s="750" t="s">
        <v>587</v>
      </c>
      <c r="E1526" s="751">
        <v>50113001</v>
      </c>
      <c r="F1526" s="750" t="s">
        <v>589</v>
      </c>
      <c r="G1526" s="749" t="s">
        <v>564</v>
      </c>
      <c r="H1526" s="749">
        <v>142758</v>
      </c>
      <c r="I1526" s="749">
        <v>42758</v>
      </c>
      <c r="J1526" s="749" t="s">
        <v>1757</v>
      </c>
      <c r="K1526" s="749" t="s">
        <v>1758</v>
      </c>
      <c r="L1526" s="752">
        <v>911.85</v>
      </c>
      <c r="M1526" s="752">
        <v>3</v>
      </c>
      <c r="N1526" s="753">
        <v>2735.55</v>
      </c>
    </row>
    <row r="1527" spans="1:14" ht="14.4" customHeight="1" x14ac:dyDescent="0.3">
      <c r="A1527" s="747" t="s">
        <v>562</v>
      </c>
      <c r="B1527" s="748" t="s">
        <v>563</v>
      </c>
      <c r="C1527" s="749" t="s">
        <v>586</v>
      </c>
      <c r="D1527" s="750" t="s">
        <v>587</v>
      </c>
      <c r="E1527" s="751">
        <v>50113001</v>
      </c>
      <c r="F1527" s="750" t="s">
        <v>589</v>
      </c>
      <c r="G1527" s="749" t="s">
        <v>564</v>
      </c>
      <c r="H1527" s="749">
        <v>142761</v>
      </c>
      <c r="I1527" s="749">
        <v>42761</v>
      </c>
      <c r="J1527" s="749" t="s">
        <v>1759</v>
      </c>
      <c r="K1527" s="749" t="s">
        <v>1760</v>
      </c>
      <c r="L1527" s="752">
        <v>1227.9599999999998</v>
      </c>
      <c r="M1527" s="752">
        <v>1</v>
      </c>
      <c r="N1527" s="753">
        <v>1227.9599999999998</v>
      </c>
    </row>
    <row r="1528" spans="1:14" ht="14.4" customHeight="1" x14ac:dyDescent="0.3">
      <c r="A1528" s="747" t="s">
        <v>562</v>
      </c>
      <c r="B1528" s="748" t="s">
        <v>563</v>
      </c>
      <c r="C1528" s="749" t="s">
        <v>586</v>
      </c>
      <c r="D1528" s="750" t="s">
        <v>587</v>
      </c>
      <c r="E1528" s="751">
        <v>50113001</v>
      </c>
      <c r="F1528" s="750" t="s">
        <v>589</v>
      </c>
      <c r="G1528" s="749" t="s">
        <v>590</v>
      </c>
      <c r="H1528" s="749">
        <v>214619</v>
      </c>
      <c r="I1528" s="749">
        <v>214619</v>
      </c>
      <c r="J1528" s="749" t="s">
        <v>1763</v>
      </c>
      <c r="K1528" s="749" t="s">
        <v>1764</v>
      </c>
      <c r="L1528" s="752">
        <v>224.4</v>
      </c>
      <c r="M1528" s="752">
        <v>1</v>
      </c>
      <c r="N1528" s="753">
        <v>224.4</v>
      </c>
    </row>
    <row r="1529" spans="1:14" ht="14.4" customHeight="1" x14ac:dyDescent="0.3">
      <c r="A1529" s="747" t="s">
        <v>562</v>
      </c>
      <c r="B1529" s="748" t="s">
        <v>563</v>
      </c>
      <c r="C1529" s="749" t="s">
        <v>586</v>
      </c>
      <c r="D1529" s="750" t="s">
        <v>587</v>
      </c>
      <c r="E1529" s="751">
        <v>50113001</v>
      </c>
      <c r="F1529" s="750" t="s">
        <v>589</v>
      </c>
      <c r="G1529" s="749" t="s">
        <v>590</v>
      </c>
      <c r="H1529" s="749">
        <v>104178</v>
      </c>
      <c r="I1529" s="749">
        <v>4178</v>
      </c>
      <c r="J1529" s="749" t="s">
        <v>1765</v>
      </c>
      <c r="K1529" s="749" t="s">
        <v>1766</v>
      </c>
      <c r="L1529" s="752">
        <v>43.320000000000007</v>
      </c>
      <c r="M1529" s="752">
        <v>2</v>
      </c>
      <c r="N1529" s="753">
        <v>86.640000000000015</v>
      </c>
    </row>
    <row r="1530" spans="1:14" ht="14.4" customHeight="1" x14ac:dyDescent="0.3">
      <c r="A1530" s="747" t="s">
        <v>562</v>
      </c>
      <c r="B1530" s="748" t="s">
        <v>563</v>
      </c>
      <c r="C1530" s="749" t="s">
        <v>586</v>
      </c>
      <c r="D1530" s="750" t="s">
        <v>587</v>
      </c>
      <c r="E1530" s="751">
        <v>50113001</v>
      </c>
      <c r="F1530" s="750" t="s">
        <v>589</v>
      </c>
      <c r="G1530" s="749" t="s">
        <v>590</v>
      </c>
      <c r="H1530" s="749">
        <v>102829</v>
      </c>
      <c r="I1530" s="749">
        <v>2829</v>
      </c>
      <c r="J1530" s="749" t="s">
        <v>1767</v>
      </c>
      <c r="K1530" s="749" t="s">
        <v>1769</v>
      </c>
      <c r="L1530" s="752">
        <v>27.03</v>
      </c>
      <c r="M1530" s="752">
        <v>1</v>
      </c>
      <c r="N1530" s="753">
        <v>27.03</v>
      </c>
    </row>
    <row r="1531" spans="1:14" ht="14.4" customHeight="1" x14ac:dyDescent="0.3">
      <c r="A1531" s="747" t="s">
        <v>562</v>
      </c>
      <c r="B1531" s="748" t="s">
        <v>563</v>
      </c>
      <c r="C1531" s="749" t="s">
        <v>586</v>
      </c>
      <c r="D1531" s="750" t="s">
        <v>587</v>
      </c>
      <c r="E1531" s="751">
        <v>50113001</v>
      </c>
      <c r="F1531" s="750" t="s">
        <v>589</v>
      </c>
      <c r="G1531" s="749" t="s">
        <v>590</v>
      </c>
      <c r="H1531" s="749">
        <v>102828</v>
      </c>
      <c r="I1531" s="749">
        <v>2828</v>
      </c>
      <c r="J1531" s="749" t="s">
        <v>1767</v>
      </c>
      <c r="K1531" s="749" t="s">
        <v>1768</v>
      </c>
      <c r="L1531" s="752">
        <v>42.379999999999995</v>
      </c>
      <c r="M1531" s="752">
        <v>1</v>
      </c>
      <c r="N1531" s="753">
        <v>42.379999999999995</v>
      </c>
    </row>
    <row r="1532" spans="1:14" ht="14.4" customHeight="1" x14ac:dyDescent="0.3">
      <c r="A1532" s="747" t="s">
        <v>562</v>
      </c>
      <c r="B1532" s="748" t="s">
        <v>563</v>
      </c>
      <c r="C1532" s="749" t="s">
        <v>586</v>
      </c>
      <c r="D1532" s="750" t="s">
        <v>587</v>
      </c>
      <c r="E1532" s="751">
        <v>50113001</v>
      </c>
      <c r="F1532" s="750" t="s">
        <v>589</v>
      </c>
      <c r="G1532" s="749" t="s">
        <v>597</v>
      </c>
      <c r="H1532" s="749">
        <v>190975</v>
      </c>
      <c r="I1532" s="749">
        <v>190975</v>
      </c>
      <c r="J1532" s="749" t="s">
        <v>1774</v>
      </c>
      <c r="K1532" s="749" t="s">
        <v>656</v>
      </c>
      <c r="L1532" s="752">
        <v>640.02</v>
      </c>
      <c r="M1532" s="752">
        <v>1</v>
      </c>
      <c r="N1532" s="753">
        <v>640.02</v>
      </c>
    </row>
    <row r="1533" spans="1:14" ht="14.4" customHeight="1" x14ac:dyDescent="0.3">
      <c r="A1533" s="747" t="s">
        <v>562</v>
      </c>
      <c r="B1533" s="748" t="s">
        <v>563</v>
      </c>
      <c r="C1533" s="749" t="s">
        <v>586</v>
      </c>
      <c r="D1533" s="750" t="s">
        <v>587</v>
      </c>
      <c r="E1533" s="751">
        <v>50113001</v>
      </c>
      <c r="F1533" s="750" t="s">
        <v>589</v>
      </c>
      <c r="G1533" s="749" t="s">
        <v>597</v>
      </c>
      <c r="H1533" s="749">
        <v>190968</v>
      </c>
      <c r="I1533" s="749">
        <v>190968</v>
      </c>
      <c r="J1533" s="749" t="s">
        <v>2381</v>
      </c>
      <c r="K1533" s="749" t="s">
        <v>793</v>
      </c>
      <c r="L1533" s="752">
        <v>195.81000000000003</v>
      </c>
      <c r="M1533" s="752">
        <v>3</v>
      </c>
      <c r="N1533" s="753">
        <v>587.43000000000006</v>
      </c>
    </row>
    <row r="1534" spans="1:14" ht="14.4" customHeight="1" x14ac:dyDescent="0.3">
      <c r="A1534" s="747" t="s">
        <v>562</v>
      </c>
      <c r="B1534" s="748" t="s">
        <v>563</v>
      </c>
      <c r="C1534" s="749" t="s">
        <v>586</v>
      </c>
      <c r="D1534" s="750" t="s">
        <v>587</v>
      </c>
      <c r="E1534" s="751">
        <v>50113001</v>
      </c>
      <c r="F1534" s="750" t="s">
        <v>589</v>
      </c>
      <c r="G1534" s="749" t="s">
        <v>597</v>
      </c>
      <c r="H1534" s="749">
        <v>190963</v>
      </c>
      <c r="I1534" s="749">
        <v>190963</v>
      </c>
      <c r="J1534" s="749" t="s">
        <v>2382</v>
      </c>
      <c r="K1534" s="749" t="s">
        <v>793</v>
      </c>
      <c r="L1534" s="752">
        <v>168.44</v>
      </c>
      <c r="M1534" s="752">
        <v>2</v>
      </c>
      <c r="N1534" s="753">
        <v>336.88</v>
      </c>
    </row>
    <row r="1535" spans="1:14" ht="14.4" customHeight="1" x14ac:dyDescent="0.3">
      <c r="A1535" s="747" t="s">
        <v>562</v>
      </c>
      <c r="B1535" s="748" t="s">
        <v>563</v>
      </c>
      <c r="C1535" s="749" t="s">
        <v>586</v>
      </c>
      <c r="D1535" s="750" t="s">
        <v>587</v>
      </c>
      <c r="E1535" s="751">
        <v>50113001</v>
      </c>
      <c r="F1535" s="750" t="s">
        <v>589</v>
      </c>
      <c r="G1535" s="749" t="s">
        <v>597</v>
      </c>
      <c r="H1535" s="749">
        <v>190958</v>
      </c>
      <c r="I1535" s="749">
        <v>190958</v>
      </c>
      <c r="J1535" s="749" t="s">
        <v>1775</v>
      </c>
      <c r="K1535" s="749" t="s">
        <v>793</v>
      </c>
      <c r="L1535" s="752">
        <v>140.72</v>
      </c>
      <c r="M1535" s="752">
        <v>6</v>
      </c>
      <c r="N1535" s="753">
        <v>844.32</v>
      </c>
    </row>
    <row r="1536" spans="1:14" ht="14.4" customHeight="1" x14ac:dyDescent="0.3">
      <c r="A1536" s="747" t="s">
        <v>562</v>
      </c>
      <c r="B1536" s="748" t="s">
        <v>563</v>
      </c>
      <c r="C1536" s="749" t="s">
        <v>586</v>
      </c>
      <c r="D1536" s="750" t="s">
        <v>587</v>
      </c>
      <c r="E1536" s="751">
        <v>50113001</v>
      </c>
      <c r="F1536" s="750" t="s">
        <v>589</v>
      </c>
      <c r="G1536" s="749" t="s">
        <v>597</v>
      </c>
      <c r="H1536" s="749">
        <v>56972</v>
      </c>
      <c r="I1536" s="749">
        <v>56972</v>
      </c>
      <c r="J1536" s="749" t="s">
        <v>1776</v>
      </c>
      <c r="K1536" s="749" t="s">
        <v>1777</v>
      </c>
      <c r="L1536" s="752">
        <v>14.769999999999998</v>
      </c>
      <c r="M1536" s="752">
        <v>25</v>
      </c>
      <c r="N1536" s="753">
        <v>369.24999999999994</v>
      </c>
    </row>
    <row r="1537" spans="1:14" ht="14.4" customHeight="1" x14ac:dyDescent="0.3">
      <c r="A1537" s="747" t="s">
        <v>562</v>
      </c>
      <c r="B1537" s="748" t="s">
        <v>563</v>
      </c>
      <c r="C1537" s="749" t="s">
        <v>586</v>
      </c>
      <c r="D1537" s="750" t="s">
        <v>587</v>
      </c>
      <c r="E1537" s="751">
        <v>50113001</v>
      </c>
      <c r="F1537" s="750" t="s">
        <v>589</v>
      </c>
      <c r="G1537" s="749" t="s">
        <v>597</v>
      </c>
      <c r="H1537" s="749">
        <v>15866</v>
      </c>
      <c r="I1537" s="749">
        <v>15866</v>
      </c>
      <c r="J1537" s="749" t="s">
        <v>2383</v>
      </c>
      <c r="K1537" s="749" t="s">
        <v>2384</v>
      </c>
      <c r="L1537" s="752">
        <v>201.2</v>
      </c>
      <c r="M1537" s="752">
        <v>1</v>
      </c>
      <c r="N1537" s="753">
        <v>201.2</v>
      </c>
    </row>
    <row r="1538" spans="1:14" ht="14.4" customHeight="1" x14ac:dyDescent="0.3">
      <c r="A1538" s="747" t="s">
        <v>562</v>
      </c>
      <c r="B1538" s="748" t="s">
        <v>563</v>
      </c>
      <c r="C1538" s="749" t="s">
        <v>586</v>
      </c>
      <c r="D1538" s="750" t="s">
        <v>587</v>
      </c>
      <c r="E1538" s="751">
        <v>50113001</v>
      </c>
      <c r="F1538" s="750" t="s">
        <v>589</v>
      </c>
      <c r="G1538" s="749" t="s">
        <v>597</v>
      </c>
      <c r="H1538" s="749">
        <v>56976</v>
      </c>
      <c r="I1538" s="749">
        <v>56976</v>
      </c>
      <c r="J1538" s="749" t="s">
        <v>1778</v>
      </c>
      <c r="K1538" s="749" t="s">
        <v>1779</v>
      </c>
      <c r="L1538" s="752">
        <v>11.840000000000002</v>
      </c>
      <c r="M1538" s="752">
        <v>10</v>
      </c>
      <c r="N1538" s="753">
        <v>118.40000000000002</v>
      </c>
    </row>
    <row r="1539" spans="1:14" ht="14.4" customHeight="1" x14ac:dyDescent="0.3">
      <c r="A1539" s="747" t="s">
        <v>562</v>
      </c>
      <c r="B1539" s="748" t="s">
        <v>563</v>
      </c>
      <c r="C1539" s="749" t="s">
        <v>586</v>
      </c>
      <c r="D1539" s="750" t="s">
        <v>587</v>
      </c>
      <c r="E1539" s="751">
        <v>50113001</v>
      </c>
      <c r="F1539" s="750" t="s">
        <v>589</v>
      </c>
      <c r="G1539" s="749" t="s">
        <v>597</v>
      </c>
      <c r="H1539" s="749">
        <v>56983</v>
      </c>
      <c r="I1539" s="749">
        <v>56983</v>
      </c>
      <c r="J1539" s="749" t="s">
        <v>2385</v>
      </c>
      <c r="K1539" s="749" t="s">
        <v>2386</v>
      </c>
      <c r="L1539" s="752">
        <v>100.59999999999994</v>
      </c>
      <c r="M1539" s="752">
        <v>2</v>
      </c>
      <c r="N1539" s="753">
        <v>201.19999999999987</v>
      </c>
    </row>
    <row r="1540" spans="1:14" ht="14.4" customHeight="1" x14ac:dyDescent="0.3">
      <c r="A1540" s="747" t="s">
        <v>562</v>
      </c>
      <c r="B1540" s="748" t="s">
        <v>563</v>
      </c>
      <c r="C1540" s="749" t="s">
        <v>586</v>
      </c>
      <c r="D1540" s="750" t="s">
        <v>587</v>
      </c>
      <c r="E1540" s="751">
        <v>50113001</v>
      </c>
      <c r="F1540" s="750" t="s">
        <v>589</v>
      </c>
      <c r="G1540" s="749" t="s">
        <v>590</v>
      </c>
      <c r="H1540" s="749">
        <v>146444</v>
      </c>
      <c r="I1540" s="749">
        <v>46444</v>
      </c>
      <c r="J1540" s="749" t="s">
        <v>1781</v>
      </c>
      <c r="K1540" s="749" t="s">
        <v>1782</v>
      </c>
      <c r="L1540" s="752">
        <v>349.88714285714286</v>
      </c>
      <c r="M1540" s="752">
        <v>7</v>
      </c>
      <c r="N1540" s="753">
        <v>2449.21</v>
      </c>
    </row>
    <row r="1541" spans="1:14" ht="14.4" customHeight="1" x14ac:dyDescent="0.3">
      <c r="A1541" s="747" t="s">
        <v>562</v>
      </c>
      <c r="B1541" s="748" t="s">
        <v>563</v>
      </c>
      <c r="C1541" s="749" t="s">
        <v>586</v>
      </c>
      <c r="D1541" s="750" t="s">
        <v>587</v>
      </c>
      <c r="E1541" s="751">
        <v>50113001</v>
      </c>
      <c r="F1541" s="750" t="s">
        <v>589</v>
      </c>
      <c r="G1541" s="749" t="s">
        <v>590</v>
      </c>
      <c r="H1541" s="749">
        <v>154094</v>
      </c>
      <c r="I1541" s="749">
        <v>54094</v>
      </c>
      <c r="J1541" s="749" t="s">
        <v>1783</v>
      </c>
      <c r="K1541" s="749" t="s">
        <v>1784</v>
      </c>
      <c r="L1541" s="752">
        <v>111.38166666666667</v>
      </c>
      <c r="M1541" s="752">
        <v>6</v>
      </c>
      <c r="N1541" s="753">
        <v>668.29000000000008</v>
      </c>
    </row>
    <row r="1542" spans="1:14" ht="14.4" customHeight="1" x14ac:dyDescent="0.3">
      <c r="A1542" s="747" t="s">
        <v>562</v>
      </c>
      <c r="B1542" s="748" t="s">
        <v>563</v>
      </c>
      <c r="C1542" s="749" t="s">
        <v>586</v>
      </c>
      <c r="D1542" s="750" t="s">
        <v>587</v>
      </c>
      <c r="E1542" s="751">
        <v>50113001</v>
      </c>
      <c r="F1542" s="750" t="s">
        <v>589</v>
      </c>
      <c r="G1542" s="749" t="s">
        <v>590</v>
      </c>
      <c r="H1542" s="749">
        <v>188165</v>
      </c>
      <c r="I1542" s="749">
        <v>188165</v>
      </c>
      <c r="J1542" s="749" t="s">
        <v>2387</v>
      </c>
      <c r="K1542" s="749" t="s">
        <v>2388</v>
      </c>
      <c r="L1542" s="752">
        <v>366.34333333333342</v>
      </c>
      <c r="M1542" s="752">
        <v>3</v>
      </c>
      <c r="N1542" s="753">
        <v>1099.0300000000002</v>
      </c>
    </row>
    <row r="1543" spans="1:14" ht="14.4" customHeight="1" x14ac:dyDescent="0.3">
      <c r="A1543" s="747" t="s">
        <v>562</v>
      </c>
      <c r="B1543" s="748" t="s">
        <v>563</v>
      </c>
      <c r="C1543" s="749" t="s">
        <v>586</v>
      </c>
      <c r="D1543" s="750" t="s">
        <v>587</v>
      </c>
      <c r="E1543" s="751">
        <v>50113001</v>
      </c>
      <c r="F1543" s="750" t="s">
        <v>589</v>
      </c>
      <c r="G1543" s="749" t="s">
        <v>597</v>
      </c>
      <c r="H1543" s="749">
        <v>138854</v>
      </c>
      <c r="I1543" s="749">
        <v>138854</v>
      </c>
      <c r="J1543" s="749" t="s">
        <v>1785</v>
      </c>
      <c r="K1543" s="749" t="s">
        <v>766</v>
      </c>
      <c r="L1543" s="752">
        <v>422.87000000000012</v>
      </c>
      <c r="M1543" s="752">
        <v>1</v>
      </c>
      <c r="N1543" s="753">
        <v>422.87000000000012</v>
      </c>
    </row>
    <row r="1544" spans="1:14" ht="14.4" customHeight="1" x14ac:dyDescent="0.3">
      <c r="A1544" s="747" t="s">
        <v>562</v>
      </c>
      <c r="B1544" s="748" t="s">
        <v>563</v>
      </c>
      <c r="C1544" s="749" t="s">
        <v>586</v>
      </c>
      <c r="D1544" s="750" t="s">
        <v>587</v>
      </c>
      <c r="E1544" s="751">
        <v>50113001</v>
      </c>
      <c r="F1544" s="750" t="s">
        <v>589</v>
      </c>
      <c r="G1544" s="749" t="s">
        <v>597</v>
      </c>
      <c r="H1544" s="749">
        <v>174730</v>
      </c>
      <c r="I1544" s="749">
        <v>174730</v>
      </c>
      <c r="J1544" s="749" t="s">
        <v>2389</v>
      </c>
      <c r="K1544" s="749" t="s">
        <v>2390</v>
      </c>
      <c r="L1544" s="752">
        <v>1961.925</v>
      </c>
      <c r="M1544" s="752">
        <v>2</v>
      </c>
      <c r="N1544" s="753">
        <v>3923.85</v>
      </c>
    </row>
    <row r="1545" spans="1:14" ht="14.4" customHeight="1" x14ac:dyDescent="0.3">
      <c r="A1545" s="747" t="s">
        <v>562</v>
      </c>
      <c r="B1545" s="748" t="s">
        <v>563</v>
      </c>
      <c r="C1545" s="749" t="s">
        <v>586</v>
      </c>
      <c r="D1545" s="750" t="s">
        <v>587</v>
      </c>
      <c r="E1545" s="751">
        <v>50113001</v>
      </c>
      <c r="F1545" s="750" t="s">
        <v>589</v>
      </c>
      <c r="G1545" s="749" t="s">
        <v>597</v>
      </c>
      <c r="H1545" s="749">
        <v>174700</v>
      </c>
      <c r="I1545" s="749">
        <v>174700</v>
      </c>
      <c r="J1545" s="749" t="s">
        <v>2391</v>
      </c>
      <c r="K1545" s="749" t="s">
        <v>937</v>
      </c>
      <c r="L1545" s="752">
        <v>724.07000000000016</v>
      </c>
      <c r="M1545" s="752">
        <v>2</v>
      </c>
      <c r="N1545" s="753">
        <v>1448.1400000000003</v>
      </c>
    </row>
    <row r="1546" spans="1:14" ht="14.4" customHeight="1" x14ac:dyDescent="0.3">
      <c r="A1546" s="747" t="s">
        <v>562</v>
      </c>
      <c r="B1546" s="748" t="s">
        <v>563</v>
      </c>
      <c r="C1546" s="749" t="s">
        <v>586</v>
      </c>
      <c r="D1546" s="750" t="s">
        <v>587</v>
      </c>
      <c r="E1546" s="751">
        <v>50113001</v>
      </c>
      <c r="F1546" s="750" t="s">
        <v>589</v>
      </c>
      <c r="G1546" s="749" t="s">
        <v>590</v>
      </c>
      <c r="H1546" s="749">
        <v>173414</v>
      </c>
      <c r="I1546" s="749">
        <v>173414</v>
      </c>
      <c r="J1546" s="749" t="s">
        <v>1788</v>
      </c>
      <c r="K1546" s="749" t="s">
        <v>1789</v>
      </c>
      <c r="L1546" s="752">
        <v>111.72000000000003</v>
      </c>
      <c r="M1546" s="752">
        <v>1</v>
      </c>
      <c r="N1546" s="753">
        <v>111.72000000000003</v>
      </c>
    </row>
    <row r="1547" spans="1:14" ht="14.4" customHeight="1" x14ac:dyDescent="0.3">
      <c r="A1547" s="747" t="s">
        <v>562</v>
      </c>
      <c r="B1547" s="748" t="s">
        <v>563</v>
      </c>
      <c r="C1547" s="749" t="s">
        <v>586</v>
      </c>
      <c r="D1547" s="750" t="s">
        <v>587</v>
      </c>
      <c r="E1547" s="751">
        <v>50113001</v>
      </c>
      <c r="F1547" s="750" t="s">
        <v>589</v>
      </c>
      <c r="G1547" s="749" t="s">
        <v>597</v>
      </c>
      <c r="H1547" s="749">
        <v>148306</v>
      </c>
      <c r="I1547" s="749">
        <v>148306</v>
      </c>
      <c r="J1547" s="749" t="s">
        <v>1790</v>
      </c>
      <c r="K1547" s="749" t="s">
        <v>1791</v>
      </c>
      <c r="L1547" s="752">
        <v>105.68000000000006</v>
      </c>
      <c r="M1547" s="752">
        <v>2</v>
      </c>
      <c r="N1547" s="753">
        <v>211.36000000000013</v>
      </c>
    </row>
    <row r="1548" spans="1:14" ht="14.4" customHeight="1" x14ac:dyDescent="0.3">
      <c r="A1548" s="747" t="s">
        <v>562</v>
      </c>
      <c r="B1548" s="748" t="s">
        <v>563</v>
      </c>
      <c r="C1548" s="749" t="s">
        <v>586</v>
      </c>
      <c r="D1548" s="750" t="s">
        <v>587</v>
      </c>
      <c r="E1548" s="751">
        <v>50113001</v>
      </c>
      <c r="F1548" s="750" t="s">
        <v>589</v>
      </c>
      <c r="G1548" s="749" t="s">
        <v>597</v>
      </c>
      <c r="H1548" s="749">
        <v>150309</v>
      </c>
      <c r="I1548" s="749">
        <v>50309</v>
      </c>
      <c r="J1548" s="749" t="s">
        <v>1792</v>
      </c>
      <c r="K1548" s="749" t="s">
        <v>1004</v>
      </c>
      <c r="L1548" s="752">
        <v>34.544285714285714</v>
      </c>
      <c r="M1548" s="752">
        <v>7</v>
      </c>
      <c r="N1548" s="753">
        <v>241.81</v>
      </c>
    </row>
    <row r="1549" spans="1:14" ht="14.4" customHeight="1" x14ac:dyDescent="0.3">
      <c r="A1549" s="747" t="s">
        <v>562</v>
      </c>
      <c r="B1549" s="748" t="s">
        <v>563</v>
      </c>
      <c r="C1549" s="749" t="s">
        <v>586</v>
      </c>
      <c r="D1549" s="750" t="s">
        <v>587</v>
      </c>
      <c r="E1549" s="751">
        <v>50113001</v>
      </c>
      <c r="F1549" s="750" t="s">
        <v>589</v>
      </c>
      <c r="G1549" s="749" t="s">
        <v>597</v>
      </c>
      <c r="H1549" s="749">
        <v>150311</v>
      </c>
      <c r="I1549" s="749">
        <v>50311</v>
      </c>
      <c r="J1549" s="749" t="s">
        <v>1792</v>
      </c>
      <c r="K1549" s="749" t="s">
        <v>1793</v>
      </c>
      <c r="L1549" s="752">
        <v>103.30250000000002</v>
      </c>
      <c r="M1549" s="752">
        <v>4</v>
      </c>
      <c r="N1549" s="753">
        <v>413.21000000000009</v>
      </c>
    </row>
    <row r="1550" spans="1:14" ht="14.4" customHeight="1" x14ac:dyDescent="0.3">
      <c r="A1550" s="747" t="s">
        <v>562</v>
      </c>
      <c r="B1550" s="748" t="s">
        <v>563</v>
      </c>
      <c r="C1550" s="749" t="s">
        <v>586</v>
      </c>
      <c r="D1550" s="750" t="s">
        <v>587</v>
      </c>
      <c r="E1550" s="751">
        <v>50113001</v>
      </c>
      <c r="F1550" s="750" t="s">
        <v>589</v>
      </c>
      <c r="G1550" s="749" t="s">
        <v>597</v>
      </c>
      <c r="H1550" s="749">
        <v>150318</v>
      </c>
      <c r="I1550" s="749">
        <v>50318</v>
      </c>
      <c r="J1550" s="749" t="s">
        <v>1794</v>
      </c>
      <c r="K1550" s="749" t="s">
        <v>1795</v>
      </c>
      <c r="L1550" s="752">
        <v>208.03375</v>
      </c>
      <c r="M1550" s="752">
        <v>8</v>
      </c>
      <c r="N1550" s="753">
        <v>1664.27</v>
      </c>
    </row>
    <row r="1551" spans="1:14" ht="14.4" customHeight="1" x14ac:dyDescent="0.3">
      <c r="A1551" s="747" t="s">
        <v>562</v>
      </c>
      <c r="B1551" s="748" t="s">
        <v>563</v>
      </c>
      <c r="C1551" s="749" t="s">
        <v>586</v>
      </c>
      <c r="D1551" s="750" t="s">
        <v>587</v>
      </c>
      <c r="E1551" s="751">
        <v>50113001</v>
      </c>
      <c r="F1551" s="750" t="s">
        <v>589</v>
      </c>
      <c r="G1551" s="749" t="s">
        <v>597</v>
      </c>
      <c r="H1551" s="749">
        <v>150316</v>
      </c>
      <c r="I1551" s="749">
        <v>50316</v>
      </c>
      <c r="J1551" s="749" t="s">
        <v>1794</v>
      </c>
      <c r="K1551" s="749" t="s">
        <v>617</v>
      </c>
      <c r="L1551" s="752">
        <v>69.158333333333346</v>
      </c>
      <c r="M1551" s="752">
        <v>6</v>
      </c>
      <c r="N1551" s="753">
        <v>414.95000000000005</v>
      </c>
    </row>
    <row r="1552" spans="1:14" ht="14.4" customHeight="1" x14ac:dyDescent="0.3">
      <c r="A1552" s="747" t="s">
        <v>562</v>
      </c>
      <c r="B1552" s="748" t="s">
        <v>563</v>
      </c>
      <c r="C1552" s="749" t="s">
        <v>586</v>
      </c>
      <c r="D1552" s="750" t="s">
        <v>587</v>
      </c>
      <c r="E1552" s="751">
        <v>50113001</v>
      </c>
      <c r="F1552" s="750" t="s">
        <v>589</v>
      </c>
      <c r="G1552" s="749" t="s">
        <v>597</v>
      </c>
      <c r="H1552" s="749">
        <v>850592</v>
      </c>
      <c r="I1552" s="749">
        <v>148309</v>
      </c>
      <c r="J1552" s="749" t="s">
        <v>1796</v>
      </c>
      <c r="K1552" s="749" t="s">
        <v>1797</v>
      </c>
      <c r="L1552" s="752">
        <v>324.72000000000003</v>
      </c>
      <c r="M1552" s="752">
        <v>1</v>
      </c>
      <c r="N1552" s="753">
        <v>324.72000000000003</v>
      </c>
    </row>
    <row r="1553" spans="1:14" ht="14.4" customHeight="1" x14ac:dyDescent="0.3">
      <c r="A1553" s="747" t="s">
        <v>562</v>
      </c>
      <c r="B1553" s="748" t="s">
        <v>563</v>
      </c>
      <c r="C1553" s="749" t="s">
        <v>586</v>
      </c>
      <c r="D1553" s="750" t="s">
        <v>587</v>
      </c>
      <c r="E1553" s="751">
        <v>50113001</v>
      </c>
      <c r="F1553" s="750" t="s">
        <v>589</v>
      </c>
      <c r="G1553" s="749" t="s">
        <v>597</v>
      </c>
      <c r="H1553" s="749">
        <v>850551</v>
      </c>
      <c r="I1553" s="749">
        <v>167859</v>
      </c>
      <c r="J1553" s="749" t="s">
        <v>1798</v>
      </c>
      <c r="K1553" s="749" t="s">
        <v>799</v>
      </c>
      <c r="L1553" s="752">
        <v>272.15999999999997</v>
      </c>
      <c r="M1553" s="752">
        <v>2</v>
      </c>
      <c r="N1553" s="753">
        <v>544.31999999999994</v>
      </c>
    </row>
    <row r="1554" spans="1:14" ht="14.4" customHeight="1" x14ac:dyDescent="0.3">
      <c r="A1554" s="747" t="s">
        <v>562</v>
      </c>
      <c r="B1554" s="748" t="s">
        <v>563</v>
      </c>
      <c r="C1554" s="749" t="s">
        <v>586</v>
      </c>
      <c r="D1554" s="750" t="s">
        <v>587</v>
      </c>
      <c r="E1554" s="751">
        <v>50113001</v>
      </c>
      <c r="F1554" s="750" t="s">
        <v>589</v>
      </c>
      <c r="G1554" s="749" t="s">
        <v>597</v>
      </c>
      <c r="H1554" s="749">
        <v>850552</v>
      </c>
      <c r="I1554" s="749">
        <v>167852</v>
      </c>
      <c r="J1554" s="749" t="s">
        <v>2392</v>
      </c>
      <c r="K1554" s="749" t="s">
        <v>799</v>
      </c>
      <c r="L1554" s="752">
        <v>229.21</v>
      </c>
      <c r="M1554" s="752">
        <v>1</v>
      </c>
      <c r="N1554" s="753">
        <v>229.21</v>
      </c>
    </row>
    <row r="1555" spans="1:14" ht="14.4" customHeight="1" x14ac:dyDescent="0.3">
      <c r="A1555" s="747" t="s">
        <v>562</v>
      </c>
      <c r="B1555" s="748" t="s">
        <v>563</v>
      </c>
      <c r="C1555" s="749" t="s">
        <v>586</v>
      </c>
      <c r="D1555" s="750" t="s">
        <v>587</v>
      </c>
      <c r="E1555" s="751">
        <v>50113001</v>
      </c>
      <c r="F1555" s="750" t="s">
        <v>589</v>
      </c>
      <c r="G1555" s="749" t="s">
        <v>590</v>
      </c>
      <c r="H1555" s="749">
        <v>102130</v>
      </c>
      <c r="I1555" s="749">
        <v>2130</v>
      </c>
      <c r="J1555" s="749" t="s">
        <v>1799</v>
      </c>
      <c r="K1555" s="749" t="s">
        <v>812</v>
      </c>
      <c r="L1555" s="752">
        <v>155.13000000000002</v>
      </c>
      <c r="M1555" s="752">
        <v>1</v>
      </c>
      <c r="N1555" s="753">
        <v>155.13000000000002</v>
      </c>
    </row>
    <row r="1556" spans="1:14" ht="14.4" customHeight="1" x14ac:dyDescent="0.3">
      <c r="A1556" s="747" t="s">
        <v>562</v>
      </c>
      <c r="B1556" s="748" t="s">
        <v>563</v>
      </c>
      <c r="C1556" s="749" t="s">
        <v>586</v>
      </c>
      <c r="D1556" s="750" t="s">
        <v>587</v>
      </c>
      <c r="E1556" s="751">
        <v>50113001</v>
      </c>
      <c r="F1556" s="750" t="s">
        <v>589</v>
      </c>
      <c r="G1556" s="749" t="s">
        <v>590</v>
      </c>
      <c r="H1556" s="749">
        <v>102360</v>
      </c>
      <c r="I1556" s="749">
        <v>2360</v>
      </c>
      <c r="J1556" s="749" t="s">
        <v>1799</v>
      </c>
      <c r="K1556" s="749" t="s">
        <v>891</v>
      </c>
      <c r="L1556" s="752">
        <v>78.86</v>
      </c>
      <c r="M1556" s="752">
        <v>1</v>
      </c>
      <c r="N1556" s="753">
        <v>78.86</v>
      </c>
    </row>
    <row r="1557" spans="1:14" ht="14.4" customHeight="1" x14ac:dyDescent="0.3">
      <c r="A1557" s="747" t="s">
        <v>562</v>
      </c>
      <c r="B1557" s="748" t="s">
        <v>563</v>
      </c>
      <c r="C1557" s="749" t="s">
        <v>586</v>
      </c>
      <c r="D1557" s="750" t="s">
        <v>587</v>
      </c>
      <c r="E1557" s="751">
        <v>50113001</v>
      </c>
      <c r="F1557" s="750" t="s">
        <v>589</v>
      </c>
      <c r="G1557" s="749" t="s">
        <v>597</v>
      </c>
      <c r="H1557" s="749">
        <v>194361</v>
      </c>
      <c r="I1557" s="749">
        <v>194361</v>
      </c>
      <c r="J1557" s="749" t="s">
        <v>1800</v>
      </c>
      <c r="K1557" s="749" t="s">
        <v>1801</v>
      </c>
      <c r="L1557" s="752">
        <v>1272.1500000000001</v>
      </c>
      <c r="M1557" s="752">
        <v>2</v>
      </c>
      <c r="N1557" s="753">
        <v>2544.3000000000002</v>
      </c>
    </row>
    <row r="1558" spans="1:14" ht="14.4" customHeight="1" x14ac:dyDescent="0.3">
      <c r="A1558" s="747" t="s">
        <v>562</v>
      </c>
      <c r="B1558" s="748" t="s">
        <v>563</v>
      </c>
      <c r="C1558" s="749" t="s">
        <v>586</v>
      </c>
      <c r="D1558" s="750" t="s">
        <v>587</v>
      </c>
      <c r="E1558" s="751">
        <v>50113001</v>
      </c>
      <c r="F1558" s="750" t="s">
        <v>589</v>
      </c>
      <c r="G1558" s="749" t="s">
        <v>597</v>
      </c>
      <c r="H1558" s="749">
        <v>845240</v>
      </c>
      <c r="I1558" s="749">
        <v>109799</v>
      </c>
      <c r="J1558" s="749" t="s">
        <v>2393</v>
      </c>
      <c r="K1558" s="749" t="s">
        <v>837</v>
      </c>
      <c r="L1558" s="752">
        <v>80.739999999999995</v>
      </c>
      <c r="M1558" s="752">
        <v>1</v>
      </c>
      <c r="N1558" s="753">
        <v>80.739999999999995</v>
      </c>
    </row>
    <row r="1559" spans="1:14" ht="14.4" customHeight="1" x14ac:dyDescent="0.3">
      <c r="A1559" s="747" t="s">
        <v>562</v>
      </c>
      <c r="B1559" s="748" t="s">
        <v>563</v>
      </c>
      <c r="C1559" s="749" t="s">
        <v>586</v>
      </c>
      <c r="D1559" s="750" t="s">
        <v>587</v>
      </c>
      <c r="E1559" s="751">
        <v>50113001</v>
      </c>
      <c r="F1559" s="750" t="s">
        <v>589</v>
      </c>
      <c r="G1559" s="749" t="s">
        <v>590</v>
      </c>
      <c r="H1559" s="749">
        <v>197782</v>
      </c>
      <c r="I1559" s="749">
        <v>197782</v>
      </c>
      <c r="J1559" s="749" t="s">
        <v>1804</v>
      </c>
      <c r="K1559" s="749" t="s">
        <v>1805</v>
      </c>
      <c r="L1559" s="752">
        <v>383.57000000000005</v>
      </c>
      <c r="M1559" s="752">
        <v>2</v>
      </c>
      <c r="N1559" s="753">
        <v>767.1400000000001</v>
      </c>
    </row>
    <row r="1560" spans="1:14" ht="14.4" customHeight="1" x14ac:dyDescent="0.3">
      <c r="A1560" s="747" t="s">
        <v>562</v>
      </c>
      <c r="B1560" s="748" t="s">
        <v>563</v>
      </c>
      <c r="C1560" s="749" t="s">
        <v>586</v>
      </c>
      <c r="D1560" s="750" t="s">
        <v>587</v>
      </c>
      <c r="E1560" s="751">
        <v>50113001</v>
      </c>
      <c r="F1560" s="750" t="s">
        <v>589</v>
      </c>
      <c r="G1560" s="749" t="s">
        <v>590</v>
      </c>
      <c r="H1560" s="749">
        <v>113808</v>
      </c>
      <c r="I1560" s="749">
        <v>13808</v>
      </c>
      <c r="J1560" s="749" t="s">
        <v>1808</v>
      </c>
      <c r="K1560" s="749" t="s">
        <v>1809</v>
      </c>
      <c r="L1560" s="752">
        <v>600.90999999999985</v>
      </c>
      <c r="M1560" s="752">
        <v>2</v>
      </c>
      <c r="N1560" s="753">
        <v>1201.8199999999997</v>
      </c>
    </row>
    <row r="1561" spans="1:14" ht="14.4" customHeight="1" x14ac:dyDescent="0.3">
      <c r="A1561" s="747" t="s">
        <v>562</v>
      </c>
      <c r="B1561" s="748" t="s">
        <v>563</v>
      </c>
      <c r="C1561" s="749" t="s">
        <v>586</v>
      </c>
      <c r="D1561" s="750" t="s">
        <v>587</v>
      </c>
      <c r="E1561" s="751">
        <v>50113001</v>
      </c>
      <c r="F1561" s="750" t="s">
        <v>589</v>
      </c>
      <c r="G1561" s="749" t="s">
        <v>590</v>
      </c>
      <c r="H1561" s="749">
        <v>197864</v>
      </c>
      <c r="I1561" s="749">
        <v>97864</v>
      </c>
      <c r="J1561" s="749" t="s">
        <v>1808</v>
      </c>
      <c r="K1561" s="749" t="s">
        <v>622</v>
      </c>
      <c r="L1561" s="752">
        <v>300.42999999999995</v>
      </c>
      <c r="M1561" s="752">
        <v>2</v>
      </c>
      <c r="N1561" s="753">
        <v>600.8599999999999</v>
      </c>
    </row>
    <row r="1562" spans="1:14" ht="14.4" customHeight="1" x14ac:dyDescent="0.3">
      <c r="A1562" s="747" t="s">
        <v>562</v>
      </c>
      <c r="B1562" s="748" t="s">
        <v>563</v>
      </c>
      <c r="C1562" s="749" t="s">
        <v>586</v>
      </c>
      <c r="D1562" s="750" t="s">
        <v>587</v>
      </c>
      <c r="E1562" s="751">
        <v>50113001</v>
      </c>
      <c r="F1562" s="750" t="s">
        <v>589</v>
      </c>
      <c r="G1562" s="749" t="s">
        <v>590</v>
      </c>
      <c r="H1562" s="749">
        <v>849896</v>
      </c>
      <c r="I1562" s="749">
        <v>134281</v>
      </c>
      <c r="J1562" s="749" t="s">
        <v>1810</v>
      </c>
      <c r="K1562" s="749" t="s">
        <v>1811</v>
      </c>
      <c r="L1562" s="752">
        <v>114.87</v>
      </c>
      <c r="M1562" s="752">
        <v>4</v>
      </c>
      <c r="N1562" s="753">
        <v>459.48</v>
      </c>
    </row>
    <row r="1563" spans="1:14" ht="14.4" customHeight="1" x14ac:dyDescent="0.3">
      <c r="A1563" s="747" t="s">
        <v>562</v>
      </c>
      <c r="B1563" s="748" t="s">
        <v>563</v>
      </c>
      <c r="C1563" s="749" t="s">
        <v>586</v>
      </c>
      <c r="D1563" s="750" t="s">
        <v>587</v>
      </c>
      <c r="E1563" s="751">
        <v>50113001</v>
      </c>
      <c r="F1563" s="750" t="s">
        <v>589</v>
      </c>
      <c r="G1563" s="749" t="s">
        <v>590</v>
      </c>
      <c r="H1563" s="749">
        <v>845108</v>
      </c>
      <c r="I1563" s="749">
        <v>125595</v>
      </c>
      <c r="J1563" s="749" t="s">
        <v>1812</v>
      </c>
      <c r="K1563" s="749" t="s">
        <v>1813</v>
      </c>
      <c r="L1563" s="752">
        <v>92.79</v>
      </c>
      <c r="M1563" s="752">
        <v>2</v>
      </c>
      <c r="N1563" s="753">
        <v>185.58</v>
      </c>
    </row>
    <row r="1564" spans="1:14" ht="14.4" customHeight="1" x14ac:dyDescent="0.3">
      <c r="A1564" s="747" t="s">
        <v>562</v>
      </c>
      <c r="B1564" s="748" t="s">
        <v>563</v>
      </c>
      <c r="C1564" s="749" t="s">
        <v>586</v>
      </c>
      <c r="D1564" s="750" t="s">
        <v>587</v>
      </c>
      <c r="E1564" s="751">
        <v>50113001</v>
      </c>
      <c r="F1564" s="750" t="s">
        <v>589</v>
      </c>
      <c r="G1564" s="749" t="s">
        <v>564</v>
      </c>
      <c r="H1564" s="749">
        <v>214627</v>
      </c>
      <c r="I1564" s="749">
        <v>214627</v>
      </c>
      <c r="J1564" s="749" t="s">
        <v>1816</v>
      </c>
      <c r="K1564" s="749" t="s">
        <v>1817</v>
      </c>
      <c r="L1564" s="752">
        <v>83.734999999999999</v>
      </c>
      <c r="M1564" s="752">
        <v>2</v>
      </c>
      <c r="N1564" s="753">
        <v>167.47</v>
      </c>
    </row>
    <row r="1565" spans="1:14" ht="14.4" customHeight="1" x14ac:dyDescent="0.3">
      <c r="A1565" s="747" t="s">
        <v>562</v>
      </c>
      <c r="B1565" s="748" t="s">
        <v>563</v>
      </c>
      <c r="C1565" s="749" t="s">
        <v>586</v>
      </c>
      <c r="D1565" s="750" t="s">
        <v>587</v>
      </c>
      <c r="E1565" s="751">
        <v>50113001</v>
      </c>
      <c r="F1565" s="750" t="s">
        <v>589</v>
      </c>
      <c r="G1565" s="749" t="s">
        <v>597</v>
      </c>
      <c r="H1565" s="749">
        <v>214628</v>
      </c>
      <c r="I1565" s="749">
        <v>214628</v>
      </c>
      <c r="J1565" s="749" t="s">
        <v>1818</v>
      </c>
      <c r="K1565" s="749" t="s">
        <v>1819</v>
      </c>
      <c r="L1565" s="752">
        <v>71.449999999999989</v>
      </c>
      <c r="M1565" s="752">
        <v>2</v>
      </c>
      <c r="N1565" s="753">
        <v>142.89999999999998</v>
      </c>
    </row>
    <row r="1566" spans="1:14" ht="14.4" customHeight="1" x14ac:dyDescent="0.3">
      <c r="A1566" s="747" t="s">
        <v>562</v>
      </c>
      <c r="B1566" s="748" t="s">
        <v>563</v>
      </c>
      <c r="C1566" s="749" t="s">
        <v>586</v>
      </c>
      <c r="D1566" s="750" t="s">
        <v>587</v>
      </c>
      <c r="E1566" s="751">
        <v>50113001</v>
      </c>
      <c r="F1566" s="750" t="s">
        <v>589</v>
      </c>
      <c r="G1566" s="749" t="s">
        <v>597</v>
      </c>
      <c r="H1566" s="749">
        <v>142080</v>
      </c>
      <c r="I1566" s="749">
        <v>142080</v>
      </c>
      <c r="J1566" s="749" t="s">
        <v>1820</v>
      </c>
      <c r="K1566" s="749" t="s">
        <v>2394</v>
      </c>
      <c r="L1566" s="752">
        <v>408.93000000000012</v>
      </c>
      <c r="M1566" s="752">
        <v>1</v>
      </c>
      <c r="N1566" s="753">
        <v>408.93000000000012</v>
      </c>
    </row>
    <row r="1567" spans="1:14" ht="14.4" customHeight="1" x14ac:dyDescent="0.3">
      <c r="A1567" s="747" t="s">
        <v>562</v>
      </c>
      <c r="B1567" s="748" t="s">
        <v>563</v>
      </c>
      <c r="C1567" s="749" t="s">
        <v>586</v>
      </c>
      <c r="D1567" s="750" t="s">
        <v>587</v>
      </c>
      <c r="E1567" s="751">
        <v>50113001</v>
      </c>
      <c r="F1567" s="750" t="s">
        <v>589</v>
      </c>
      <c r="G1567" s="749" t="s">
        <v>597</v>
      </c>
      <c r="H1567" s="749">
        <v>115551</v>
      </c>
      <c r="I1567" s="749">
        <v>115551</v>
      </c>
      <c r="J1567" s="749" t="s">
        <v>2395</v>
      </c>
      <c r="K1567" s="749" t="s">
        <v>2396</v>
      </c>
      <c r="L1567" s="752">
        <v>70.98599999999999</v>
      </c>
      <c r="M1567" s="752">
        <v>5</v>
      </c>
      <c r="N1567" s="753">
        <v>354.92999999999995</v>
      </c>
    </row>
    <row r="1568" spans="1:14" ht="14.4" customHeight="1" x14ac:dyDescent="0.3">
      <c r="A1568" s="747" t="s">
        <v>562</v>
      </c>
      <c r="B1568" s="748" t="s">
        <v>563</v>
      </c>
      <c r="C1568" s="749" t="s">
        <v>586</v>
      </c>
      <c r="D1568" s="750" t="s">
        <v>587</v>
      </c>
      <c r="E1568" s="751">
        <v>50113001</v>
      </c>
      <c r="F1568" s="750" t="s">
        <v>589</v>
      </c>
      <c r="G1568" s="749" t="s">
        <v>597</v>
      </c>
      <c r="H1568" s="749">
        <v>142083</v>
      </c>
      <c r="I1568" s="749">
        <v>142083</v>
      </c>
      <c r="J1568" s="749" t="s">
        <v>2395</v>
      </c>
      <c r="K1568" s="749" t="s">
        <v>2397</v>
      </c>
      <c r="L1568" s="752">
        <v>301.80000000000007</v>
      </c>
      <c r="M1568" s="752">
        <v>1</v>
      </c>
      <c r="N1568" s="753">
        <v>301.80000000000007</v>
      </c>
    </row>
    <row r="1569" spans="1:14" ht="14.4" customHeight="1" x14ac:dyDescent="0.3">
      <c r="A1569" s="747" t="s">
        <v>562</v>
      </c>
      <c r="B1569" s="748" t="s">
        <v>563</v>
      </c>
      <c r="C1569" s="749" t="s">
        <v>586</v>
      </c>
      <c r="D1569" s="750" t="s">
        <v>587</v>
      </c>
      <c r="E1569" s="751">
        <v>50113001</v>
      </c>
      <c r="F1569" s="750" t="s">
        <v>589</v>
      </c>
      <c r="G1569" s="749" t="s">
        <v>597</v>
      </c>
      <c r="H1569" s="749">
        <v>131934</v>
      </c>
      <c r="I1569" s="749">
        <v>31934</v>
      </c>
      <c r="J1569" s="749" t="s">
        <v>1822</v>
      </c>
      <c r="K1569" s="749" t="s">
        <v>1823</v>
      </c>
      <c r="L1569" s="752">
        <v>49.751428763810345</v>
      </c>
      <c r="M1569" s="752">
        <v>7</v>
      </c>
      <c r="N1569" s="753">
        <v>348.26000134667242</v>
      </c>
    </row>
    <row r="1570" spans="1:14" ht="14.4" customHeight="1" x14ac:dyDescent="0.3">
      <c r="A1570" s="747" t="s">
        <v>562</v>
      </c>
      <c r="B1570" s="748" t="s">
        <v>563</v>
      </c>
      <c r="C1570" s="749" t="s">
        <v>586</v>
      </c>
      <c r="D1570" s="750" t="s">
        <v>587</v>
      </c>
      <c r="E1570" s="751">
        <v>50113001</v>
      </c>
      <c r="F1570" s="750" t="s">
        <v>589</v>
      </c>
      <c r="G1570" s="749" t="s">
        <v>590</v>
      </c>
      <c r="H1570" s="749">
        <v>202789</v>
      </c>
      <c r="I1570" s="749">
        <v>202789</v>
      </c>
      <c r="J1570" s="749" t="s">
        <v>1826</v>
      </c>
      <c r="K1570" s="749" t="s">
        <v>1828</v>
      </c>
      <c r="L1570" s="752">
        <v>71.736699999999985</v>
      </c>
      <c r="M1570" s="752">
        <v>100</v>
      </c>
      <c r="N1570" s="753">
        <v>7173.6699999999983</v>
      </c>
    </row>
    <row r="1571" spans="1:14" ht="14.4" customHeight="1" x14ac:dyDescent="0.3">
      <c r="A1571" s="747" t="s">
        <v>562</v>
      </c>
      <c r="B1571" s="748" t="s">
        <v>563</v>
      </c>
      <c r="C1571" s="749" t="s">
        <v>586</v>
      </c>
      <c r="D1571" s="750" t="s">
        <v>587</v>
      </c>
      <c r="E1571" s="751">
        <v>50113001</v>
      </c>
      <c r="F1571" s="750" t="s">
        <v>589</v>
      </c>
      <c r="G1571" s="749" t="s">
        <v>590</v>
      </c>
      <c r="H1571" s="749">
        <v>130434</v>
      </c>
      <c r="I1571" s="749">
        <v>30434</v>
      </c>
      <c r="J1571" s="749" t="s">
        <v>1829</v>
      </c>
      <c r="K1571" s="749" t="s">
        <v>1830</v>
      </c>
      <c r="L1571" s="752">
        <v>156.62</v>
      </c>
      <c r="M1571" s="752">
        <v>11</v>
      </c>
      <c r="N1571" s="753">
        <v>1722.82</v>
      </c>
    </row>
    <row r="1572" spans="1:14" ht="14.4" customHeight="1" x14ac:dyDescent="0.3">
      <c r="A1572" s="747" t="s">
        <v>562</v>
      </c>
      <c r="B1572" s="748" t="s">
        <v>563</v>
      </c>
      <c r="C1572" s="749" t="s">
        <v>586</v>
      </c>
      <c r="D1572" s="750" t="s">
        <v>587</v>
      </c>
      <c r="E1572" s="751">
        <v>50113001</v>
      </c>
      <c r="F1572" s="750" t="s">
        <v>589</v>
      </c>
      <c r="G1572" s="749" t="s">
        <v>590</v>
      </c>
      <c r="H1572" s="749">
        <v>201082</v>
      </c>
      <c r="I1572" s="749">
        <v>201082</v>
      </c>
      <c r="J1572" s="749" t="s">
        <v>1833</v>
      </c>
      <c r="K1572" s="749" t="s">
        <v>1834</v>
      </c>
      <c r="L1572" s="752">
        <v>73.350000000000009</v>
      </c>
      <c r="M1572" s="752">
        <v>6</v>
      </c>
      <c r="N1572" s="753">
        <v>440.1</v>
      </c>
    </row>
    <row r="1573" spans="1:14" ht="14.4" customHeight="1" x14ac:dyDescent="0.3">
      <c r="A1573" s="747" t="s">
        <v>562</v>
      </c>
      <c r="B1573" s="748" t="s">
        <v>563</v>
      </c>
      <c r="C1573" s="749" t="s">
        <v>586</v>
      </c>
      <c r="D1573" s="750" t="s">
        <v>587</v>
      </c>
      <c r="E1573" s="751">
        <v>50113001</v>
      </c>
      <c r="F1573" s="750" t="s">
        <v>589</v>
      </c>
      <c r="G1573" s="749" t="s">
        <v>590</v>
      </c>
      <c r="H1573" s="749">
        <v>188385</v>
      </c>
      <c r="I1573" s="749">
        <v>188385</v>
      </c>
      <c r="J1573" s="749" t="s">
        <v>1835</v>
      </c>
      <c r="K1573" s="749" t="s">
        <v>1836</v>
      </c>
      <c r="L1573" s="752">
        <v>64.39</v>
      </c>
      <c r="M1573" s="752">
        <v>1</v>
      </c>
      <c r="N1573" s="753">
        <v>64.39</v>
      </c>
    </row>
    <row r="1574" spans="1:14" ht="14.4" customHeight="1" x14ac:dyDescent="0.3">
      <c r="A1574" s="747" t="s">
        <v>562</v>
      </c>
      <c r="B1574" s="748" t="s">
        <v>563</v>
      </c>
      <c r="C1574" s="749" t="s">
        <v>586</v>
      </c>
      <c r="D1574" s="750" t="s">
        <v>587</v>
      </c>
      <c r="E1574" s="751">
        <v>50113001</v>
      </c>
      <c r="F1574" s="750" t="s">
        <v>589</v>
      </c>
      <c r="G1574" s="749" t="s">
        <v>590</v>
      </c>
      <c r="H1574" s="749">
        <v>225452</v>
      </c>
      <c r="I1574" s="749">
        <v>225452</v>
      </c>
      <c r="J1574" s="749" t="s">
        <v>1839</v>
      </c>
      <c r="K1574" s="749" t="s">
        <v>1840</v>
      </c>
      <c r="L1574" s="752">
        <v>510.08799999999991</v>
      </c>
      <c r="M1574" s="752">
        <v>5</v>
      </c>
      <c r="N1574" s="753">
        <v>2550.4399999999996</v>
      </c>
    </row>
    <row r="1575" spans="1:14" ht="14.4" customHeight="1" x14ac:dyDescent="0.3">
      <c r="A1575" s="747" t="s">
        <v>562</v>
      </c>
      <c r="B1575" s="748" t="s">
        <v>563</v>
      </c>
      <c r="C1575" s="749" t="s">
        <v>586</v>
      </c>
      <c r="D1575" s="750" t="s">
        <v>587</v>
      </c>
      <c r="E1575" s="751">
        <v>50113001</v>
      </c>
      <c r="F1575" s="750" t="s">
        <v>589</v>
      </c>
      <c r="G1575" s="749" t="s">
        <v>590</v>
      </c>
      <c r="H1575" s="749">
        <v>184785</v>
      </c>
      <c r="I1575" s="749">
        <v>84785</v>
      </c>
      <c r="J1575" s="749" t="s">
        <v>1842</v>
      </c>
      <c r="K1575" s="749" t="s">
        <v>1843</v>
      </c>
      <c r="L1575" s="752">
        <v>192.96000000000006</v>
      </c>
      <c r="M1575" s="752">
        <v>1</v>
      </c>
      <c r="N1575" s="753">
        <v>192.96000000000006</v>
      </c>
    </row>
    <row r="1576" spans="1:14" ht="14.4" customHeight="1" x14ac:dyDescent="0.3">
      <c r="A1576" s="747" t="s">
        <v>562</v>
      </c>
      <c r="B1576" s="748" t="s">
        <v>563</v>
      </c>
      <c r="C1576" s="749" t="s">
        <v>586</v>
      </c>
      <c r="D1576" s="750" t="s">
        <v>587</v>
      </c>
      <c r="E1576" s="751">
        <v>50113001</v>
      </c>
      <c r="F1576" s="750" t="s">
        <v>589</v>
      </c>
      <c r="G1576" s="749" t="s">
        <v>590</v>
      </c>
      <c r="H1576" s="749">
        <v>184325</v>
      </c>
      <c r="I1576" s="749">
        <v>84325</v>
      </c>
      <c r="J1576" s="749" t="s">
        <v>1842</v>
      </c>
      <c r="K1576" s="749" t="s">
        <v>1844</v>
      </c>
      <c r="L1576" s="752">
        <v>76.779999999999987</v>
      </c>
      <c r="M1576" s="752">
        <v>2</v>
      </c>
      <c r="N1576" s="753">
        <v>153.55999999999997</v>
      </c>
    </row>
    <row r="1577" spans="1:14" ht="14.4" customHeight="1" x14ac:dyDescent="0.3">
      <c r="A1577" s="747" t="s">
        <v>562</v>
      </c>
      <c r="B1577" s="748" t="s">
        <v>563</v>
      </c>
      <c r="C1577" s="749" t="s">
        <v>586</v>
      </c>
      <c r="D1577" s="750" t="s">
        <v>587</v>
      </c>
      <c r="E1577" s="751">
        <v>50113001</v>
      </c>
      <c r="F1577" s="750" t="s">
        <v>589</v>
      </c>
      <c r="G1577" s="749" t="s">
        <v>590</v>
      </c>
      <c r="H1577" s="749">
        <v>112023</v>
      </c>
      <c r="I1577" s="749">
        <v>12023</v>
      </c>
      <c r="J1577" s="749" t="s">
        <v>1845</v>
      </c>
      <c r="K1577" s="749" t="s">
        <v>1846</v>
      </c>
      <c r="L1577" s="752">
        <v>71.755588235294113</v>
      </c>
      <c r="M1577" s="752">
        <v>34</v>
      </c>
      <c r="N1577" s="753">
        <v>2439.69</v>
      </c>
    </row>
    <row r="1578" spans="1:14" ht="14.4" customHeight="1" x14ac:dyDescent="0.3">
      <c r="A1578" s="747" t="s">
        <v>562</v>
      </c>
      <c r="B1578" s="748" t="s">
        <v>563</v>
      </c>
      <c r="C1578" s="749" t="s">
        <v>586</v>
      </c>
      <c r="D1578" s="750" t="s">
        <v>587</v>
      </c>
      <c r="E1578" s="751">
        <v>50113001</v>
      </c>
      <c r="F1578" s="750" t="s">
        <v>589</v>
      </c>
      <c r="G1578" s="749" t="s">
        <v>590</v>
      </c>
      <c r="H1578" s="749">
        <v>840155</v>
      </c>
      <c r="I1578" s="749">
        <v>0</v>
      </c>
      <c r="J1578" s="749" t="s">
        <v>1847</v>
      </c>
      <c r="K1578" s="749" t="s">
        <v>564</v>
      </c>
      <c r="L1578" s="752">
        <v>62.056666666666665</v>
      </c>
      <c r="M1578" s="752">
        <v>3</v>
      </c>
      <c r="N1578" s="753">
        <v>186.17</v>
      </c>
    </row>
    <row r="1579" spans="1:14" ht="14.4" customHeight="1" x14ac:dyDescent="0.3">
      <c r="A1579" s="747" t="s">
        <v>562</v>
      </c>
      <c r="B1579" s="748" t="s">
        <v>563</v>
      </c>
      <c r="C1579" s="749" t="s">
        <v>586</v>
      </c>
      <c r="D1579" s="750" t="s">
        <v>587</v>
      </c>
      <c r="E1579" s="751">
        <v>50113001</v>
      </c>
      <c r="F1579" s="750" t="s">
        <v>589</v>
      </c>
      <c r="G1579" s="749" t="s">
        <v>590</v>
      </c>
      <c r="H1579" s="749">
        <v>840333</v>
      </c>
      <c r="I1579" s="749">
        <v>0</v>
      </c>
      <c r="J1579" s="749" t="s">
        <v>2398</v>
      </c>
      <c r="K1579" s="749" t="s">
        <v>564</v>
      </c>
      <c r="L1579" s="752">
        <v>23.689999999999998</v>
      </c>
      <c r="M1579" s="752">
        <v>1</v>
      </c>
      <c r="N1579" s="753">
        <v>23.689999999999998</v>
      </c>
    </row>
    <row r="1580" spans="1:14" ht="14.4" customHeight="1" x14ac:dyDescent="0.3">
      <c r="A1580" s="747" t="s">
        <v>562</v>
      </c>
      <c r="B1580" s="748" t="s">
        <v>563</v>
      </c>
      <c r="C1580" s="749" t="s">
        <v>586</v>
      </c>
      <c r="D1580" s="750" t="s">
        <v>587</v>
      </c>
      <c r="E1580" s="751">
        <v>50113001</v>
      </c>
      <c r="F1580" s="750" t="s">
        <v>589</v>
      </c>
      <c r="G1580" s="749" t="s">
        <v>590</v>
      </c>
      <c r="H1580" s="749">
        <v>100641</v>
      </c>
      <c r="I1580" s="749">
        <v>641</v>
      </c>
      <c r="J1580" s="749" t="s">
        <v>1858</v>
      </c>
      <c r="K1580" s="749" t="s">
        <v>1859</v>
      </c>
      <c r="L1580" s="752">
        <v>31.240000000000006</v>
      </c>
      <c r="M1580" s="752">
        <v>4</v>
      </c>
      <c r="N1580" s="753">
        <v>124.96000000000002</v>
      </c>
    </row>
    <row r="1581" spans="1:14" ht="14.4" customHeight="1" x14ac:dyDescent="0.3">
      <c r="A1581" s="747" t="s">
        <v>562</v>
      </c>
      <c r="B1581" s="748" t="s">
        <v>563</v>
      </c>
      <c r="C1581" s="749" t="s">
        <v>586</v>
      </c>
      <c r="D1581" s="750" t="s">
        <v>587</v>
      </c>
      <c r="E1581" s="751">
        <v>50113001</v>
      </c>
      <c r="F1581" s="750" t="s">
        <v>589</v>
      </c>
      <c r="G1581" s="749" t="s">
        <v>590</v>
      </c>
      <c r="H1581" s="749">
        <v>990977</v>
      </c>
      <c r="I1581" s="749">
        <v>0</v>
      </c>
      <c r="J1581" s="749" t="s">
        <v>1860</v>
      </c>
      <c r="K1581" s="749" t="s">
        <v>564</v>
      </c>
      <c r="L1581" s="752">
        <v>110.23999999999998</v>
      </c>
      <c r="M1581" s="752">
        <v>1</v>
      </c>
      <c r="N1581" s="753">
        <v>110.23999999999998</v>
      </c>
    </row>
    <row r="1582" spans="1:14" ht="14.4" customHeight="1" x14ac:dyDescent="0.3">
      <c r="A1582" s="747" t="s">
        <v>562</v>
      </c>
      <c r="B1582" s="748" t="s">
        <v>563</v>
      </c>
      <c r="C1582" s="749" t="s">
        <v>586</v>
      </c>
      <c r="D1582" s="750" t="s">
        <v>587</v>
      </c>
      <c r="E1582" s="751">
        <v>50113001</v>
      </c>
      <c r="F1582" s="750" t="s">
        <v>589</v>
      </c>
      <c r="G1582" s="749" t="s">
        <v>590</v>
      </c>
      <c r="H1582" s="749">
        <v>840464</v>
      </c>
      <c r="I1582" s="749">
        <v>0</v>
      </c>
      <c r="J1582" s="749" t="s">
        <v>1861</v>
      </c>
      <c r="K1582" s="749" t="s">
        <v>1862</v>
      </c>
      <c r="L1582" s="752">
        <v>45.193999999999988</v>
      </c>
      <c r="M1582" s="752">
        <v>5</v>
      </c>
      <c r="N1582" s="753">
        <v>225.96999999999994</v>
      </c>
    </row>
    <row r="1583" spans="1:14" ht="14.4" customHeight="1" x14ac:dyDescent="0.3">
      <c r="A1583" s="747" t="s">
        <v>562</v>
      </c>
      <c r="B1583" s="748" t="s">
        <v>563</v>
      </c>
      <c r="C1583" s="749" t="s">
        <v>586</v>
      </c>
      <c r="D1583" s="750" t="s">
        <v>587</v>
      </c>
      <c r="E1583" s="751">
        <v>50113001</v>
      </c>
      <c r="F1583" s="750" t="s">
        <v>589</v>
      </c>
      <c r="G1583" s="749" t="s">
        <v>590</v>
      </c>
      <c r="H1583" s="749">
        <v>131292</v>
      </c>
      <c r="I1583" s="749">
        <v>131292</v>
      </c>
      <c r="J1583" s="749" t="s">
        <v>2399</v>
      </c>
      <c r="K1583" s="749" t="s">
        <v>2400</v>
      </c>
      <c r="L1583" s="752">
        <v>159.60800000000003</v>
      </c>
      <c r="M1583" s="752">
        <v>5</v>
      </c>
      <c r="N1583" s="753">
        <v>798.04000000000019</v>
      </c>
    </row>
    <row r="1584" spans="1:14" ht="14.4" customHeight="1" x14ac:dyDescent="0.3">
      <c r="A1584" s="747" t="s">
        <v>562</v>
      </c>
      <c r="B1584" s="748" t="s">
        <v>563</v>
      </c>
      <c r="C1584" s="749" t="s">
        <v>586</v>
      </c>
      <c r="D1584" s="750" t="s">
        <v>587</v>
      </c>
      <c r="E1584" s="751">
        <v>50113001</v>
      </c>
      <c r="F1584" s="750" t="s">
        <v>589</v>
      </c>
      <c r="G1584" s="749" t="s">
        <v>590</v>
      </c>
      <c r="H1584" s="749">
        <v>173209</v>
      </c>
      <c r="I1584" s="749">
        <v>173209</v>
      </c>
      <c r="J1584" s="749" t="s">
        <v>1863</v>
      </c>
      <c r="K1584" s="749" t="s">
        <v>1864</v>
      </c>
      <c r="L1584" s="752">
        <v>156.18</v>
      </c>
      <c r="M1584" s="752">
        <v>1</v>
      </c>
      <c r="N1584" s="753">
        <v>156.18</v>
      </c>
    </row>
    <row r="1585" spans="1:14" ht="14.4" customHeight="1" x14ac:dyDescent="0.3">
      <c r="A1585" s="747" t="s">
        <v>562</v>
      </c>
      <c r="B1585" s="748" t="s">
        <v>563</v>
      </c>
      <c r="C1585" s="749" t="s">
        <v>586</v>
      </c>
      <c r="D1585" s="750" t="s">
        <v>587</v>
      </c>
      <c r="E1585" s="751">
        <v>50113001</v>
      </c>
      <c r="F1585" s="750" t="s">
        <v>589</v>
      </c>
      <c r="G1585" s="749" t="s">
        <v>590</v>
      </c>
      <c r="H1585" s="749">
        <v>173208</v>
      </c>
      <c r="I1585" s="749">
        <v>173208</v>
      </c>
      <c r="J1585" s="749" t="s">
        <v>1863</v>
      </c>
      <c r="K1585" s="749" t="s">
        <v>2401</v>
      </c>
      <c r="L1585" s="752">
        <v>89.990000000000009</v>
      </c>
      <c r="M1585" s="752">
        <v>1</v>
      </c>
      <c r="N1585" s="753">
        <v>89.990000000000009</v>
      </c>
    </row>
    <row r="1586" spans="1:14" ht="14.4" customHeight="1" x14ac:dyDescent="0.3">
      <c r="A1586" s="747" t="s">
        <v>562</v>
      </c>
      <c r="B1586" s="748" t="s">
        <v>563</v>
      </c>
      <c r="C1586" s="749" t="s">
        <v>586</v>
      </c>
      <c r="D1586" s="750" t="s">
        <v>587</v>
      </c>
      <c r="E1586" s="751">
        <v>50113001</v>
      </c>
      <c r="F1586" s="750" t="s">
        <v>589</v>
      </c>
      <c r="G1586" s="749" t="s">
        <v>597</v>
      </c>
      <c r="H1586" s="749">
        <v>194113</v>
      </c>
      <c r="I1586" s="749">
        <v>94113</v>
      </c>
      <c r="J1586" s="749" t="s">
        <v>1865</v>
      </c>
      <c r="K1586" s="749" t="s">
        <v>1866</v>
      </c>
      <c r="L1586" s="752">
        <v>111.25</v>
      </c>
      <c r="M1586" s="752">
        <v>3</v>
      </c>
      <c r="N1586" s="753">
        <v>333.75</v>
      </c>
    </row>
    <row r="1587" spans="1:14" ht="14.4" customHeight="1" x14ac:dyDescent="0.3">
      <c r="A1587" s="747" t="s">
        <v>562</v>
      </c>
      <c r="B1587" s="748" t="s">
        <v>563</v>
      </c>
      <c r="C1587" s="749" t="s">
        <v>586</v>
      </c>
      <c r="D1587" s="750" t="s">
        <v>587</v>
      </c>
      <c r="E1587" s="751">
        <v>50113001</v>
      </c>
      <c r="F1587" s="750" t="s">
        <v>589</v>
      </c>
      <c r="G1587" s="749" t="s">
        <v>590</v>
      </c>
      <c r="H1587" s="749">
        <v>148673</v>
      </c>
      <c r="I1587" s="749">
        <v>148673</v>
      </c>
      <c r="J1587" s="749" t="s">
        <v>1870</v>
      </c>
      <c r="K1587" s="749" t="s">
        <v>1453</v>
      </c>
      <c r="L1587" s="752">
        <v>141.87333333333336</v>
      </c>
      <c r="M1587" s="752">
        <v>3</v>
      </c>
      <c r="N1587" s="753">
        <v>425.62000000000012</v>
      </c>
    </row>
    <row r="1588" spans="1:14" ht="14.4" customHeight="1" x14ac:dyDescent="0.3">
      <c r="A1588" s="747" t="s">
        <v>562</v>
      </c>
      <c r="B1588" s="748" t="s">
        <v>563</v>
      </c>
      <c r="C1588" s="749" t="s">
        <v>586</v>
      </c>
      <c r="D1588" s="750" t="s">
        <v>587</v>
      </c>
      <c r="E1588" s="751">
        <v>50113001</v>
      </c>
      <c r="F1588" s="750" t="s">
        <v>589</v>
      </c>
      <c r="G1588" s="749" t="s">
        <v>590</v>
      </c>
      <c r="H1588" s="749">
        <v>148675</v>
      </c>
      <c r="I1588" s="749">
        <v>148675</v>
      </c>
      <c r="J1588" s="749" t="s">
        <v>1870</v>
      </c>
      <c r="K1588" s="749" t="s">
        <v>2402</v>
      </c>
      <c r="L1588" s="752">
        <v>244.01000000000002</v>
      </c>
      <c r="M1588" s="752">
        <v>1</v>
      </c>
      <c r="N1588" s="753">
        <v>244.01000000000002</v>
      </c>
    </row>
    <row r="1589" spans="1:14" ht="14.4" customHeight="1" x14ac:dyDescent="0.3">
      <c r="A1589" s="747" t="s">
        <v>562</v>
      </c>
      <c r="B1589" s="748" t="s">
        <v>563</v>
      </c>
      <c r="C1589" s="749" t="s">
        <v>586</v>
      </c>
      <c r="D1589" s="750" t="s">
        <v>587</v>
      </c>
      <c r="E1589" s="751">
        <v>50113001</v>
      </c>
      <c r="F1589" s="750" t="s">
        <v>589</v>
      </c>
      <c r="G1589" s="749" t="s">
        <v>590</v>
      </c>
      <c r="H1589" s="749">
        <v>158893</v>
      </c>
      <c r="I1589" s="749">
        <v>58893</v>
      </c>
      <c r="J1589" s="749" t="s">
        <v>1873</v>
      </c>
      <c r="K1589" s="749" t="s">
        <v>1874</v>
      </c>
      <c r="L1589" s="752">
        <v>159.74125000000004</v>
      </c>
      <c r="M1589" s="752">
        <v>8</v>
      </c>
      <c r="N1589" s="753">
        <v>1277.9300000000003</v>
      </c>
    </row>
    <row r="1590" spans="1:14" ht="14.4" customHeight="1" x14ac:dyDescent="0.3">
      <c r="A1590" s="747" t="s">
        <v>562</v>
      </c>
      <c r="B1590" s="748" t="s">
        <v>563</v>
      </c>
      <c r="C1590" s="749" t="s">
        <v>586</v>
      </c>
      <c r="D1590" s="750" t="s">
        <v>587</v>
      </c>
      <c r="E1590" s="751">
        <v>50113001</v>
      </c>
      <c r="F1590" s="750" t="s">
        <v>589</v>
      </c>
      <c r="G1590" s="749" t="s">
        <v>590</v>
      </c>
      <c r="H1590" s="749">
        <v>847729</v>
      </c>
      <c r="I1590" s="749">
        <v>500718</v>
      </c>
      <c r="J1590" s="749" t="s">
        <v>1877</v>
      </c>
      <c r="K1590" s="749" t="s">
        <v>1004</v>
      </c>
      <c r="L1590" s="752">
        <v>1593.2299999999996</v>
      </c>
      <c r="M1590" s="752">
        <v>1</v>
      </c>
      <c r="N1590" s="753">
        <v>1593.2299999999996</v>
      </c>
    </row>
    <row r="1591" spans="1:14" ht="14.4" customHeight="1" x14ac:dyDescent="0.3">
      <c r="A1591" s="747" t="s">
        <v>562</v>
      </c>
      <c r="B1591" s="748" t="s">
        <v>563</v>
      </c>
      <c r="C1591" s="749" t="s">
        <v>586</v>
      </c>
      <c r="D1591" s="750" t="s">
        <v>587</v>
      </c>
      <c r="E1591" s="751">
        <v>50113001</v>
      </c>
      <c r="F1591" s="750" t="s">
        <v>589</v>
      </c>
      <c r="G1591" s="749" t="s">
        <v>590</v>
      </c>
      <c r="H1591" s="749">
        <v>168903</v>
      </c>
      <c r="I1591" s="749">
        <v>168903</v>
      </c>
      <c r="J1591" s="749" t="s">
        <v>2403</v>
      </c>
      <c r="K1591" s="749" t="s">
        <v>1344</v>
      </c>
      <c r="L1591" s="752">
        <v>1506.9700000000007</v>
      </c>
      <c r="M1591" s="752">
        <v>1</v>
      </c>
      <c r="N1591" s="753">
        <v>1506.9700000000007</v>
      </c>
    </row>
    <row r="1592" spans="1:14" ht="14.4" customHeight="1" x14ac:dyDescent="0.3">
      <c r="A1592" s="747" t="s">
        <v>562</v>
      </c>
      <c r="B1592" s="748" t="s">
        <v>563</v>
      </c>
      <c r="C1592" s="749" t="s">
        <v>586</v>
      </c>
      <c r="D1592" s="750" t="s">
        <v>587</v>
      </c>
      <c r="E1592" s="751">
        <v>50113001</v>
      </c>
      <c r="F1592" s="750" t="s">
        <v>589</v>
      </c>
      <c r="G1592" s="749" t="s">
        <v>597</v>
      </c>
      <c r="H1592" s="749">
        <v>105496</v>
      </c>
      <c r="I1592" s="749">
        <v>5496</v>
      </c>
      <c r="J1592" s="749" t="s">
        <v>1884</v>
      </c>
      <c r="K1592" s="749" t="s">
        <v>1885</v>
      </c>
      <c r="L1592" s="752">
        <v>75.030000000000015</v>
      </c>
      <c r="M1592" s="752">
        <v>3</v>
      </c>
      <c r="N1592" s="753">
        <v>225.09000000000003</v>
      </c>
    </row>
    <row r="1593" spans="1:14" ht="14.4" customHeight="1" x14ac:dyDescent="0.3">
      <c r="A1593" s="747" t="s">
        <v>562</v>
      </c>
      <c r="B1593" s="748" t="s">
        <v>563</v>
      </c>
      <c r="C1593" s="749" t="s">
        <v>586</v>
      </c>
      <c r="D1593" s="750" t="s">
        <v>587</v>
      </c>
      <c r="E1593" s="751">
        <v>50113001</v>
      </c>
      <c r="F1593" s="750" t="s">
        <v>589</v>
      </c>
      <c r="G1593" s="749" t="s">
        <v>597</v>
      </c>
      <c r="H1593" s="749">
        <v>199600</v>
      </c>
      <c r="I1593" s="749">
        <v>99600</v>
      </c>
      <c r="J1593" s="749" t="s">
        <v>1884</v>
      </c>
      <c r="K1593" s="749" t="s">
        <v>1793</v>
      </c>
      <c r="L1593" s="752">
        <v>99.790000000000035</v>
      </c>
      <c r="M1593" s="752">
        <v>1</v>
      </c>
      <c r="N1593" s="753">
        <v>99.790000000000035</v>
      </c>
    </row>
    <row r="1594" spans="1:14" ht="14.4" customHeight="1" x14ac:dyDescent="0.3">
      <c r="A1594" s="747" t="s">
        <v>562</v>
      </c>
      <c r="B1594" s="748" t="s">
        <v>563</v>
      </c>
      <c r="C1594" s="749" t="s">
        <v>586</v>
      </c>
      <c r="D1594" s="750" t="s">
        <v>587</v>
      </c>
      <c r="E1594" s="751">
        <v>50113001</v>
      </c>
      <c r="F1594" s="750" t="s">
        <v>589</v>
      </c>
      <c r="G1594" s="749" t="s">
        <v>597</v>
      </c>
      <c r="H1594" s="749">
        <v>166030</v>
      </c>
      <c r="I1594" s="749">
        <v>66030</v>
      </c>
      <c r="J1594" s="749" t="s">
        <v>1884</v>
      </c>
      <c r="K1594" s="749" t="s">
        <v>596</v>
      </c>
      <c r="L1594" s="752">
        <v>29.87</v>
      </c>
      <c r="M1594" s="752">
        <v>3</v>
      </c>
      <c r="N1594" s="753">
        <v>89.61</v>
      </c>
    </row>
    <row r="1595" spans="1:14" ht="14.4" customHeight="1" x14ac:dyDescent="0.3">
      <c r="A1595" s="747" t="s">
        <v>562</v>
      </c>
      <c r="B1595" s="748" t="s">
        <v>563</v>
      </c>
      <c r="C1595" s="749" t="s">
        <v>586</v>
      </c>
      <c r="D1595" s="750" t="s">
        <v>587</v>
      </c>
      <c r="E1595" s="751">
        <v>50113001</v>
      </c>
      <c r="F1595" s="750" t="s">
        <v>589</v>
      </c>
      <c r="G1595" s="749" t="s">
        <v>597</v>
      </c>
      <c r="H1595" s="749">
        <v>193478</v>
      </c>
      <c r="I1595" s="749">
        <v>193478</v>
      </c>
      <c r="J1595" s="749" t="s">
        <v>2404</v>
      </c>
      <c r="K1595" s="749" t="s">
        <v>2405</v>
      </c>
      <c r="L1595" s="752">
        <v>81.899999999999991</v>
      </c>
      <c r="M1595" s="752">
        <v>1</v>
      </c>
      <c r="N1595" s="753">
        <v>81.899999999999991</v>
      </c>
    </row>
    <row r="1596" spans="1:14" ht="14.4" customHeight="1" x14ac:dyDescent="0.3">
      <c r="A1596" s="747" t="s">
        <v>562</v>
      </c>
      <c r="B1596" s="748" t="s">
        <v>563</v>
      </c>
      <c r="C1596" s="749" t="s">
        <v>586</v>
      </c>
      <c r="D1596" s="750" t="s">
        <v>587</v>
      </c>
      <c r="E1596" s="751">
        <v>50113001</v>
      </c>
      <c r="F1596" s="750" t="s">
        <v>589</v>
      </c>
      <c r="G1596" s="749" t="s">
        <v>597</v>
      </c>
      <c r="H1596" s="749">
        <v>153950</v>
      </c>
      <c r="I1596" s="749">
        <v>53950</v>
      </c>
      <c r="J1596" s="749" t="s">
        <v>1889</v>
      </c>
      <c r="K1596" s="749" t="s">
        <v>1890</v>
      </c>
      <c r="L1596" s="752">
        <v>91.538333333333341</v>
      </c>
      <c r="M1596" s="752">
        <v>6</v>
      </c>
      <c r="N1596" s="753">
        <v>549.23</v>
      </c>
    </row>
    <row r="1597" spans="1:14" ht="14.4" customHeight="1" x14ac:dyDescent="0.3">
      <c r="A1597" s="747" t="s">
        <v>562</v>
      </c>
      <c r="B1597" s="748" t="s">
        <v>563</v>
      </c>
      <c r="C1597" s="749" t="s">
        <v>586</v>
      </c>
      <c r="D1597" s="750" t="s">
        <v>587</v>
      </c>
      <c r="E1597" s="751">
        <v>50113001</v>
      </c>
      <c r="F1597" s="750" t="s">
        <v>589</v>
      </c>
      <c r="G1597" s="749" t="s">
        <v>597</v>
      </c>
      <c r="H1597" s="749">
        <v>989453</v>
      </c>
      <c r="I1597" s="749">
        <v>146899</v>
      </c>
      <c r="J1597" s="749" t="s">
        <v>1891</v>
      </c>
      <c r="K1597" s="749" t="s">
        <v>1892</v>
      </c>
      <c r="L1597" s="752">
        <v>45.506249768622503</v>
      </c>
      <c r="M1597" s="752">
        <v>16</v>
      </c>
      <c r="N1597" s="753">
        <v>728.09999629796005</v>
      </c>
    </row>
    <row r="1598" spans="1:14" ht="14.4" customHeight="1" x14ac:dyDescent="0.3">
      <c r="A1598" s="747" t="s">
        <v>562</v>
      </c>
      <c r="B1598" s="748" t="s">
        <v>563</v>
      </c>
      <c r="C1598" s="749" t="s">
        <v>586</v>
      </c>
      <c r="D1598" s="750" t="s">
        <v>587</v>
      </c>
      <c r="E1598" s="751">
        <v>50113001</v>
      </c>
      <c r="F1598" s="750" t="s">
        <v>589</v>
      </c>
      <c r="G1598" s="749" t="s">
        <v>597</v>
      </c>
      <c r="H1598" s="749">
        <v>987473</v>
      </c>
      <c r="I1598" s="749">
        <v>146894</v>
      </c>
      <c r="J1598" s="749" t="s">
        <v>1891</v>
      </c>
      <c r="K1598" s="749" t="s">
        <v>1893</v>
      </c>
      <c r="L1598" s="752">
        <v>22.089999999999996</v>
      </c>
      <c r="M1598" s="752">
        <v>1</v>
      </c>
      <c r="N1598" s="753">
        <v>22.089999999999996</v>
      </c>
    </row>
    <row r="1599" spans="1:14" ht="14.4" customHeight="1" x14ac:dyDescent="0.3">
      <c r="A1599" s="747" t="s">
        <v>562</v>
      </c>
      <c r="B1599" s="748" t="s">
        <v>563</v>
      </c>
      <c r="C1599" s="749" t="s">
        <v>586</v>
      </c>
      <c r="D1599" s="750" t="s">
        <v>587</v>
      </c>
      <c r="E1599" s="751">
        <v>50113001</v>
      </c>
      <c r="F1599" s="750" t="s">
        <v>589</v>
      </c>
      <c r="G1599" s="749" t="s">
        <v>564</v>
      </c>
      <c r="H1599" s="749">
        <v>146893</v>
      </c>
      <c r="I1599" s="749">
        <v>146893</v>
      </c>
      <c r="J1599" s="749" t="s">
        <v>1891</v>
      </c>
      <c r="K1599" s="749" t="s">
        <v>1893</v>
      </c>
      <c r="L1599" s="752">
        <v>22.13</v>
      </c>
      <c r="M1599" s="752">
        <v>2</v>
      </c>
      <c r="N1599" s="753">
        <v>44.26</v>
      </c>
    </row>
    <row r="1600" spans="1:14" ht="14.4" customHeight="1" x14ac:dyDescent="0.3">
      <c r="A1600" s="747" t="s">
        <v>562</v>
      </c>
      <c r="B1600" s="748" t="s">
        <v>563</v>
      </c>
      <c r="C1600" s="749" t="s">
        <v>586</v>
      </c>
      <c r="D1600" s="750" t="s">
        <v>587</v>
      </c>
      <c r="E1600" s="751">
        <v>50113001</v>
      </c>
      <c r="F1600" s="750" t="s">
        <v>589</v>
      </c>
      <c r="G1600" s="749" t="s">
        <v>597</v>
      </c>
      <c r="H1600" s="749">
        <v>846141</v>
      </c>
      <c r="I1600" s="749">
        <v>107794</v>
      </c>
      <c r="J1600" s="749" t="s">
        <v>1900</v>
      </c>
      <c r="K1600" s="749" t="s">
        <v>1901</v>
      </c>
      <c r="L1600" s="752">
        <v>288.94</v>
      </c>
      <c r="M1600" s="752">
        <v>4</v>
      </c>
      <c r="N1600" s="753">
        <v>1155.76</v>
      </c>
    </row>
    <row r="1601" spans="1:14" ht="14.4" customHeight="1" x14ac:dyDescent="0.3">
      <c r="A1601" s="747" t="s">
        <v>562</v>
      </c>
      <c r="B1601" s="748" t="s">
        <v>563</v>
      </c>
      <c r="C1601" s="749" t="s">
        <v>586</v>
      </c>
      <c r="D1601" s="750" t="s">
        <v>587</v>
      </c>
      <c r="E1601" s="751">
        <v>50113001</v>
      </c>
      <c r="F1601" s="750" t="s">
        <v>589</v>
      </c>
      <c r="G1601" s="749" t="s">
        <v>597</v>
      </c>
      <c r="H1601" s="749">
        <v>149483</v>
      </c>
      <c r="I1601" s="749">
        <v>149483</v>
      </c>
      <c r="J1601" s="749" t="s">
        <v>1902</v>
      </c>
      <c r="K1601" s="749" t="s">
        <v>1903</v>
      </c>
      <c r="L1601" s="752">
        <v>138.30600000000001</v>
      </c>
      <c r="M1601" s="752">
        <v>15</v>
      </c>
      <c r="N1601" s="753">
        <v>2074.59</v>
      </c>
    </row>
    <row r="1602" spans="1:14" ht="14.4" customHeight="1" x14ac:dyDescent="0.3">
      <c r="A1602" s="747" t="s">
        <v>562</v>
      </c>
      <c r="B1602" s="748" t="s">
        <v>563</v>
      </c>
      <c r="C1602" s="749" t="s">
        <v>586</v>
      </c>
      <c r="D1602" s="750" t="s">
        <v>587</v>
      </c>
      <c r="E1602" s="751">
        <v>50113001</v>
      </c>
      <c r="F1602" s="750" t="s">
        <v>589</v>
      </c>
      <c r="G1602" s="749" t="s">
        <v>597</v>
      </c>
      <c r="H1602" s="749">
        <v>849578</v>
      </c>
      <c r="I1602" s="749">
        <v>149480</v>
      </c>
      <c r="J1602" s="749" t="s">
        <v>1902</v>
      </c>
      <c r="K1602" s="749" t="s">
        <v>1904</v>
      </c>
      <c r="L1602" s="752">
        <v>69.549999999999983</v>
      </c>
      <c r="M1602" s="752">
        <v>1</v>
      </c>
      <c r="N1602" s="753">
        <v>69.549999999999983</v>
      </c>
    </row>
    <row r="1603" spans="1:14" ht="14.4" customHeight="1" x14ac:dyDescent="0.3">
      <c r="A1603" s="747" t="s">
        <v>562</v>
      </c>
      <c r="B1603" s="748" t="s">
        <v>563</v>
      </c>
      <c r="C1603" s="749" t="s">
        <v>586</v>
      </c>
      <c r="D1603" s="750" t="s">
        <v>587</v>
      </c>
      <c r="E1603" s="751">
        <v>50113002</v>
      </c>
      <c r="F1603" s="750" t="s">
        <v>1905</v>
      </c>
      <c r="G1603" s="749" t="s">
        <v>590</v>
      </c>
      <c r="H1603" s="749">
        <v>397302</v>
      </c>
      <c r="I1603" s="749">
        <v>3290</v>
      </c>
      <c r="J1603" s="749" t="s">
        <v>1906</v>
      </c>
      <c r="K1603" s="749" t="s">
        <v>1908</v>
      </c>
      <c r="L1603" s="752">
        <v>1285.8999999999999</v>
      </c>
      <c r="M1603" s="752">
        <v>11</v>
      </c>
      <c r="N1603" s="753">
        <v>14144.9</v>
      </c>
    </row>
    <row r="1604" spans="1:14" ht="14.4" customHeight="1" x14ac:dyDescent="0.3">
      <c r="A1604" s="747" t="s">
        <v>562</v>
      </c>
      <c r="B1604" s="748" t="s">
        <v>563</v>
      </c>
      <c r="C1604" s="749" t="s">
        <v>586</v>
      </c>
      <c r="D1604" s="750" t="s">
        <v>587</v>
      </c>
      <c r="E1604" s="751">
        <v>50113006</v>
      </c>
      <c r="F1604" s="750" t="s">
        <v>1909</v>
      </c>
      <c r="G1604" s="749" t="s">
        <v>590</v>
      </c>
      <c r="H1604" s="749">
        <v>217108</v>
      </c>
      <c r="I1604" s="749">
        <v>217108</v>
      </c>
      <c r="J1604" s="749" t="s">
        <v>1910</v>
      </c>
      <c r="K1604" s="749" t="s">
        <v>1911</v>
      </c>
      <c r="L1604" s="752">
        <v>164.73</v>
      </c>
      <c r="M1604" s="752">
        <v>10</v>
      </c>
      <c r="N1604" s="753">
        <v>1647.3</v>
      </c>
    </row>
    <row r="1605" spans="1:14" ht="14.4" customHeight="1" x14ac:dyDescent="0.3">
      <c r="A1605" s="747" t="s">
        <v>562</v>
      </c>
      <c r="B1605" s="748" t="s">
        <v>563</v>
      </c>
      <c r="C1605" s="749" t="s">
        <v>586</v>
      </c>
      <c r="D1605" s="750" t="s">
        <v>587</v>
      </c>
      <c r="E1605" s="751">
        <v>50113006</v>
      </c>
      <c r="F1605" s="750" t="s">
        <v>1909</v>
      </c>
      <c r="G1605" s="749" t="s">
        <v>597</v>
      </c>
      <c r="H1605" s="749">
        <v>217109</v>
      </c>
      <c r="I1605" s="749">
        <v>217109</v>
      </c>
      <c r="J1605" s="749" t="s">
        <v>1912</v>
      </c>
      <c r="K1605" s="749" t="s">
        <v>1911</v>
      </c>
      <c r="L1605" s="752">
        <v>164.90076923076924</v>
      </c>
      <c r="M1605" s="752">
        <v>13</v>
      </c>
      <c r="N1605" s="753">
        <v>2143.71</v>
      </c>
    </row>
    <row r="1606" spans="1:14" ht="14.4" customHeight="1" x14ac:dyDescent="0.3">
      <c r="A1606" s="747" t="s">
        <v>562</v>
      </c>
      <c r="B1606" s="748" t="s">
        <v>563</v>
      </c>
      <c r="C1606" s="749" t="s">
        <v>586</v>
      </c>
      <c r="D1606" s="750" t="s">
        <v>587</v>
      </c>
      <c r="E1606" s="751">
        <v>50113006</v>
      </c>
      <c r="F1606" s="750" t="s">
        <v>1909</v>
      </c>
      <c r="G1606" s="749" t="s">
        <v>597</v>
      </c>
      <c r="H1606" s="749">
        <v>217110</v>
      </c>
      <c r="I1606" s="749">
        <v>217110</v>
      </c>
      <c r="J1606" s="749" t="s">
        <v>1913</v>
      </c>
      <c r="K1606" s="749" t="s">
        <v>1911</v>
      </c>
      <c r="L1606" s="752">
        <v>164.73</v>
      </c>
      <c r="M1606" s="752">
        <v>13</v>
      </c>
      <c r="N1606" s="753">
        <v>2141.4899999999998</v>
      </c>
    </row>
    <row r="1607" spans="1:14" ht="14.4" customHeight="1" x14ac:dyDescent="0.3">
      <c r="A1607" s="747" t="s">
        <v>562</v>
      </c>
      <c r="B1607" s="748" t="s">
        <v>563</v>
      </c>
      <c r="C1607" s="749" t="s">
        <v>586</v>
      </c>
      <c r="D1607" s="750" t="s">
        <v>587</v>
      </c>
      <c r="E1607" s="751">
        <v>50113006</v>
      </c>
      <c r="F1607" s="750" t="s">
        <v>1909</v>
      </c>
      <c r="G1607" s="749" t="s">
        <v>597</v>
      </c>
      <c r="H1607" s="749">
        <v>33833</v>
      </c>
      <c r="I1607" s="749">
        <v>33833</v>
      </c>
      <c r="J1607" s="749" t="s">
        <v>1914</v>
      </c>
      <c r="K1607" s="749" t="s">
        <v>1911</v>
      </c>
      <c r="L1607" s="752">
        <v>163.71214285714291</v>
      </c>
      <c r="M1607" s="752">
        <v>42</v>
      </c>
      <c r="N1607" s="753">
        <v>6875.9100000000017</v>
      </c>
    </row>
    <row r="1608" spans="1:14" ht="14.4" customHeight="1" x14ac:dyDescent="0.3">
      <c r="A1608" s="747" t="s">
        <v>562</v>
      </c>
      <c r="B1608" s="748" t="s">
        <v>563</v>
      </c>
      <c r="C1608" s="749" t="s">
        <v>586</v>
      </c>
      <c r="D1608" s="750" t="s">
        <v>587</v>
      </c>
      <c r="E1608" s="751">
        <v>50113006</v>
      </c>
      <c r="F1608" s="750" t="s">
        <v>1909</v>
      </c>
      <c r="G1608" s="749" t="s">
        <v>597</v>
      </c>
      <c r="H1608" s="749">
        <v>133339</v>
      </c>
      <c r="I1608" s="749">
        <v>33339</v>
      </c>
      <c r="J1608" s="749" t="s">
        <v>1915</v>
      </c>
      <c r="K1608" s="749" t="s">
        <v>1916</v>
      </c>
      <c r="L1608" s="752">
        <v>40.92000000000003</v>
      </c>
      <c r="M1608" s="752">
        <v>214</v>
      </c>
      <c r="N1608" s="753">
        <v>8756.8800000000065</v>
      </c>
    </row>
    <row r="1609" spans="1:14" ht="14.4" customHeight="1" x14ac:dyDescent="0.3">
      <c r="A1609" s="747" t="s">
        <v>562</v>
      </c>
      <c r="B1609" s="748" t="s">
        <v>563</v>
      </c>
      <c r="C1609" s="749" t="s">
        <v>586</v>
      </c>
      <c r="D1609" s="750" t="s">
        <v>587</v>
      </c>
      <c r="E1609" s="751">
        <v>50113006</v>
      </c>
      <c r="F1609" s="750" t="s">
        <v>1909</v>
      </c>
      <c r="G1609" s="749" t="s">
        <v>597</v>
      </c>
      <c r="H1609" s="749">
        <v>133340</v>
      </c>
      <c r="I1609" s="749">
        <v>33340</v>
      </c>
      <c r="J1609" s="749" t="s">
        <v>1917</v>
      </c>
      <c r="K1609" s="749" t="s">
        <v>1916</v>
      </c>
      <c r="L1609" s="752">
        <v>40.941600000000015</v>
      </c>
      <c r="M1609" s="752">
        <v>200</v>
      </c>
      <c r="N1609" s="753">
        <v>8188.3200000000033</v>
      </c>
    </row>
    <row r="1610" spans="1:14" ht="14.4" customHeight="1" x14ac:dyDescent="0.3">
      <c r="A1610" s="747" t="s">
        <v>562</v>
      </c>
      <c r="B1610" s="748" t="s">
        <v>563</v>
      </c>
      <c r="C1610" s="749" t="s">
        <v>586</v>
      </c>
      <c r="D1610" s="750" t="s">
        <v>587</v>
      </c>
      <c r="E1610" s="751">
        <v>50113006</v>
      </c>
      <c r="F1610" s="750" t="s">
        <v>1909</v>
      </c>
      <c r="G1610" s="749" t="s">
        <v>590</v>
      </c>
      <c r="H1610" s="749">
        <v>989753</v>
      </c>
      <c r="I1610" s="749">
        <v>0</v>
      </c>
      <c r="J1610" s="749" t="s">
        <v>2406</v>
      </c>
      <c r="K1610" s="749" t="s">
        <v>2407</v>
      </c>
      <c r="L1610" s="752">
        <v>209.66499999999996</v>
      </c>
      <c r="M1610" s="752">
        <v>2</v>
      </c>
      <c r="N1610" s="753">
        <v>419.32999999999993</v>
      </c>
    </row>
    <row r="1611" spans="1:14" ht="14.4" customHeight="1" x14ac:dyDescent="0.3">
      <c r="A1611" s="747" t="s">
        <v>562</v>
      </c>
      <c r="B1611" s="748" t="s">
        <v>563</v>
      </c>
      <c r="C1611" s="749" t="s">
        <v>586</v>
      </c>
      <c r="D1611" s="750" t="s">
        <v>587</v>
      </c>
      <c r="E1611" s="751">
        <v>50113006</v>
      </c>
      <c r="F1611" s="750" t="s">
        <v>1909</v>
      </c>
      <c r="G1611" s="749" t="s">
        <v>597</v>
      </c>
      <c r="H1611" s="749">
        <v>33855</v>
      </c>
      <c r="I1611" s="749">
        <v>33855</v>
      </c>
      <c r="J1611" s="749" t="s">
        <v>1928</v>
      </c>
      <c r="K1611" s="749" t="s">
        <v>1929</v>
      </c>
      <c r="L1611" s="752">
        <v>179.26000000000005</v>
      </c>
      <c r="M1611" s="752">
        <v>63</v>
      </c>
      <c r="N1611" s="753">
        <v>11293.380000000003</v>
      </c>
    </row>
    <row r="1612" spans="1:14" ht="14.4" customHeight="1" x14ac:dyDescent="0.3">
      <c r="A1612" s="747" t="s">
        <v>562</v>
      </c>
      <c r="B1612" s="748" t="s">
        <v>563</v>
      </c>
      <c r="C1612" s="749" t="s">
        <v>586</v>
      </c>
      <c r="D1612" s="750" t="s">
        <v>587</v>
      </c>
      <c r="E1612" s="751">
        <v>50113006</v>
      </c>
      <c r="F1612" s="750" t="s">
        <v>1909</v>
      </c>
      <c r="G1612" s="749" t="s">
        <v>597</v>
      </c>
      <c r="H1612" s="749">
        <v>33898</v>
      </c>
      <c r="I1612" s="749">
        <v>33898</v>
      </c>
      <c r="J1612" s="749" t="s">
        <v>1930</v>
      </c>
      <c r="K1612" s="749" t="s">
        <v>1919</v>
      </c>
      <c r="L1612" s="752">
        <v>135.59999999999997</v>
      </c>
      <c r="M1612" s="752">
        <v>6</v>
      </c>
      <c r="N1612" s="753">
        <v>813.5999999999998</v>
      </c>
    </row>
    <row r="1613" spans="1:14" ht="14.4" customHeight="1" x14ac:dyDescent="0.3">
      <c r="A1613" s="747" t="s">
        <v>562</v>
      </c>
      <c r="B1613" s="748" t="s">
        <v>563</v>
      </c>
      <c r="C1613" s="749" t="s">
        <v>586</v>
      </c>
      <c r="D1613" s="750" t="s">
        <v>587</v>
      </c>
      <c r="E1613" s="751">
        <v>50113006</v>
      </c>
      <c r="F1613" s="750" t="s">
        <v>1909</v>
      </c>
      <c r="G1613" s="749" t="s">
        <v>597</v>
      </c>
      <c r="H1613" s="749">
        <v>33741</v>
      </c>
      <c r="I1613" s="749">
        <v>33741</v>
      </c>
      <c r="J1613" s="749" t="s">
        <v>1931</v>
      </c>
      <c r="K1613" s="749" t="s">
        <v>1919</v>
      </c>
      <c r="L1613" s="752">
        <v>140.10500000000002</v>
      </c>
      <c r="M1613" s="752">
        <v>2</v>
      </c>
      <c r="N1613" s="753">
        <v>280.21000000000004</v>
      </c>
    </row>
    <row r="1614" spans="1:14" ht="14.4" customHeight="1" x14ac:dyDescent="0.3">
      <c r="A1614" s="747" t="s">
        <v>562</v>
      </c>
      <c r="B1614" s="748" t="s">
        <v>563</v>
      </c>
      <c r="C1614" s="749" t="s">
        <v>586</v>
      </c>
      <c r="D1614" s="750" t="s">
        <v>587</v>
      </c>
      <c r="E1614" s="751">
        <v>50113006</v>
      </c>
      <c r="F1614" s="750" t="s">
        <v>1909</v>
      </c>
      <c r="G1614" s="749" t="s">
        <v>597</v>
      </c>
      <c r="H1614" s="749">
        <v>33897</v>
      </c>
      <c r="I1614" s="749">
        <v>33897</v>
      </c>
      <c r="J1614" s="749" t="s">
        <v>1932</v>
      </c>
      <c r="K1614" s="749" t="s">
        <v>1919</v>
      </c>
      <c r="L1614" s="752">
        <v>148.96</v>
      </c>
      <c r="M1614" s="752">
        <v>4</v>
      </c>
      <c r="N1614" s="753">
        <v>595.84</v>
      </c>
    </row>
    <row r="1615" spans="1:14" ht="14.4" customHeight="1" x14ac:dyDescent="0.3">
      <c r="A1615" s="747" t="s">
        <v>562</v>
      </c>
      <c r="B1615" s="748" t="s">
        <v>563</v>
      </c>
      <c r="C1615" s="749" t="s">
        <v>586</v>
      </c>
      <c r="D1615" s="750" t="s">
        <v>587</v>
      </c>
      <c r="E1615" s="751">
        <v>50113006</v>
      </c>
      <c r="F1615" s="750" t="s">
        <v>1909</v>
      </c>
      <c r="G1615" s="749" t="s">
        <v>597</v>
      </c>
      <c r="H1615" s="749">
        <v>33742</v>
      </c>
      <c r="I1615" s="749">
        <v>33742</v>
      </c>
      <c r="J1615" s="749" t="s">
        <v>1933</v>
      </c>
      <c r="K1615" s="749" t="s">
        <v>1919</v>
      </c>
      <c r="L1615" s="752">
        <v>131.25</v>
      </c>
      <c r="M1615" s="752">
        <v>3</v>
      </c>
      <c r="N1615" s="753">
        <v>393.75</v>
      </c>
    </row>
    <row r="1616" spans="1:14" ht="14.4" customHeight="1" x14ac:dyDescent="0.3">
      <c r="A1616" s="747" t="s">
        <v>562</v>
      </c>
      <c r="B1616" s="748" t="s">
        <v>563</v>
      </c>
      <c r="C1616" s="749" t="s">
        <v>586</v>
      </c>
      <c r="D1616" s="750" t="s">
        <v>587</v>
      </c>
      <c r="E1616" s="751">
        <v>50113006</v>
      </c>
      <c r="F1616" s="750" t="s">
        <v>1909</v>
      </c>
      <c r="G1616" s="749" t="s">
        <v>597</v>
      </c>
      <c r="H1616" s="749">
        <v>33740</v>
      </c>
      <c r="I1616" s="749">
        <v>33740</v>
      </c>
      <c r="J1616" s="749" t="s">
        <v>1934</v>
      </c>
      <c r="K1616" s="749" t="s">
        <v>1919</v>
      </c>
      <c r="L1616" s="752">
        <v>131.25</v>
      </c>
      <c r="M1616" s="752">
        <v>5</v>
      </c>
      <c r="N1616" s="753">
        <v>656.25</v>
      </c>
    </row>
    <row r="1617" spans="1:14" ht="14.4" customHeight="1" x14ac:dyDescent="0.3">
      <c r="A1617" s="747" t="s">
        <v>562</v>
      </c>
      <c r="B1617" s="748" t="s">
        <v>563</v>
      </c>
      <c r="C1617" s="749" t="s">
        <v>586</v>
      </c>
      <c r="D1617" s="750" t="s">
        <v>587</v>
      </c>
      <c r="E1617" s="751">
        <v>50113006</v>
      </c>
      <c r="F1617" s="750" t="s">
        <v>1909</v>
      </c>
      <c r="G1617" s="749" t="s">
        <v>597</v>
      </c>
      <c r="H1617" s="749">
        <v>33739</v>
      </c>
      <c r="I1617" s="749">
        <v>33739</v>
      </c>
      <c r="J1617" s="749" t="s">
        <v>1935</v>
      </c>
      <c r="K1617" s="749" t="s">
        <v>1919</v>
      </c>
      <c r="L1617" s="752">
        <v>134.20166666666668</v>
      </c>
      <c r="M1617" s="752">
        <v>6</v>
      </c>
      <c r="N1617" s="753">
        <v>805.21</v>
      </c>
    </row>
    <row r="1618" spans="1:14" ht="14.4" customHeight="1" x14ac:dyDescent="0.3">
      <c r="A1618" s="747" t="s">
        <v>562</v>
      </c>
      <c r="B1618" s="748" t="s">
        <v>563</v>
      </c>
      <c r="C1618" s="749" t="s">
        <v>586</v>
      </c>
      <c r="D1618" s="750" t="s">
        <v>587</v>
      </c>
      <c r="E1618" s="751">
        <v>50113006</v>
      </c>
      <c r="F1618" s="750" t="s">
        <v>1909</v>
      </c>
      <c r="G1618" s="749" t="s">
        <v>597</v>
      </c>
      <c r="H1618" s="749">
        <v>846763</v>
      </c>
      <c r="I1618" s="749">
        <v>33419</v>
      </c>
      <c r="J1618" s="749" t="s">
        <v>1936</v>
      </c>
      <c r="K1618" s="749" t="s">
        <v>1919</v>
      </c>
      <c r="L1618" s="752">
        <v>123.5025</v>
      </c>
      <c r="M1618" s="752">
        <v>8</v>
      </c>
      <c r="N1618" s="753">
        <v>988.02</v>
      </c>
    </row>
    <row r="1619" spans="1:14" ht="14.4" customHeight="1" x14ac:dyDescent="0.3">
      <c r="A1619" s="747" t="s">
        <v>562</v>
      </c>
      <c r="B1619" s="748" t="s">
        <v>563</v>
      </c>
      <c r="C1619" s="749" t="s">
        <v>586</v>
      </c>
      <c r="D1619" s="750" t="s">
        <v>587</v>
      </c>
      <c r="E1619" s="751">
        <v>50113006</v>
      </c>
      <c r="F1619" s="750" t="s">
        <v>1909</v>
      </c>
      <c r="G1619" s="749" t="s">
        <v>597</v>
      </c>
      <c r="H1619" s="749">
        <v>846764</v>
      </c>
      <c r="I1619" s="749">
        <v>33418</v>
      </c>
      <c r="J1619" s="749" t="s">
        <v>1937</v>
      </c>
      <c r="K1619" s="749" t="s">
        <v>1919</v>
      </c>
      <c r="L1619" s="752">
        <v>135.90999999999997</v>
      </c>
      <c r="M1619" s="752">
        <v>9</v>
      </c>
      <c r="N1619" s="753">
        <v>1223.1899999999998</v>
      </c>
    </row>
    <row r="1620" spans="1:14" ht="14.4" customHeight="1" x14ac:dyDescent="0.3">
      <c r="A1620" s="747" t="s">
        <v>562</v>
      </c>
      <c r="B1620" s="748" t="s">
        <v>563</v>
      </c>
      <c r="C1620" s="749" t="s">
        <v>586</v>
      </c>
      <c r="D1620" s="750" t="s">
        <v>587</v>
      </c>
      <c r="E1620" s="751">
        <v>50113006</v>
      </c>
      <c r="F1620" s="750" t="s">
        <v>1909</v>
      </c>
      <c r="G1620" s="749" t="s">
        <v>597</v>
      </c>
      <c r="H1620" s="749">
        <v>846765</v>
      </c>
      <c r="I1620" s="749">
        <v>33421</v>
      </c>
      <c r="J1620" s="749" t="s">
        <v>1938</v>
      </c>
      <c r="K1620" s="749" t="s">
        <v>1919</v>
      </c>
      <c r="L1620" s="752">
        <v>135.59999999999997</v>
      </c>
      <c r="M1620" s="752">
        <v>18</v>
      </c>
      <c r="N1620" s="753">
        <v>2440.7999999999993</v>
      </c>
    </row>
    <row r="1621" spans="1:14" ht="14.4" customHeight="1" x14ac:dyDescent="0.3">
      <c r="A1621" s="747" t="s">
        <v>562</v>
      </c>
      <c r="B1621" s="748" t="s">
        <v>563</v>
      </c>
      <c r="C1621" s="749" t="s">
        <v>586</v>
      </c>
      <c r="D1621" s="750" t="s">
        <v>587</v>
      </c>
      <c r="E1621" s="751">
        <v>50113006</v>
      </c>
      <c r="F1621" s="750" t="s">
        <v>1909</v>
      </c>
      <c r="G1621" s="749" t="s">
        <v>597</v>
      </c>
      <c r="H1621" s="749">
        <v>33865</v>
      </c>
      <c r="I1621" s="749">
        <v>33865</v>
      </c>
      <c r="J1621" s="749" t="s">
        <v>1939</v>
      </c>
      <c r="K1621" s="749" t="s">
        <v>1919</v>
      </c>
      <c r="L1621" s="752">
        <v>135.59999999999997</v>
      </c>
      <c r="M1621" s="752">
        <v>16</v>
      </c>
      <c r="N1621" s="753">
        <v>2169.5999999999995</v>
      </c>
    </row>
    <row r="1622" spans="1:14" ht="14.4" customHeight="1" x14ac:dyDescent="0.3">
      <c r="A1622" s="747" t="s">
        <v>562</v>
      </c>
      <c r="B1622" s="748" t="s">
        <v>563</v>
      </c>
      <c r="C1622" s="749" t="s">
        <v>586</v>
      </c>
      <c r="D1622" s="750" t="s">
        <v>587</v>
      </c>
      <c r="E1622" s="751">
        <v>50113006</v>
      </c>
      <c r="F1622" s="750" t="s">
        <v>1909</v>
      </c>
      <c r="G1622" s="749" t="s">
        <v>597</v>
      </c>
      <c r="H1622" s="749">
        <v>33866</v>
      </c>
      <c r="I1622" s="749">
        <v>33866</v>
      </c>
      <c r="J1622" s="749" t="s">
        <v>1940</v>
      </c>
      <c r="K1622" s="749" t="s">
        <v>1919</v>
      </c>
      <c r="L1622" s="752">
        <v>135.80666666666664</v>
      </c>
      <c r="M1622" s="752">
        <v>9</v>
      </c>
      <c r="N1622" s="753">
        <v>1222.2599999999998</v>
      </c>
    </row>
    <row r="1623" spans="1:14" ht="14.4" customHeight="1" x14ac:dyDescent="0.3">
      <c r="A1623" s="747" t="s">
        <v>562</v>
      </c>
      <c r="B1623" s="748" t="s">
        <v>563</v>
      </c>
      <c r="C1623" s="749" t="s">
        <v>586</v>
      </c>
      <c r="D1623" s="750" t="s">
        <v>587</v>
      </c>
      <c r="E1623" s="751">
        <v>50113006</v>
      </c>
      <c r="F1623" s="750" t="s">
        <v>1909</v>
      </c>
      <c r="G1623" s="749" t="s">
        <v>597</v>
      </c>
      <c r="H1623" s="749">
        <v>846766</v>
      </c>
      <c r="I1623" s="749">
        <v>33420</v>
      </c>
      <c r="J1623" s="749" t="s">
        <v>1941</v>
      </c>
      <c r="K1623" s="749" t="s">
        <v>1919</v>
      </c>
      <c r="L1623" s="752">
        <v>135.59999999999997</v>
      </c>
      <c r="M1623" s="752">
        <v>25</v>
      </c>
      <c r="N1623" s="753">
        <v>3389.9999999999991</v>
      </c>
    </row>
    <row r="1624" spans="1:14" ht="14.4" customHeight="1" x14ac:dyDescent="0.3">
      <c r="A1624" s="747" t="s">
        <v>562</v>
      </c>
      <c r="B1624" s="748" t="s">
        <v>563</v>
      </c>
      <c r="C1624" s="749" t="s">
        <v>586</v>
      </c>
      <c r="D1624" s="750" t="s">
        <v>587</v>
      </c>
      <c r="E1624" s="751">
        <v>50113006</v>
      </c>
      <c r="F1624" s="750" t="s">
        <v>1909</v>
      </c>
      <c r="G1624" s="749" t="s">
        <v>597</v>
      </c>
      <c r="H1624" s="749">
        <v>987792</v>
      </c>
      <c r="I1624" s="749">
        <v>33749</v>
      </c>
      <c r="J1624" s="749" t="s">
        <v>1942</v>
      </c>
      <c r="K1624" s="749" t="s">
        <v>1943</v>
      </c>
      <c r="L1624" s="752">
        <v>111.95000000000002</v>
      </c>
      <c r="M1624" s="752">
        <v>14</v>
      </c>
      <c r="N1624" s="753">
        <v>1567.3000000000002</v>
      </c>
    </row>
    <row r="1625" spans="1:14" ht="14.4" customHeight="1" x14ac:dyDescent="0.3">
      <c r="A1625" s="747" t="s">
        <v>562</v>
      </c>
      <c r="B1625" s="748" t="s">
        <v>563</v>
      </c>
      <c r="C1625" s="749" t="s">
        <v>586</v>
      </c>
      <c r="D1625" s="750" t="s">
        <v>587</v>
      </c>
      <c r="E1625" s="751">
        <v>50113006</v>
      </c>
      <c r="F1625" s="750" t="s">
        <v>1909</v>
      </c>
      <c r="G1625" s="749" t="s">
        <v>597</v>
      </c>
      <c r="H1625" s="749">
        <v>33751</v>
      </c>
      <c r="I1625" s="749">
        <v>33751</v>
      </c>
      <c r="J1625" s="749" t="s">
        <v>1944</v>
      </c>
      <c r="K1625" s="749" t="s">
        <v>1943</v>
      </c>
      <c r="L1625" s="752">
        <v>111.95000000000002</v>
      </c>
      <c r="M1625" s="752">
        <v>20</v>
      </c>
      <c r="N1625" s="753">
        <v>2239.0000000000005</v>
      </c>
    </row>
    <row r="1626" spans="1:14" ht="14.4" customHeight="1" x14ac:dyDescent="0.3">
      <c r="A1626" s="747" t="s">
        <v>562</v>
      </c>
      <c r="B1626" s="748" t="s">
        <v>563</v>
      </c>
      <c r="C1626" s="749" t="s">
        <v>586</v>
      </c>
      <c r="D1626" s="750" t="s">
        <v>587</v>
      </c>
      <c r="E1626" s="751">
        <v>50113006</v>
      </c>
      <c r="F1626" s="750" t="s">
        <v>1909</v>
      </c>
      <c r="G1626" s="749" t="s">
        <v>597</v>
      </c>
      <c r="H1626" s="749">
        <v>395579</v>
      </c>
      <c r="I1626" s="749">
        <v>33752</v>
      </c>
      <c r="J1626" s="749" t="s">
        <v>1945</v>
      </c>
      <c r="K1626" s="749" t="s">
        <v>1946</v>
      </c>
      <c r="L1626" s="752">
        <v>112.1496296296296</v>
      </c>
      <c r="M1626" s="752">
        <v>27</v>
      </c>
      <c r="N1626" s="753">
        <v>3028.0399999999991</v>
      </c>
    </row>
    <row r="1627" spans="1:14" ht="14.4" customHeight="1" x14ac:dyDescent="0.3">
      <c r="A1627" s="747" t="s">
        <v>562</v>
      </c>
      <c r="B1627" s="748" t="s">
        <v>563</v>
      </c>
      <c r="C1627" s="749" t="s">
        <v>586</v>
      </c>
      <c r="D1627" s="750" t="s">
        <v>587</v>
      </c>
      <c r="E1627" s="751">
        <v>50113006</v>
      </c>
      <c r="F1627" s="750" t="s">
        <v>1909</v>
      </c>
      <c r="G1627" s="749" t="s">
        <v>597</v>
      </c>
      <c r="H1627" s="749">
        <v>33750</v>
      </c>
      <c r="I1627" s="749">
        <v>33750</v>
      </c>
      <c r="J1627" s="749" t="s">
        <v>1947</v>
      </c>
      <c r="K1627" s="749" t="s">
        <v>1943</v>
      </c>
      <c r="L1627" s="752">
        <v>111.94999999999999</v>
      </c>
      <c r="M1627" s="752">
        <v>24</v>
      </c>
      <c r="N1627" s="753">
        <v>2686.7999999999997</v>
      </c>
    </row>
    <row r="1628" spans="1:14" ht="14.4" customHeight="1" x14ac:dyDescent="0.3">
      <c r="A1628" s="747" t="s">
        <v>562</v>
      </c>
      <c r="B1628" s="748" t="s">
        <v>563</v>
      </c>
      <c r="C1628" s="749" t="s">
        <v>586</v>
      </c>
      <c r="D1628" s="750" t="s">
        <v>587</v>
      </c>
      <c r="E1628" s="751">
        <v>50113006</v>
      </c>
      <c r="F1628" s="750" t="s">
        <v>1909</v>
      </c>
      <c r="G1628" s="749" t="s">
        <v>597</v>
      </c>
      <c r="H1628" s="749">
        <v>33850</v>
      </c>
      <c r="I1628" s="749">
        <v>33850</v>
      </c>
      <c r="J1628" s="749" t="s">
        <v>1953</v>
      </c>
      <c r="K1628" s="749" t="s">
        <v>1911</v>
      </c>
      <c r="L1628" s="752">
        <v>145.5</v>
      </c>
      <c r="M1628" s="752">
        <v>3</v>
      </c>
      <c r="N1628" s="753">
        <v>436.5</v>
      </c>
    </row>
    <row r="1629" spans="1:14" ht="14.4" customHeight="1" x14ac:dyDescent="0.3">
      <c r="A1629" s="747" t="s">
        <v>562</v>
      </c>
      <c r="B1629" s="748" t="s">
        <v>563</v>
      </c>
      <c r="C1629" s="749" t="s">
        <v>586</v>
      </c>
      <c r="D1629" s="750" t="s">
        <v>587</v>
      </c>
      <c r="E1629" s="751">
        <v>50113006</v>
      </c>
      <c r="F1629" s="750" t="s">
        <v>1909</v>
      </c>
      <c r="G1629" s="749" t="s">
        <v>597</v>
      </c>
      <c r="H1629" s="749">
        <v>33852</v>
      </c>
      <c r="I1629" s="749">
        <v>33852</v>
      </c>
      <c r="J1629" s="749" t="s">
        <v>1954</v>
      </c>
      <c r="K1629" s="749" t="s">
        <v>1911</v>
      </c>
      <c r="L1629" s="752">
        <v>145.5</v>
      </c>
      <c r="M1629" s="752">
        <v>2</v>
      </c>
      <c r="N1629" s="753">
        <v>291</v>
      </c>
    </row>
    <row r="1630" spans="1:14" ht="14.4" customHeight="1" x14ac:dyDescent="0.3">
      <c r="A1630" s="747" t="s">
        <v>562</v>
      </c>
      <c r="B1630" s="748" t="s">
        <v>563</v>
      </c>
      <c r="C1630" s="749" t="s">
        <v>586</v>
      </c>
      <c r="D1630" s="750" t="s">
        <v>587</v>
      </c>
      <c r="E1630" s="751">
        <v>50113006</v>
      </c>
      <c r="F1630" s="750" t="s">
        <v>1909</v>
      </c>
      <c r="G1630" s="749" t="s">
        <v>597</v>
      </c>
      <c r="H1630" s="749">
        <v>33851</v>
      </c>
      <c r="I1630" s="749">
        <v>33851</v>
      </c>
      <c r="J1630" s="749" t="s">
        <v>1955</v>
      </c>
      <c r="K1630" s="749" t="s">
        <v>1911</v>
      </c>
      <c r="L1630" s="752">
        <v>145.5</v>
      </c>
      <c r="M1630" s="752">
        <v>3</v>
      </c>
      <c r="N1630" s="753">
        <v>436.5</v>
      </c>
    </row>
    <row r="1631" spans="1:14" ht="14.4" customHeight="1" x14ac:dyDescent="0.3">
      <c r="A1631" s="747" t="s">
        <v>562</v>
      </c>
      <c r="B1631" s="748" t="s">
        <v>563</v>
      </c>
      <c r="C1631" s="749" t="s">
        <v>586</v>
      </c>
      <c r="D1631" s="750" t="s">
        <v>587</v>
      </c>
      <c r="E1631" s="751">
        <v>50113006</v>
      </c>
      <c r="F1631" s="750" t="s">
        <v>1909</v>
      </c>
      <c r="G1631" s="749" t="s">
        <v>597</v>
      </c>
      <c r="H1631" s="749">
        <v>33848</v>
      </c>
      <c r="I1631" s="749">
        <v>33848</v>
      </c>
      <c r="J1631" s="749" t="s">
        <v>1956</v>
      </c>
      <c r="K1631" s="749" t="s">
        <v>1911</v>
      </c>
      <c r="L1631" s="752">
        <v>122.69000000000001</v>
      </c>
      <c r="M1631" s="752">
        <v>12</v>
      </c>
      <c r="N1631" s="753">
        <v>1472.2800000000002</v>
      </c>
    </row>
    <row r="1632" spans="1:14" ht="14.4" customHeight="1" x14ac:dyDescent="0.3">
      <c r="A1632" s="747" t="s">
        <v>562</v>
      </c>
      <c r="B1632" s="748" t="s">
        <v>563</v>
      </c>
      <c r="C1632" s="749" t="s">
        <v>586</v>
      </c>
      <c r="D1632" s="750" t="s">
        <v>587</v>
      </c>
      <c r="E1632" s="751">
        <v>50113006</v>
      </c>
      <c r="F1632" s="750" t="s">
        <v>1909</v>
      </c>
      <c r="G1632" s="749" t="s">
        <v>597</v>
      </c>
      <c r="H1632" s="749">
        <v>33847</v>
      </c>
      <c r="I1632" s="749">
        <v>33847</v>
      </c>
      <c r="J1632" s="749" t="s">
        <v>1957</v>
      </c>
      <c r="K1632" s="749" t="s">
        <v>1911</v>
      </c>
      <c r="L1632" s="752">
        <v>122.68999999999998</v>
      </c>
      <c r="M1632" s="752">
        <v>13</v>
      </c>
      <c r="N1632" s="753">
        <v>1594.9699999999998</v>
      </c>
    </row>
    <row r="1633" spans="1:14" ht="14.4" customHeight="1" x14ac:dyDescent="0.3">
      <c r="A1633" s="747" t="s">
        <v>562</v>
      </c>
      <c r="B1633" s="748" t="s">
        <v>563</v>
      </c>
      <c r="C1633" s="749" t="s">
        <v>586</v>
      </c>
      <c r="D1633" s="750" t="s">
        <v>587</v>
      </c>
      <c r="E1633" s="751">
        <v>50113006</v>
      </c>
      <c r="F1633" s="750" t="s">
        <v>1909</v>
      </c>
      <c r="G1633" s="749" t="s">
        <v>590</v>
      </c>
      <c r="H1633" s="749">
        <v>991213</v>
      </c>
      <c r="I1633" s="749">
        <v>0</v>
      </c>
      <c r="J1633" s="749" t="s">
        <v>1959</v>
      </c>
      <c r="K1633" s="749" t="s">
        <v>564</v>
      </c>
      <c r="L1633" s="752">
        <v>84.410000000000011</v>
      </c>
      <c r="M1633" s="752">
        <v>120</v>
      </c>
      <c r="N1633" s="753">
        <v>10129.200000000001</v>
      </c>
    </row>
    <row r="1634" spans="1:14" ht="14.4" customHeight="1" x14ac:dyDescent="0.3">
      <c r="A1634" s="747" t="s">
        <v>562</v>
      </c>
      <c r="B1634" s="748" t="s">
        <v>563</v>
      </c>
      <c r="C1634" s="749" t="s">
        <v>586</v>
      </c>
      <c r="D1634" s="750" t="s">
        <v>587</v>
      </c>
      <c r="E1634" s="751">
        <v>50113006</v>
      </c>
      <c r="F1634" s="750" t="s">
        <v>1909</v>
      </c>
      <c r="G1634" s="749" t="s">
        <v>597</v>
      </c>
      <c r="H1634" s="749">
        <v>33527</v>
      </c>
      <c r="I1634" s="749">
        <v>33527</v>
      </c>
      <c r="J1634" s="749" t="s">
        <v>1960</v>
      </c>
      <c r="K1634" s="749" t="s">
        <v>1923</v>
      </c>
      <c r="L1634" s="752">
        <v>54.38000000000001</v>
      </c>
      <c r="M1634" s="752">
        <v>5</v>
      </c>
      <c r="N1634" s="753">
        <v>271.90000000000003</v>
      </c>
    </row>
    <row r="1635" spans="1:14" ht="14.4" customHeight="1" x14ac:dyDescent="0.3">
      <c r="A1635" s="747" t="s">
        <v>562</v>
      </c>
      <c r="B1635" s="748" t="s">
        <v>563</v>
      </c>
      <c r="C1635" s="749" t="s">
        <v>586</v>
      </c>
      <c r="D1635" s="750" t="s">
        <v>587</v>
      </c>
      <c r="E1635" s="751">
        <v>50113006</v>
      </c>
      <c r="F1635" s="750" t="s">
        <v>1909</v>
      </c>
      <c r="G1635" s="749" t="s">
        <v>590</v>
      </c>
      <c r="H1635" s="749">
        <v>217054</v>
      </c>
      <c r="I1635" s="749">
        <v>217054</v>
      </c>
      <c r="J1635" s="749" t="s">
        <v>1960</v>
      </c>
      <c r="K1635" s="749" t="s">
        <v>1961</v>
      </c>
      <c r="L1635" s="752">
        <v>1109.0400000000009</v>
      </c>
      <c r="M1635" s="752">
        <v>3</v>
      </c>
      <c r="N1635" s="753">
        <v>3327.1200000000026</v>
      </c>
    </row>
    <row r="1636" spans="1:14" ht="14.4" customHeight="1" x14ac:dyDescent="0.3">
      <c r="A1636" s="747" t="s">
        <v>562</v>
      </c>
      <c r="B1636" s="748" t="s">
        <v>563</v>
      </c>
      <c r="C1636" s="749" t="s">
        <v>586</v>
      </c>
      <c r="D1636" s="750" t="s">
        <v>587</v>
      </c>
      <c r="E1636" s="751">
        <v>50113006</v>
      </c>
      <c r="F1636" s="750" t="s">
        <v>1909</v>
      </c>
      <c r="G1636" s="749" t="s">
        <v>597</v>
      </c>
      <c r="H1636" s="749">
        <v>133146</v>
      </c>
      <c r="I1636" s="749">
        <v>33530</v>
      </c>
      <c r="J1636" s="749" t="s">
        <v>1962</v>
      </c>
      <c r="K1636" s="749" t="s">
        <v>1963</v>
      </c>
      <c r="L1636" s="752">
        <v>156.49</v>
      </c>
      <c r="M1636" s="752">
        <v>20</v>
      </c>
      <c r="N1636" s="753">
        <v>3129.8</v>
      </c>
    </row>
    <row r="1637" spans="1:14" ht="14.4" customHeight="1" x14ac:dyDescent="0.3">
      <c r="A1637" s="747" t="s">
        <v>562</v>
      </c>
      <c r="B1637" s="748" t="s">
        <v>563</v>
      </c>
      <c r="C1637" s="749" t="s">
        <v>586</v>
      </c>
      <c r="D1637" s="750" t="s">
        <v>587</v>
      </c>
      <c r="E1637" s="751">
        <v>50113006</v>
      </c>
      <c r="F1637" s="750" t="s">
        <v>1909</v>
      </c>
      <c r="G1637" s="749" t="s">
        <v>597</v>
      </c>
      <c r="H1637" s="749">
        <v>133220</v>
      </c>
      <c r="I1637" s="749">
        <v>33220</v>
      </c>
      <c r="J1637" s="749" t="s">
        <v>1967</v>
      </c>
      <c r="K1637" s="749" t="s">
        <v>1968</v>
      </c>
      <c r="L1637" s="752">
        <v>196.40428344867192</v>
      </c>
      <c r="M1637" s="752">
        <v>7</v>
      </c>
      <c r="N1637" s="753">
        <v>1374.8299841407033</v>
      </c>
    </row>
    <row r="1638" spans="1:14" ht="14.4" customHeight="1" x14ac:dyDescent="0.3">
      <c r="A1638" s="747" t="s">
        <v>562</v>
      </c>
      <c r="B1638" s="748" t="s">
        <v>563</v>
      </c>
      <c r="C1638" s="749" t="s">
        <v>586</v>
      </c>
      <c r="D1638" s="750" t="s">
        <v>587</v>
      </c>
      <c r="E1638" s="751">
        <v>50113013</v>
      </c>
      <c r="F1638" s="750" t="s">
        <v>1978</v>
      </c>
      <c r="G1638" s="749" t="s">
        <v>597</v>
      </c>
      <c r="H1638" s="749">
        <v>194155</v>
      </c>
      <c r="I1638" s="749">
        <v>94155</v>
      </c>
      <c r="J1638" s="749" t="s">
        <v>2408</v>
      </c>
      <c r="K1638" s="749" t="s">
        <v>2409</v>
      </c>
      <c r="L1638" s="752">
        <v>320.32</v>
      </c>
      <c r="M1638" s="752">
        <v>1</v>
      </c>
      <c r="N1638" s="753">
        <v>320.32</v>
      </c>
    </row>
    <row r="1639" spans="1:14" ht="14.4" customHeight="1" x14ac:dyDescent="0.3">
      <c r="A1639" s="747" t="s">
        <v>562</v>
      </c>
      <c r="B1639" s="748" t="s">
        <v>563</v>
      </c>
      <c r="C1639" s="749" t="s">
        <v>586</v>
      </c>
      <c r="D1639" s="750" t="s">
        <v>587</v>
      </c>
      <c r="E1639" s="751">
        <v>50113013</v>
      </c>
      <c r="F1639" s="750" t="s">
        <v>1978</v>
      </c>
      <c r="G1639" s="749" t="s">
        <v>597</v>
      </c>
      <c r="H1639" s="749">
        <v>195147</v>
      </c>
      <c r="I1639" s="749">
        <v>195147</v>
      </c>
      <c r="J1639" s="749" t="s">
        <v>1983</v>
      </c>
      <c r="K1639" s="749" t="s">
        <v>1984</v>
      </c>
      <c r="L1639" s="752">
        <v>561.5100000000001</v>
      </c>
      <c r="M1639" s="752">
        <v>3</v>
      </c>
      <c r="N1639" s="753">
        <v>1684.5300000000002</v>
      </c>
    </row>
    <row r="1640" spans="1:14" ht="14.4" customHeight="1" x14ac:dyDescent="0.3">
      <c r="A1640" s="747" t="s">
        <v>562</v>
      </c>
      <c r="B1640" s="748" t="s">
        <v>563</v>
      </c>
      <c r="C1640" s="749" t="s">
        <v>586</v>
      </c>
      <c r="D1640" s="750" t="s">
        <v>587</v>
      </c>
      <c r="E1640" s="751">
        <v>50113013</v>
      </c>
      <c r="F1640" s="750" t="s">
        <v>1978</v>
      </c>
      <c r="G1640" s="749" t="s">
        <v>597</v>
      </c>
      <c r="H1640" s="749">
        <v>185525</v>
      </c>
      <c r="I1640" s="749">
        <v>85525</v>
      </c>
      <c r="J1640" s="749" t="s">
        <v>1985</v>
      </c>
      <c r="K1640" s="749" t="s">
        <v>1987</v>
      </c>
      <c r="L1640" s="752">
        <v>111.32</v>
      </c>
      <c r="M1640" s="752">
        <v>1</v>
      </c>
      <c r="N1640" s="753">
        <v>111.32</v>
      </c>
    </row>
    <row r="1641" spans="1:14" ht="14.4" customHeight="1" x14ac:dyDescent="0.3">
      <c r="A1641" s="747" t="s">
        <v>562</v>
      </c>
      <c r="B1641" s="748" t="s">
        <v>563</v>
      </c>
      <c r="C1641" s="749" t="s">
        <v>586</v>
      </c>
      <c r="D1641" s="750" t="s">
        <v>587</v>
      </c>
      <c r="E1641" s="751">
        <v>50113013</v>
      </c>
      <c r="F1641" s="750" t="s">
        <v>1978</v>
      </c>
      <c r="G1641" s="749" t="s">
        <v>597</v>
      </c>
      <c r="H1641" s="749">
        <v>185524</v>
      </c>
      <c r="I1641" s="749">
        <v>85524</v>
      </c>
      <c r="J1641" s="749" t="s">
        <v>1985</v>
      </c>
      <c r="K1641" s="749" t="s">
        <v>1986</v>
      </c>
      <c r="L1641" s="752">
        <v>101.41</v>
      </c>
      <c r="M1641" s="752">
        <v>2</v>
      </c>
      <c r="N1641" s="753">
        <v>202.82</v>
      </c>
    </row>
    <row r="1642" spans="1:14" ht="14.4" customHeight="1" x14ac:dyDescent="0.3">
      <c r="A1642" s="747" t="s">
        <v>562</v>
      </c>
      <c r="B1642" s="748" t="s">
        <v>563</v>
      </c>
      <c r="C1642" s="749" t="s">
        <v>586</v>
      </c>
      <c r="D1642" s="750" t="s">
        <v>587</v>
      </c>
      <c r="E1642" s="751">
        <v>50113013</v>
      </c>
      <c r="F1642" s="750" t="s">
        <v>1978</v>
      </c>
      <c r="G1642" s="749" t="s">
        <v>597</v>
      </c>
      <c r="H1642" s="749">
        <v>203097</v>
      </c>
      <c r="I1642" s="749">
        <v>203097</v>
      </c>
      <c r="J1642" s="749" t="s">
        <v>1988</v>
      </c>
      <c r="K1642" s="749" t="s">
        <v>1989</v>
      </c>
      <c r="L1642" s="752">
        <v>166.59333333333331</v>
      </c>
      <c r="M1642" s="752">
        <v>24</v>
      </c>
      <c r="N1642" s="753">
        <v>3998.2399999999993</v>
      </c>
    </row>
    <row r="1643" spans="1:14" ht="14.4" customHeight="1" x14ac:dyDescent="0.3">
      <c r="A1643" s="747" t="s">
        <v>562</v>
      </c>
      <c r="B1643" s="748" t="s">
        <v>563</v>
      </c>
      <c r="C1643" s="749" t="s">
        <v>586</v>
      </c>
      <c r="D1643" s="750" t="s">
        <v>587</v>
      </c>
      <c r="E1643" s="751">
        <v>50113013</v>
      </c>
      <c r="F1643" s="750" t="s">
        <v>1978</v>
      </c>
      <c r="G1643" s="749" t="s">
        <v>590</v>
      </c>
      <c r="H1643" s="749">
        <v>172972</v>
      </c>
      <c r="I1643" s="749">
        <v>72972</v>
      </c>
      <c r="J1643" s="749" t="s">
        <v>1990</v>
      </c>
      <c r="K1643" s="749" t="s">
        <v>1991</v>
      </c>
      <c r="L1643" s="752">
        <v>181.65000000000003</v>
      </c>
      <c r="M1643" s="752">
        <v>13</v>
      </c>
      <c r="N1643" s="753">
        <v>2361.4500000000003</v>
      </c>
    </row>
    <row r="1644" spans="1:14" ht="14.4" customHeight="1" x14ac:dyDescent="0.3">
      <c r="A1644" s="747" t="s">
        <v>562</v>
      </c>
      <c r="B1644" s="748" t="s">
        <v>563</v>
      </c>
      <c r="C1644" s="749" t="s">
        <v>586</v>
      </c>
      <c r="D1644" s="750" t="s">
        <v>587</v>
      </c>
      <c r="E1644" s="751">
        <v>50113013</v>
      </c>
      <c r="F1644" s="750" t="s">
        <v>1978</v>
      </c>
      <c r="G1644" s="749" t="s">
        <v>597</v>
      </c>
      <c r="H1644" s="749">
        <v>105951</v>
      </c>
      <c r="I1644" s="749">
        <v>5951</v>
      </c>
      <c r="J1644" s="749" t="s">
        <v>1992</v>
      </c>
      <c r="K1644" s="749" t="s">
        <v>1993</v>
      </c>
      <c r="L1644" s="752">
        <v>114.44000000000001</v>
      </c>
      <c r="M1644" s="752">
        <v>7</v>
      </c>
      <c r="N1644" s="753">
        <v>801.08</v>
      </c>
    </row>
    <row r="1645" spans="1:14" ht="14.4" customHeight="1" x14ac:dyDescent="0.3">
      <c r="A1645" s="747" t="s">
        <v>562</v>
      </c>
      <c r="B1645" s="748" t="s">
        <v>563</v>
      </c>
      <c r="C1645" s="749" t="s">
        <v>586</v>
      </c>
      <c r="D1645" s="750" t="s">
        <v>587</v>
      </c>
      <c r="E1645" s="751">
        <v>50113013</v>
      </c>
      <c r="F1645" s="750" t="s">
        <v>1978</v>
      </c>
      <c r="G1645" s="749" t="s">
        <v>590</v>
      </c>
      <c r="H1645" s="749">
        <v>201961</v>
      </c>
      <c r="I1645" s="749">
        <v>201961</v>
      </c>
      <c r="J1645" s="749" t="s">
        <v>1996</v>
      </c>
      <c r="K1645" s="749" t="s">
        <v>1997</v>
      </c>
      <c r="L1645" s="752">
        <v>319.92000000000007</v>
      </c>
      <c r="M1645" s="752">
        <v>9</v>
      </c>
      <c r="N1645" s="753">
        <v>2879.2800000000007</v>
      </c>
    </row>
    <row r="1646" spans="1:14" ht="14.4" customHeight="1" x14ac:dyDescent="0.3">
      <c r="A1646" s="747" t="s">
        <v>562</v>
      </c>
      <c r="B1646" s="748" t="s">
        <v>563</v>
      </c>
      <c r="C1646" s="749" t="s">
        <v>586</v>
      </c>
      <c r="D1646" s="750" t="s">
        <v>587</v>
      </c>
      <c r="E1646" s="751">
        <v>50113013</v>
      </c>
      <c r="F1646" s="750" t="s">
        <v>1978</v>
      </c>
      <c r="G1646" s="749" t="s">
        <v>597</v>
      </c>
      <c r="H1646" s="749">
        <v>183817</v>
      </c>
      <c r="I1646" s="749">
        <v>183817</v>
      </c>
      <c r="J1646" s="749" t="s">
        <v>1998</v>
      </c>
      <c r="K1646" s="749" t="s">
        <v>1999</v>
      </c>
      <c r="L1646" s="752">
        <v>918.5</v>
      </c>
      <c r="M1646" s="752">
        <v>2</v>
      </c>
      <c r="N1646" s="753">
        <v>1837</v>
      </c>
    </row>
    <row r="1647" spans="1:14" ht="14.4" customHeight="1" x14ac:dyDescent="0.3">
      <c r="A1647" s="747" t="s">
        <v>562</v>
      </c>
      <c r="B1647" s="748" t="s">
        <v>563</v>
      </c>
      <c r="C1647" s="749" t="s">
        <v>586</v>
      </c>
      <c r="D1647" s="750" t="s">
        <v>587</v>
      </c>
      <c r="E1647" s="751">
        <v>50113013</v>
      </c>
      <c r="F1647" s="750" t="s">
        <v>1978</v>
      </c>
      <c r="G1647" s="749" t="s">
        <v>597</v>
      </c>
      <c r="H1647" s="749">
        <v>145010</v>
      </c>
      <c r="I1647" s="749">
        <v>45010</v>
      </c>
      <c r="J1647" s="749" t="s">
        <v>2008</v>
      </c>
      <c r="K1647" s="749" t="s">
        <v>2009</v>
      </c>
      <c r="L1647" s="752">
        <v>41.730000000000004</v>
      </c>
      <c r="M1647" s="752">
        <v>1</v>
      </c>
      <c r="N1647" s="753">
        <v>41.730000000000004</v>
      </c>
    </row>
    <row r="1648" spans="1:14" ht="14.4" customHeight="1" x14ac:dyDescent="0.3">
      <c r="A1648" s="747" t="s">
        <v>562</v>
      </c>
      <c r="B1648" s="748" t="s">
        <v>563</v>
      </c>
      <c r="C1648" s="749" t="s">
        <v>586</v>
      </c>
      <c r="D1648" s="750" t="s">
        <v>587</v>
      </c>
      <c r="E1648" s="751">
        <v>50113013</v>
      </c>
      <c r="F1648" s="750" t="s">
        <v>1978</v>
      </c>
      <c r="G1648" s="749" t="s">
        <v>590</v>
      </c>
      <c r="H1648" s="749">
        <v>117170</v>
      </c>
      <c r="I1648" s="749">
        <v>17170</v>
      </c>
      <c r="J1648" s="749" t="s">
        <v>2010</v>
      </c>
      <c r="K1648" s="749" t="s">
        <v>720</v>
      </c>
      <c r="L1648" s="752">
        <v>72.922000000000011</v>
      </c>
      <c r="M1648" s="752">
        <v>5</v>
      </c>
      <c r="N1648" s="753">
        <v>364.61000000000007</v>
      </c>
    </row>
    <row r="1649" spans="1:14" ht="14.4" customHeight="1" x14ac:dyDescent="0.3">
      <c r="A1649" s="747" t="s">
        <v>562</v>
      </c>
      <c r="B1649" s="748" t="s">
        <v>563</v>
      </c>
      <c r="C1649" s="749" t="s">
        <v>586</v>
      </c>
      <c r="D1649" s="750" t="s">
        <v>587</v>
      </c>
      <c r="E1649" s="751">
        <v>50113013</v>
      </c>
      <c r="F1649" s="750" t="s">
        <v>1978</v>
      </c>
      <c r="G1649" s="749" t="s">
        <v>590</v>
      </c>
      <c r="H1649" s="749">
        <v>117171</v>
      </c>
      <c r="I1649" s="749">
        <v>17171</v>
      </c>
      <c r="J1649" s="749" t="s">
        <v>2011</v>
      </c>
      <c r="K1649" s="749" t="s">
        <v>1191</v>
      </c>
      <c r="L1649" s="752">
        <v>72.920999999999964</v>
      </c>
      <c r="M1649" s="752">
        <v>10</v>
      </c>
      <c r="N1649" s="753">
        <v>729.2099999999997</v>
      </c>
    </row>
    <row r="1650" spans="1:14" ht="14.4" customHeight="1" x14ac:dyDescent="0.3">
      <c r="A1650" s="747" t="s">
        <v>562</v>
      </c>
      <c r="B1650" s="748" t="s">
        <v>563</v>
      </c>
      <c r="C1650" s="749" t="s">
        <v>586</v>
      </c>
      <c r="D1650" s="750" t="s">
        <v>587</v>
      </c>
      <c r="E1650" s="751">
        <v>50113013</v>
      </c>
      <c r="F1650" s="750" t="s">
        <v>1978</v>
      </c>
      <c r="G1650" s="749" t="s">
        <v>590</v>
      </c>
      <c r="H1650" s="749">
        <v>111706</v>
      </c>
      <c r="I1650" s="749">
        <v>11706</v>
      </c>
      <c r="J1650" s="749" t="s">
        <v>759</v>
      </c>
      <c r="K1650" s="749" t="s">
        <v>2012</v>
      </c>
      <c r="L1650" s="752">
        <v>229.51999999999998</v>
      </c>
      <c r="M1650" s="752">
        <v>1</v>
      </c>
      <c r="N1650" s="753">
        <v>229.51999999999998</v>
      </c>
    </row>
    <row r="1651" spans="1:14" ht="14.4" customHeight="1" x14ac:dyDescent="0.3">
      <c r="A1651" s="747" t="s">
        <v>562</v>
      </c>
      <c r="B1651" s="748" t="s">
        <v>563</v>
      </c>
      <c r="C1651" s="749" t="s">
        <v>586</v>
      </c>
      <c r="D1651" s="750" t="s">
        <v>587</v>
      </c>
      <c r="E1651" s="751">
        <v>50113013</v>
      </c>
      <c r="F1651" s="750" t="s">
        <v>1978</v>
      </c>
      <c r="G1651" s="749" t="s">
        <v>590</v>
      </c>
      <c r="H1651" s="749">
        <v>131656</v>
      </c>
      <c r="I1651" s="749">
        <v>131656</v>
      </c>
      <c r="J1651" s="749" t="s">
        <v>2015</v>
      </c>
      <c r="K1651" s="749" t="s">
        <v>2016</v>
      </c>
      <c r="L1651" s="752">
        <v>517</v>
      </c>
      <c r="M1651" s="752">
        <v>1</v>
      </c>
      <c r="N1651" s="753">
        <v>517</v>
      </c>
    </row>
    <row r="1652" spans="1:14" ht="14.4" customHeight="1" x14ac:dyDescent="0.3">
      <c r="A1652" s="747" t="s">
        <v>562</v>
      </c>
      <c r="B1652" s="748" t="s">
        <v>563</v>
      </c>
      <c r="C1652" s="749" t="s">
        <v>586</v>
      </c>
      <c r="D1652" s="750" t="s">
        <v>587</v>
      </c>
      <c r="E1652" s="751">
        <v>50113013</v>
      </c>
      <c r="F1652" s="750" t="s">
        <v>1978</v>
      </c>
      <c r="G1652" s="749" t="s">
        <v>590</v>
      </c>
      <c r="H1652" s="749">
        <v>115658</v>
      </c>
      <c r="I1652" s="749">
        <v>15658</v>
      </c>
      <c r="J1652" s="749" t="s">
        <v>2019</v>
      </c>
      <c r="K1652" s="749" t="s">
        <v>2020</v>
      </c>
      <c r="L1652" s="752">
        <v>58.31</v>
      </c>
      <c r="M1652" s="752">
        <v>1</v>
      </c>
      <c r="N1652" s="753">
        <v>58.31</v>
      </c>
    </row>
    <row r="1653" spans="1:14" ht="14.4" customHeight="1" x14ac:dyDescent="0.3">
      <c r="A1653" s="747" t="s">
        <v>562</v>
      </c>
      <c r="B1653" s="748" t="s">
        <v>563</v>
      </c>
      <c r="C1653" s="749" t="s">
        <v>586</v>
      </c>
      <c r="D1653" s="750" t="s">
        <v>587</v>
      </c>
      <c r="E1653" s="751">
        <v>50113013</v>
      </c>
      <c r="F1653" s="750" t="s">
        <v>1978</v>
      </c>
      <c r="G1653" s="749" t="s">
        <v>590</v>
      </c>
      <c r="H1653" s="749">
        <v>196039</v>
      </c>
      <c r="I1653" s="749">
        <v>96039</v>
      </c>
      <c r="J1653" s="749" t="s">
        <v>2023</v>
      </c>
      <c r="K1653" s="749" t="s">
        <v>2024</v>
      </c>
      <c r="L1653" s="752">
        <v>83.62</v>
      </c>
      <c r="M1653" s="752">
        <v>3</v>
      </c>
      <c r="N1653" s="753">
        <v>250.86</v>
      </c>
    </row>
    <row r="1654" spans="1:14" ht="14.4" customHeight="1" x14ac:dyDescent="0.3">
      <c r="A1654" s="747" t="s">
        <v>562</v>
      </c>
      <c r="B1654" s="748" t="s">
        <v>563</v>
      </c>
      <c r="C1654" s="749" t="s">
        <v>586</v>
      </c>
      <c r="D1654" s="750" t="s">
        <v>587</v>
      </c>
      <c r="E1654" s="751">
        <v>50113013</v>
      </c>
      <c r="F1654" s="750" t="s">
        <v>1978</v>
      </c>
      <c r="G1654" s="749" t="s">
        <v>590</v>
      </c>
      <c r="H1654" s="749">
        <v>218400</v>
      </c>
      <c r="I1654" s="749">
        <v>218400</v>
      </c>
      <c r="J1654" s="749" t="s">
        <v>2030</v>
      </c>
      <c r="K1654" s="749" t="s">
        <v>2031</v>
      </c>
      <c r="L1654" s="752">
        <v>597.74</v>
      </c>
      <c r="M1654" s="752">
        <v>1</v>
      </c>
      <c r="N1654" s="753">
        <v>597.74</v>
      </c>
    </row>
    <row r="1655" spans="1:14" ht="14.4" customHeight="1" x14ac:dyDescent="0.3">
      <c r="A1655" s="747" t="s">
        <v>562</v>
      </c>
      <c r="B1655" s="748" t="s">
        <v>563</v>
      </c>
      <c r="C1655" s="749" t="s">
        <v>586</v>
      </c>
      <c r="D1655" s="750" t="s">
        <v>587</v>
      </c>
      <c r="E1655" s="751">
        <v>50113013</v>
      </c>
      <c r="F1655" s="750" t="s">
        <v>1978</v>
      </c>
      <c r="G1655" s="749" t="s">
        <v>590</v>
      </c>
      <c r="H1655" s="749">
        <v>844576</v>
      </c>
      <c r="I1655" s="749">
        <v>100339</v>
      </c>
      <c r="J1655" s="749" t="s">
        <v>2032</v>
      </c>
      <c r="K1655" s="749" t="s">
        <v>2033</v>
      </c>
      <c r="L1655" s="752">
        <v>97.293333333333337</v>
      </c>
      <c r="M1655" s="752">
        <v>3</v>
      </c>
      <c r="N1655" s="753">
        <v>291.88</v>
      </c>
    </row>
    <row r="1656" spans="1:14" ht="14.4" customHeight="1" x14ac:dyDescent="0.3">
      <c r="A1656" s="747" t="s">
        <v>562</v>
      </c>
      <c r="B1656" s="748" t="s">
        <v>563</v>
      </c>
      <c r="C1656" s="749" t="s">
        <v>586</v>
      </c>
      <c r="D1656" s="750" t="s">
        <v>587</v>
      </c>
      <c r="E1656" s="751">
        <v>50113013</v>
      </c>
      <c r="F1656" s="750" t="s">
        <v>1978</v>
      </c>
      <c r="G1656" s="749" t="s">
        <v>590</v>
      </c>
      <c r="H1656" s="749">
        <v>102427</v>
      </c>
      <c r="I1656" s="749">
        <v>2427</v>
      </c>
      <c r="J1656" s="749" t="s">
        <v>2040</v>
      </c>
      <c r="K1656" s="749" t="s">
        <v>2041</v>
      </c>
      <c r="L1656" s="752">
        <v>88.460000000000008</v>
      </c>
      <c r="M1656" s="752">
        <v>1</v>
      </c>
      <c r="N1656" s="753">
        <v>88.460000000000008</v>
      </c>
    </row>
    <row r="1657" spans="1:14" ht="14.4" customHeight="1" x14ac:dyDescent="0.3">
      <c r="A1657" s="747" t="s">
        <v>562</v>
      </c>
      <c r="B1657" s="748" t="s">
        <v>563</v>
      </c>
      <c r="C1657" s="749" t="s">
        <v>586</v>
      </c>
      <c r="D1657" s="750" t="s">
        <v>587</v>
      </c>
      <c r="E1657" s="751">
        <v>50113013</v>
      </c>
      <c r="F1657" s="750" t="s">
        <v>1978</v>
      </c>
      <c r="G1657" s="749" t="s">
        <v>590</v>
      </c>
      <c r="H1657" s="749">
        <v>148261</v>
      </c>
      <c r="I1657" s="749">
        <v>48261</v>
      </c>
      <c r="J1657" s="749" t="s">
        <v>2042</v>
      </c>
      <c r="K1657" s="749" t="s">
        <v>2045</v>
      </c>
      <c r="L1657" s="752">
        <v>68.999999999999986</v>
      </c>
      <c r="M1657" s="752">
        <v>1</v>
      </c>
      <c r="N1657" s="753">
        <v>68.999999999999986</v>
      </c>
    </row>
    <row r="1658" spans="1:14" ht="14.4" customHeight="1" x14ac:dyDescent="0.3">
      <c r="A1658" s="747" t="s">
        <v>562</v>
      </c>
      <c r="B1658" s="748" t="s">
        <v>563</v>
      </c>
      <c r="C1658" s="749" t="s">
        <v>586</v>
      </c>
      <c r="D1658" s="750" t="s">
        <v>587</v>
      </c>
      <c r="E1658" s="751">
        <v>50113013</v>
      </c>
      <c r="F1658" s="750" t="s">
        <v>1978</v>
      </c>
      <c r="G1658" s="749" t="s">
        <v>590</v>
      </c>
      <c r="H1658" s="749">
        <v>101066</v>
      </c>
      <c r="I1658" s="749">
        <v>1066</v>
      </c>
      <c r="J1658" s="749" t="s">
        <v>2042</v>
      </c>
      <c r="K1658" s="749" t="s">
        <v>2044</v>
      </c>
      <c r="L1658" s="752">
        <v>57.420000000000009</v>
      </c>
      <c r="M1658" s="752">
        <v>6</v>
      </c>
      <c r="N1658" s="753">
        <v>344.52000000000004</v>
      </c>
    </row>
    <row r="1659" spans="1:14" ht="14.4" customHeight="1" x14ac:dyDescent="0.3">
      <c r="A1659" s="747" t="s">
        <v>562</v>
      </c>
      <c r="B1659" s="748" t="s">
        <v>563</v>
      </c>
      <c r="C1659" s="749" t="s">
        <v>586</v>
      </c>
      <c r="D1659" s="750" t="s">
        <v>587</v>
      </c>
      <c r="E1659" s="751">
        <v>50113013</v>
      </c>
      <c r="F1659" s="750" t="s">
        <v>1978</v>
      </c>
      <c r="G1659" s="749" t="s">
        <v>590</v>
      </c>
      <c r="H1659" s="749">
        <v>184492</v>
      </c>
      <c r="I1659" s="749">
        <v>84492</v>
      </c>
      <c r="J1659" s="749" t="s">
        <v>2046</v>
      </c>
      <c r="K1659" s="749" t="s">
        <v>2047</v>
      </c>
      <c r="L1659" s="752">
        <v>52.270040408913154</v>
      </c>
      <c r="M1659" s="752">
        <v>1</v>
      </c>
      <c r="N1659" s="753">
        <v>52.270040408913154</v>
      </c>
    </row>
    <row r="1660" spans="1:14" ht="14.4" customHeight="1" x14ac:dyDescent="0.3">
      <c r="A1660" s="747" t="s">
        <v>562</v>
      </c>
      <c r="B1660" s="748" t="s">
        <v>563</v>
      </c>
      <c r="C1660" s="749" t="s">
        <v>586</v>
      </c>
      <c r="D1660" s="750" t="s">
        <v>587</v>
      </c>
      <c r="E1660" s="751">
        <v>50113013</v>
      </c>
      <c r="F1660" s="750" t="s">
        <v>1978</v>
      </c>
      <c r="G1660" s="749" t="s">
        <v>590</v>
      </c>
      <c r="H1660" s="749">
        <v>188746</v>
      </c>
      <c r="I1660" s="749">
        <v>88746</v>
      </c>
      <c r="J1660" s="749" t="s">
        <v>2046</v>
      </c>
      <c r="K1660" s="749" t="s">
        <v>2048</v>
      </c>
      <c r="L1660" s="752">
        <v>52.286666666666669</v>
      </c>
      <c r="M1660" s="752">
        <v>3</v>
      </c>
      <c r="N1660" s="753">
        <v>156.86000000000001</v>
      </c>
    </row>
    <row r="1661" spans="1:14" ht="14.4" customHeight="1" x14ac:dyDescent="0.3">
      <c r="A1661" s="747" t="s">
        <v>562</v>
      </c>
      <c r="B1661" s="748" t="s">
        <v>563</v>
      </c>
      <c r="C1661" s="749" t="s">
        <v>586</v>
      </c>
      <c r="D1661" s="750" t="s">
        <v>587</v>
      </c>
      <c r="E1661" s="751">
        <v>50113013</v>
      </c>
      <c r="F1661" s="750" t="s">
        <v>1978</v>
      </c>
      <c r="G1661" s="749" t="s">
        <v>590</v>
      </c>
      <c r="H1661" s="749">
        <v>100707</v>
      </c>
      <c r="I1661" s="749">
        <v>707</v>
      </c>
      <c r="J1661" s="749" t="s">
        <v>2410</v>
      </c>
      <c r="K1661" s="749" t="s">
        <v>2411</v>
      </c>
      <c r="L1661" s="752">
        <v>112.57</v>
      </c>
      <c r="M1661" s="752">
        <v>1</v>
      </c>
      <c r="N1661" s="753">
        <v>112.57</v>
      </c>
    </row>
    <row r="1662" spans="1:14" ht="14.4" customHeight="1" x14ac:dyDescent="0.3">
      <c r="A1662" s="747" t="s">
        <v>562</v>
      </c>
      <c r="B1662" s="748" t="s">
        <v>563</v>
      </c>
      <c r="C1662" s="749" t="s">
        <v>586</v>
      </c>
      <c r="D1662" s="750" t="s">
        <v>587</v>
      </c>
      <c r="E1662" s="751">
        <v>50113013</v>
      </c>
      <c r="F1662" s="750" t="s">
        <v>1978</v>
      </c>
      <c r="G1662" s="749" t="s">
        <v>590</v>
      </c>
      <c r="H1662" s="749">
        <v>207280</v>
      </c>
      <c r="I1662" s="749">
        <v>207280</v>
      </c>
      <c r="J1662" s="749" t="s">
        <v>2049</v>
      </c>
      <c r="K1662" s="749" t="s">
        <v>705</v>
      </c>
      <c r="L1662" s="752">
        <v>129.98033333333331</v>
      </c>
      <c r="M1662" s="752">
        <v>30</v>
      </c>
      <c r="N1662" s="753">
        <v>3899.4099999999989</v>
      </c>
    </row>
    <row r="1663" spans="1:14" ht="14.4" customHeight="1" x14ac:dyDescent="0.3">
      <c r="A1663" s="747" t="s">
        <v>562</v>
      </c>
      <c r="B1663" s="748" t="s">
        <v>563</v>
      </c>
      <c r="C1663" s="749" t="s">
        <v>586</v>
      </c>
      <c r="D1663" s="750" t="s">
        <v>587</v>
      </c>
      <c r="E1663" s="751">
        <v>50113013</v>
      </c>
      <c r="F1663" s="750" t="s">
        <v>1978</v>
      </c>
      <c r="G1663" s="749" t="s">
        <v>590</v>
      </c>
      <c r="H1663" s="749">
        <v>216199</v>
      </c>
      <c r="I1663" s="749">
        <v>216199</v>
      </c>
      <c r="J1663" s="749" t="s">
        <v>2059</v>
      </c>
      <c r="K1663" s="749" t="s">
        <v>2060</v>
      </c>
      <c r="L1663" s="752">
        <v>99.903124999999989</v>
      </c>
      <c r="M1663" s="752">
        <v>16</v>
      </c>
      <c r="N1663" s="753">
        <v>1598.4499999999998</v>
      </c>
    </row>
    <row r="1664" spans="1:14" ht="14.4" customHeight="1" x14ac:dyDescent="0.3">
      <c r="A1664" s="747" t="s">
        <v>562</v>
      </c>
      <c r="B1664" s="748" t="s">
        <v>563</v>
      </c>
      <c r="C1664" s="749" t="s">
        <v>586</v>
      </c>
      <c r="D1664" s="750" t="s">
        <v>587</v>
      </c>
      <c r="E1664" s="751">
        <v>50113013</v>
      </c>
      <c r="F1664" s="750" t="s">
        <v>1978</v>
      </c>
      <c r="G1664" s="749" t="s">
        <v>590</v>
      </c>
      <c r="H1664" s="749">
        <v>216189</v>
      </c>
      <c r="I1664" s="749">
        <v>216189</v>
      </c>
      <c r="J1664" s="749" t="s">
        <v>2063</v>
      </c>
      <c r="K1664" s="749" t="s">
        <v>2064</v>
      </c>
      <c r="L1664" s="752">
        <v>125.69333333333333</v>
      </c>
      <c r="M1664" s="752">
        <v>3</v>
      </c>
      <c r="N1664" s="753">
        <v>377.08</v>
      </c>
    </row>
    <row r="1665" spans="1:14" ht="14.4" customHeight="1" x14ac:dyDescent="0.3">
      <c r="A1665" s="747" t="s">
        <v>562</v>
      </c>
      <c r="B1665" s="748" t="s">
        <v>563</v>
      </c>
      <c r="C1665" s="749" t="s">
        <v>586</v>
      </c>
      <c r="D1665" s="750" t="s">
        <v>587</v>
      </c>
      <c r="E1665" s="751">
        <v>50113013</v>
      </c>
      <c r="F1665" s="750" t="s">
        <v>1978</v>
      </c>
      <c r="G1665" s="749" t="s">
        <v>590</v>
      </c>
      <c r="H1665" s="749">
        <v>141146</v>
      </c>
      <c r="I1665" s="749">
        <v>41146</v>
      </c>
      <c r="J1665" s="749" t="s">
        <v>2065</v>
      </c>
      <c r="K1665" s="749" t="s">
        <v>2066</v>
      </c>
      <c r="L1665" s="752">
        <v>181.74000000000004</v>
      </c>
      <c r="M1665" s="752">
        <v>2</v>
      </c>
      <c r="N1665" s="753">
        <v>363.48000000000008</v>
      </c>
    </row>
    <row r="1666" spans="1:14" ht="14.4" customHeight="1" x14ac:dyDescent="0.3">
      <c r="A1666" s="747" t="s">
        <v>562</v>
      </c>
      <c r="B1666" s="748" t="s">
        <v>563</v>
      </c>
      <c r="C1666" s="749" t="s">
        <v>586</v>
      </c>
      <c r="D1666" s="750" t="s">
        <v>587</v>
      </c>
      <c r="E1666" s="751">
        <v>50113013</v>
      </c>
      <c r="F1666" s="750" t="s">
        <v>1978</v>
      </c>
      <c r="G1666" s="749" t="s">
        <v>590</v>
      </c>
      <c r="H1666" s="749">
        <v>192490</v>
      </c>
      <c r="I1666" s="749">
        <v>92490</v>
      </c>
      <c r="J1666" s="749" t="s">
        <v>2068</v>
      </c>
      <c r="K1666" s="749" t="s">
        <v>2069</v>
      </c>
      <c r="L1666" s="752">
        <v>121.16999999999999</v>
      </c>
      <c r="M1666" s="752">
        <v>1</v>
      </c>
      <c r="N1666" s="753">
        <v>121.16999999999999</v>
      </c>
    </row>
    <row r="1667" spans="1:14" ht="14.4" customHeight="1" x14ac:dyDescent="0.3">
      <c r="A1667" s="747" t="s">
        <v>562</v>
      </c>
      <c r="B1667" s="748" t="s">
        <v>563</v>
      </c>
      <c r="C1667" s="749" t="s">
        <v>586</v>
      </c>
      <c r="D1667" s="750" t="s">
        <v>587</v>
      </c>
      <c r="E1667" s="751">
        <v>50113013</v>
      </c>
      <c r="F1667" s="750" t="s">
        <v>1978</v>
      </c>
      <c r="G1667" s="749" t="s">
        <v>564</v>
      </c>
      <c r="H1667" s="749">
        <v>156835</v>
      </c>
      <c r="I1667" s="749">
        <v>156835</v>
      </c>
      <c r="J1667" s="749" t="s">
        <v>2072</v>
      </c>
      <c r="K1667" s="749" t="s">
        <v>2073</v>
      </c>
      <c r="L1667" s="752">
        <v>1116.5</v>
      </c>
      <c r="M1667" s="752">
        <v>3</v>
      </c>
      <c r="N1667" s="753">
        <v>3349.5</v>
      </c>
    </row>
    <row r="1668" spans="1:14" ht="14.4" customHeight="1" x14ac:dyDescent="0.3">
      <c r="A1668" s="747" t="s">
        <v>562</v>
      </c>
      <c r="B1668" s="748" t="s">
        <v>563</v>
      </c>
      <c r="C1668" s="749" t="s">
        <v>586</v>
      </c>
      <c r="D1668" s="750" t="s">
        <v>587</v>
      </c>
      <c r="E1668" s="751">
        <v>50113013</v>
      </c>
      <c r="F1668" s="750" t="s">
        <v>1978</v>
      </c>
      <c r="G1668" s="749" t="s">
        <v>590</v>
      </c>
      <c r="H1668" s="749">
        <v>202740</v>
      </c>
      <c r="I1668" s="749">
        <v>202740</v>
      </c>
      <c r="J1668" s="749" t="s">
        <v>2078</v>
      </c>
      <c r="K1668" s="749" t="s">
        <v>2079</v>
      </c>
      <c r="L1668" s="752">
        <v>391.11000000000013</v>
      </c>
      <c r="M1668" s="752">
        <v>2</v>
      </c>
      <c r="N1668" s="753">
        <v>782.22000000000025</v>
      </c>
    </row>
    <row r="1669" spans="1:14" ht="14.4" customHeight="1" x14ac:dyDescent="0.3">
      <c r="A1669" s="747" t="s">
        <v>562</v>
      </c>
      <c r="B1669" s="748" t="s">
        <v>563</v>
      </c>
      <c r="C1669" s="749" t="s">
        <v>586</v>
      </c>
      <c r="D1669" s="750" t="s">
        <v>587</v>
      </c>
      <c r="E1669" s="751">
        <v>50113013</v>
      </c>
      <c r="F1669" s="750" t="s">
        <v>1978</v>
      </c>
      <c r="G1669" s="749" t="s">
        <v>590</v>
      </c>
      <c r="H1669" s="749">
        <v>155636</v>
      </c>
      <c r="I1669" s="749">
        <v>55636</v>
      </c>
      <c r="J1669" s="749" t="s">
        <v>2080</v>
      </c>
      <c r="K1669" s="749" t="s">
        <v>2081</v>
      </c>
      <c r="L1669" s="752">
        <v>52.67</v>
      </c>
      <c r="M1669" s="752">
        <v>2</v>
      </c>
      <c r="N1669" s="753">
        <v>105.34</v>
      </c>
    </row>
    <row r="1670" spans="1:14" ht="14.4" customHeight="1" x14ac:dyDescent="0.3">
      <c r="A1670" s="747" t="s">
        <v>562</v>
      </c>
      <c r="B1670" s="748" t="s">
        <v>563</v>
      </c>
      <c r="C1670" s="749" t="s">
        <v>586</v>
      </c>
      <c r="D1670" s="750" t="s">
        <v>587</v>
      </c>
      <c r="E1670" s="751">
        <v>50113013</v>
      </c>
      <c r="F1670" s="750" t="s">
        <v>1978</v>
      </c>
      <c r="G1670" s="749" t="s">
        <v>590</v>
      </c>
      <c r="H1670" s="749">
        <v>101076</v>
      </c>
      <c r="I1670" s="749">
        <v>1076</v>
      </c>
      <c r="J1670" s="749" t="s">
        <v>2084</v>
      </c>
      <c r="K1670" s="749" t="s">
        <v>1484</v>
      </c>
      <c r="L1670" s="752">
        <v>78.423333333333332</v>
      </c>
      <c r="M1670" s="752">
        <v>3</v>
      </c>
      <c r="N1670" s="753">
        <v>235.27</v>
      </c>
    </row>
    <row r="1671" spans="1:14" ht="14.4" customHeight="1" x14ac:dyDescent="0.3">
      <c r="A1671" s="747" t="s">
        <v>562</v>
      </c>
      <c r="B1671" s="748" t="s">
        <v>563</v>
      </c>
      <c r="C1671" s="749" t="s">
        <v>586</v>
      </c>
      <c r="D1671" s="750" t="s">
        <v>587</v>
      </c>
      <c r="E1671" s="751">
        <v>50113013</v>
      </c>
      <c r="F1671" s="750" t="s">
        <v>1978</v>
      </c>
      <c r="G1671" s="749" t="s">
        <v>590</v>
      </c>
      <c r="H1671" s="749">
        <v>149549</v>
      </c>
      <c r="I1671" s="749">
        <v>49549</v>
      </c>
      <c r="J1671" s="749" t="s">
        <v>2412</v>
      </c>
      <c r="K1671" s="749" t="s">
        <v>2413</v>
      </c>
      <c r="L1671" s="752">
        <v>99.339999999999989</v>
      </c>
      <c r="M1671" s="752">
        <v>1</v>
      </c>
      <c r="N1671" s="753">
        <v>99.339999999999989</v>
      </c>
    </row>
    <row r="1672" spans="1:14" ht="14.4" customHeight="1" x14ac:dyDescent="0.3">
      <c r="A1672" s="747" t="s">
        <v>562</v>
      </c>
      <c r="B1672" s="748" t="s">
        <v>563</v>
      </c>
      <c r="C1672" s="749" t="s">
        <v>586</v>
      </c>
      <c r="D1672" s="750" t="s">
        <v>587</v>
      </c>
      <c r="E1672" s="751">
        <v>50113013</v>
      </c>
      <c r="F1672" s="750" t="s">
        <v>1978</v>
      </c>
      <c r="G1672" s="749" t="s">
        <v>590</v>
      </c>
      <c r="H1672" s="749">
        <v>201970</v>
      </c>
      <c r="I1672" s="749">
        <v>201970</v>
      </c>
      <c r="J1672" s="749" t="s">
        <v>2085</v>
      </c>
      <c r="K1672" s="749" t="s">
        <v>2086</v>
      </c>
      <c r="L1672" s="752">
        <v>72.180000000000021</v>
      </c>
      <c r="M1672" s="752">
        <v>1</v>
      </c>
      <c r="N1672" s="753">
        <v>72.180000000000021</v>
      </c>
    </row>
    <row r="1673" spans="1:14" ht="14.4" customHeight="1" x14ac:dyDescent="0.3">
      <c r="A1673" s="747" t="s">
        <v>562</v>
      </c>
      <c r="B1673" s="748" t="s">
        <v>563</v>
      </c>
      <c r="C1673" s="749" t="s">
        <v>586</v>
      </c>
      <c r="D1673" s="750" t="s">
        <v>587</v>
      </c>
      <c r="E1673" s="751">
        <v>50113013</v>
      </c>
      <c r="F1673" s="750" t="s">
        <v>1978</v>
      </c>
      <c r="G1673" s="749" t="s">
        <v>597</v>
      </c>
      <c r="H1673" s="749">
        <v>113453</v>
      </c>
      <c r="I1673" s="749">
        <v>113453</v>
      </c>
      <c r="J1673" s="749" t="s">
        <v>2087</v>
      </c>
      <c r="K1673" s="749" t="s">
        <v>2088</v>
      </c>
      <c r="L1673" s="752">
        <v>458.7</v>
      </c>
      <c r="M1673" s="752">
        <v>1</v>
      </c>
      <c r="N1673" s="753">
        <v>458.7</v>
      </c>
    </row>
    <row r="1674" spans="1:14" ht="14.4" customHeight="1" x14ac:dyDescent="0.3">
      <c r="A1674" s="747" t="s">
        <v>562</v>
      </c>
      <c r="B1674" s="748" t="s">
        <v>563</v>
      </c>
      <c r="C1674" s="749" t="s">
        <v>586</v>
      </c>
      <c r="D1674" s="750" t="s">
        <v>587</v>
      </c>
      <c r="E1674" s="751">
        <v>50113013</v>
      </c>
      <c r="F1674" s="750" t="s">
        <v>1978</v>
      </c>
      <c r="G1674" s="749" t="s">
        <v>564</v>
      </c>
      <c r="H1674" s="749">
        <v>141263</v>
      </c>
      <c r="I1674" s="749">
        <v>141263</v>
      </c>
      <c r="J1674" s="749" t="s">
        <v>2089</v>
      </c>
      <c r="K1674" s="749" t="s">
        <v>2090</v>
      </c>
      <c r="L1674" s="752">
        <v>161.67000000000002</v>
      </c>
      <c r="M1674" s="752">
        <v>10</v>
      </c>
      <c r="N1674" s="753">
        <v>1616.7000000000003</v>
      </c>
    </row>
    <row r="1675" spans="1:14" ht="14.4" customHeight="1" x14ac:dyDescent="0.3">
      <c r="A1675" s="747" t="s">
        <v>562</v>
      </c>
      <c r="B1675" s="748" t="s">
        <v>563</v>
      </c>
      <c r="C1675" s="749" t="s">
        <v>586</v>
      </c>
      <c r="D1675" s="750" t="s">
        <v>587</v>
      </c>
      <c r="E1675" s="751">
        <v>50113013</v>
      </c>
      <c r="F1675" s="750" t="s">
        <v>1978</v>
      </c>
      <c r="G1675" s="749" t="s">
        <v>564</v>
      </c>
      <c r="H1675" s="749">
        <v>201030</v>
      </c>
      <c r="I1675" s="749">
        <v>201030</v>
      </c>
      <c r="J1675" s="749" t="s">
        <v>2093</v>
      </c>
      <c r="K1675" s="749" t="s">
        <v>2094</v>
      </c>
      <c r="L1675" s="752">
        <v>26.610000000000003</v>
      </c>
      <c r="M1675" s="752">
        <v>40</v>
      </c>
      <c r="N1675" s="753">
        <v>1064.4000000000001</v>
      </c>
    </row>
    <row r="1676" spans="1:14" ht="14.4" customHeight="1" x14ac:dyDescent="0.3">
      <c r="A1676" s="747" t="s">
        <v>562</v>
      </c>
      <c r="B1676" s="748" t="s">
        <v>563</v>
      </c>
      <c r="C1676" s="749" t="s">
        <v>586</v>
      </c>
      <c r="D1676" s="750" t="s">
        <v>587</v>
      </c>
      <c r="E1676" s="751">
        <v>50113013</v>
      </c>
      <c r="F1676" s="750" t="s">
        <v>1978</v>
      </c>
      <c r="G1676" s="749" t="s">
        <v>590</v>
      </c>
      <c r="H1676" s="749">
        <v>225175</v>
      </c>
      <c r="I1676" s="749">
        <v>225175</v>
      </c>
      <c r="J1676" s="749" t="s">
        <v>2097</v>
      </c>
      <c r="K1676" s="749" t="s">
        <v>2098</v>
      </c>
      <c r="L1676" s="752">
        <v>45.61</v>
      </c>
      <c r="M1676" s="752">
        <v>1</v>
      </c>
      <c r="N1676" s="753">
        <v>45.61</v>
      </c>
    </row>
    <row r="1677" spans="1:14" ht="14.4" customHeight="1" x14ac:dyDescent="0.3">
      <c r="A1677" s="747" t="s">
        <v>562</v>
      </c>
      <c r="B1677" s="748" t="s">
        <v>563</v>
      </c>
      <c r="C1677" s="749" t="s">
        <v>586</v>
      </c>
      <c r="D1677" s="750" t="s">
        <v>587</v>
      </c>
      <c r="E1677" s="751">
        <v>50113013</v>
      </c>
      <c r="F1677" s="750" t="s">
        <v>1978</v>
      </c>
      <c r="G1677" s="749" t="s">
        <v>590</v>
      </c>
      <c r="H1677" s="749">
        <v>117149</v>
      </c>
      <c r="I1677" s="749">
        <v>17149</v>
      </c>
      <c r="J1677" s="749" t="s">
        <v>2106</v>
      </c>
      <c r="K1677" s="749" t="s">
        <v>2107</v>
      </c>
      <c r="L1677" s="752">
        <v>163.32</v>
      </c>
      <c r="M1677" s="752">
        <v>6</v>
      </c>
      <c r="N1677" s="753">
        <v>979.92</v>
      </c>
    </row>
    <row r="1678" spans="1:14" ht="14.4" customHeight="1" x14ac:dyDescent="0.3">
      <c r="A1678" s="747" t="s">
        <v>562</v>
      </c>
      <c r="B1678" s="748" t="s">
        <v>563</v>
      </c>
      <c r="C1678" s="749" t="s">
        <v>586</v>
      </c>
      <c r="D1678" s="750" t="s">
        <v>587</v>
      </c>
      <c r="E1678" s="751">
        <v>50113013</v>
      </c>
      <c r="F1678" s="750" t="s">
        <v>1978</v>
      </c>
      <c r="G1678" s="749" t="s">
        <v>590</v>
      </c>
      <c r="H1678" s="749">
        <v>116600</v>
      </c>
      <c r="I1678" s="749">
        <v>16600</v>
      </c>
      <c r="J1678" s="749" t="s">
        <v>2106</v>
      </c>
      <c r="K1678" s="749" t="s">
        <v>2108</v>
      </c>
      <c r="L1678" s="752">
        <v>23.56</v>
      </c>
      <c r="M1678" s="752">
        <v>20</v>
      </c>
      <c r="N1678" s="753">
        <v>471.2</v>
      </c>
    </row>
    <row r="1679" spans="1:14" ht="14.4" customHeight="1" x14ac:dyDescent="0.3">
      <c r="A1679" s="747" t="s">
        <v>562</v>
      </c>
      <c r="B1679" s="748" t="s">
        <v>563</v>
      </c>
      <c r="C1679" s="749" t="s">
        <v>586</v>
      </c>
      <c r="D1679" s="750" t="s">
        <v>587</v>
      </c>
      <c r="E1679" s="751">
        <v>50113013</v>
      </c>
      <c r="F1679" s="750" t="s">
        <v>1978</v>
      </c>
      <c r="G1679" s="749" t="s">
        <v>597</v>
      </c>
      <c r="H1679" s="749">
        <v>166269</v>
      </c>
      <c r="I1679" s="749">
        <v>166269</v>
      </c>
      <c r="J1679" s="749" t="s">
        <v>2109</v>
      </c>
      <c r="K1679" s="749" t="s">
        <v>2110</v>
      </c>
      <c r="L1679" s="752">
        <v>52.88</v>
      </c>
      <c r="M1679" s="752">
        <v>15</v>
      </c>
      <c r="N1679" s="753">
        <v>793.2</v>
      </c>
    </row>
    <row r="1680" spans="1:14" ht="14.4" customHeight="1" x14ac:dyDescent="0.3">
      <c r="A1680" s="747" t="s">
        <v>562</v>
      </c>
      <c r="B1680" s="748" t="s">
        <v>563</v>
      </c>
      <c r="C1680" s="749" t="s">
        <v>586</v>
      </c>
      <c r="D1680" s="750" t="s">
        <v>587</v>
      </c>
      <c r="E1680" s="751">
        <v>50113013</v>
      </c>
      <c r="F1680" s="750" t="s">
        <v>1978</v>
      </c>
      <c r="G1680" s="749" t="s">
        <v>597</v>
      </c>
      <c r="H1680" s="749">
        <v>166265</v>
      </c>
      <c r="I1680" s="749">
        <v>166265</v>
      </c>
      <c r="J1680" s="749" t="s">
        <v>2111</v>
      </c>
      <c r="K1680" s="749" t="s">
        <v>2062</v>
      </c>
      <c r="L1680" s="752">
        <v>33.39</v>
      </c>
      <c r="M1680" s="752">
        <v>56</v>
      </c>
      <c r="N1680" s="753">
        <v>1869.8400000000001</v>
      </c>
    </row>
    <row r="1681" spans="1:14" ht="14.4" customHeight="1" x14ac:dyDescent="0.3">
      <c r="A1681" s="747" t="s">
        <v>562</v>
      </c>
      <c r="B1681" s="748" t="s">
        <v>563</v>
      </c>
      <c r="C1681" s="749" t="s">
        <v>586</v>
      </c>
      <c r="D1681" s="750" t="s">
        <v>587</v>
      </c>
      <c r="E1681" s="751">
        <v>50113013</v>
      </c>
      <c r="F1681" s="750" t="s">
        <v>1978</v>
      </c>
      <c r="G1681" s="749" t="s">
        <v>597</v>
      </c>
      <c r="H1681" s="749">
        <v>118523</v>
      </c>
      <c r="I1681" s="749">
        <v>18523</v>
      </c>
      <c r="J1681" s="749" t="s">
        <v>2112</v>
      </c>
      <c r="K1681" s="749" t="s">
        <v>2113</v>
      </c>
      <c r="L1681" s="752">
        <v>65.53</v>
      </c>
      <c r="M1681" s="752">
        <v>2</v>
      </c>
      <c r="N1681" s="753">
        <v>131.06</v>
      </c>
    </row>
    <row r="1682" spans="1:14" ht="14.4" customHeight="1" x14ac:dyDescent="0.3">
      <c r="A1682" s="747" t="s">
        <v>562</v>
      </c>
      <c r="B1682" s="748" t="s">
        <v>563</v>
      </c>
      <c r="C1682" s="749" t="s">
        <v>586</v>
      </c>
      <c r="D1682" s="750" t="s">
        <v>587</v>
      </c>
      <c r="E1682" s="751">
        <v>50113013</v>
      </c>
      <c r="F1682" s="750" t="s">
        <v>1978</v>
      </c>
      <c r="G1682" s="749" t="s">
        <v>597</v>
      </c>
      <c r="H1682" s="749">
        <v>118547</v>
      </c>
      <c r="I1682" s="749">
        <v>18547</v>
      </c>
      <c r="J1682" s="749" t="s">
        <v>2114</v>
      </c>
      <c r="K1682" s="749" t="s">
        <v>2115</v>
      </c>
      <c r="L1682" s="752">
        <v>122.79166666666667</v>
      </c>
      <c r="M1682" s="752">
        <v>12</v>
      </c>
      <c r="N1682" s="753">
        <v>1473.5</v>
      </c>
    </row>
    <row r="1683" spans="1:14" ht="14.4" customHeight="1" x14ac:dyDescent="0.3">
      <c r="A1683" s="747" t="s">
        <v>562</v>
      </c>
      <c r="B1683" s="748" t="s">
        <v>563</v>
      </c>
      <c r="C1683" s="749" t="s">
        <v>586</v>
      </c>
      <c r="D1683" s="750" t="s">
        <v>587</v>
      </c>
      <c r="E1683" s="751">
        <v>50113013</v>
      </c>
      <c r="F1683" s="750" t="s">
        <v>1978</v>
      </c>
      <c r="G1683" s="749" t="s">
        <v>597</v>
      </c>
      <c r="H1683" s="749">
        <v>850455</v>
      </c>
      <c r="I1683" s="749">
        <v>169033</v>
      </c>
      <c r="J1683" s="749" t="s">
        <v>2414</v>
      </c>
      <c r="K1683" s="749" t="s">
        <v>2415</v>
      </c>
      <c r="L1683" s="752">
        <v>204.16999999999993</v>
      </c>
      <c r="M1683" s="752">
        <v>3</v>
      </c>
      <c r="N1683" s="753">
        <v>612.50999999999976</v>
      </c>
    </row>
    <row r="1684" spans="1:14" ht="14.4" customHeight="1" x14ac:dyDescent="0.3">
      <c r="A1684" s="747" t="s">
        <v>562</v>
      </c>
      <c r="B1684" s="748" t="s">
        <v>563</v>
      </c>
      <c r="C1684" s="749" t="s">
        <v>586</v>
      </c>
      <c r="D1684" s="750" t="s">
        <v>587</v>
      </c>
      <c r="E1684" s="751">
        <v>50113014</v>
      </c>
      <c r="F1684" s="750" t="s">
        <v>2118</v>
      </c>
      <c r="G1684" s="749" t="s">
        <v>590</v>
      </c>
      <c r="H1684" s="749">
        <v>176150</v>
      </c>
      <c r="I1684" s="749">
        <v>76150</v>
      </c>
      <c r="J1684" s="749" t="s">
        <v>2119</v>
      </c>
      <c r="K1684" s="749" t="s">
        <v>2120</v>
      </c>
      <c r="L1684" s="752">
        <v>117.50999999999996</v>
      </c>
      <c r="M1684" s="752">
        <v>2</v>
      </c>
      <c r="N1684" s="753">
        <v>235.01999999999992</v>
      </c>
    </row>
    <row r="1685" spans="1:14" ht="14.4" customHeight="1" x14ac:dyDescent="0.3">
      <c r="A1685" s="747" t="s">
        <v>562</v>
      </c>
      <c r="B1685" s="748" t="s">
        <v>563</v>
      </c>
      <c r="C1685" s="749" t="s">
        <v>586</v>
      </c>
      <c r="D1685" s="750" t="s">
        <v>587</v>
      </c>
      <c r="E1685" s="751">
        <v>50113014</v>
      </c>
      <c r="F1685" s="750" t="s">
        <v>2118</v>
      </c>
      <c r="G1685" s="749" t="s">
        <v>590</v>
      </c>
      <c r="H1685" s="749">
        <v>176152</v>
      </c>
      <c r="I1685" s="749">
        <v>76152</v>
      </c>
      <c r="J1685" s="749" t="s">
        <v>2121</v>
      </c>
      <c r="K1685" s="749" t="s">
        <v>2122</v>
      </c>
      <c r="L1685" s="752">
        <v>134.5</v>
      </c>
      <c r="M1685" s="752">
        <v>1</v>
      </c>
      <c r="N1685" s="753">
        <v>134.5</v>
      </c>
    </row>
    <row r="1686" spans="1:14" ht="14.4" customHeight="1" x14ac:dyDescent="0.3">
      <c r="A1686" s="747" t="s">
        <v>562</v>
      </c>
      <c r="B1686" s="748" t="s">
        <v>563</v>
      </c>
      <c r="C1686" s="749" t="s">
        <v>586</v>
      </c>
      <c r="D1686" s="750" t="s">
        <v>587</v>
      </c>
      <c r="E1686" s="751">
        <v>50113014</v>
      </c>
      <c r="F1686" s="750" t="s">
        <v>2118</v>
      </c>
      <c r="G1686" s="749" t="s">
        <v>597</v>
      </c>
      <c r="H1686" s="749">
        <v>64942</v>
      </c>
      <c r="I1686" s="749">
        <v>64942</v>
      </c>
      <c r="J1686" s="749" t="s">
        <v>2127</v>
      </c>
      <c r="K1686" s="749" t="s">
        <v>2128</v>
      </c>
      <c r="L1686" s="752">
        <v>2113.7500000000005</v>
      </c>
      <c r="M1686" s="752">
        <v>3</v>
      </c>
      <c r="N1686" s="753">
        <v>6341.2500000000018</v>
      </c>
    </row>
    <row r="1687" spans="1:14" ht="14.4" customHeight="1" x14ac:dyDescent="0.3">
      <c r="A1687" s="747" t="s">
        <v>562</v>
      </c>
      <c r="B1687" s="748" t="s">
        <v>563</v>
      </c>
      <c r="C1687" s="749" t="s">
        <v>586</v>
      </c>
      <c r="D1687" s="750" t="s">
        <v>587</v>
      </c>
      <c r="E1687" s="751">
        <v>50113014</v>
      </c>
      <c r="F1687" s="750" t="s">
        <v>2118</v>
      </c>
      <c r="G1687" s="749" t="s">
        <v>590</v>
      </c>
      <c r="H1687" s="749">
        <v>172927</v>
      </c>
      <c r="I1687" s="749">
        <v>72927</v>
      </c>
      <c r="J1687" s="749" t="s">
        <v>2215</v>
      </c>
      <c r="K1687" s="749" t="s">
        <v>2416</v>
      </c>
      <c r="L1687" s="752">
        <v>88.58</v>
      </c>
      <c r="M1687" s="752">
        <v>1</v>
      </c>
      <c r="N1687" s="753">
        <v>88.58</v>
      </c>
    </row>
    <row r="1688" spans="1:14" ht="14.4" customHeight="1" x14ac:dyDescent="0.3">
      <c r="A1688" s="747" t="s">
        <v>562</v>
      </c>
      <c r="B1688" s="748" t="s">
        <v>563</v>
      </c>
      <c r="C1688" s="749" t="s">
        <v>586</v>
      </c>
      <c r="D1688" s="750" t="s">
        <v>587</v>
      </c>
      <c r="E1688" s="751">
        <v>50113014</v>
      </c>
      <c r="F1688" s="750" t="s">
        <v>2118</v>
      </c>
      <c r="G1688" s="749" t="s">
        <v>590</v>
      </c>
      <c r="H1688" s="749">
        <v>172928</v>
      </c>
      <c r="I1688" s="749">
        <v>72928</v>
      </c>
      <c r="J1688" s="749" t="s">
        <v>2215</v>
      </c>
      <c r="K1688" s="749" t="s">
        <v>2417</v>
      </c>
      <c r="L1688" s="752">
        <v>124.71</v>
      </c>
      <c r="M1688" s="752">
        <v>1</v>
      </c>
      <c r="N1688" s="753">
        <v>124.71</v>
      </c>
    </row>
    <row r="1689" spans="1:14" ht="14.4" customHeight="1" x14ac:dyDescent="0.3">
      <c r="A1689" s="747" t="s">
        <v>562</v>
      </c>
      <c r="B1689" s="748" t="s">
        <v>563</v>
      </c>
      <c r="C1689" s="749" t="s">
        <v>586</v>
      </c>
      <c r="D1689" s="750" t="s">
        <v>587</v>
      </c>
      <c r="E1689" s="751">
        <v>50113014</v>
      </c>
      <c r="F1689" s="750" t="s">
        <v>2118</v>
      </c>
      <c r="G1689" s="749" t="s">
        <v>590</v>
      </c>
      <c r="H1689" s="749">
        <v>54315</v>
      </c>
      <c r="I1689" s="749">
        <v>54315</v>
      </c>
      <c r="J1689" s="749" t="s">
        <v>2215</v>
      </c>
      <c r="K1689" s="749" t="s">
        <v>2418</v>
      </c>
      <c r="L1689" s="752">
        <v>199.62500000000011</v>
      </c>
      <c r="M1689" s="752">
        <v>2</v>
      </c>
      <c r="N1689" s="753">
        <v>399.25000000000023</v>
      </c>
    </row>
    <row r="1690" spans="1:14" ht="14.4" customHeight="1" x14ac:dyDescent="0.3">
      <c r="A1690" s="747" t="s">
        <v>562</v>
      </c>
      <c r="B1690" s="748" t="s">
        <v>563</v>
      </c>
      <c r="C1690" s="749" t="s">
        <v>586</v>
      </c>
      <c r="D1690" s="750" t="s">
        <v>587</v>
      </c>
      <c r="E1690" s="751">
        <v>50113014</v>
      </c>
      <c r="F1690" s="750" t="s">
        <v>2118</v>
      </c>
      <c r="G1690" s="749" t="s">
        <v>590</v>
      </c>
      <c r="H1690" s="749">
        <v>116895</v>
      </c>
      <c r="I1690" s="749">
        <v>16895</v>
      </c>
      <c r="J1690" s="749" t="s">
        <v>1196</v>
      </c>
      <c r="K1690" s="749" t="s">
        <v>1197</v>
      </c>
      <c r="L1690" s="752">
        <v>107.99000000000001</v>
      </c>
      <c r="M1690" s="752">
        <v>2</v>
      </c>
      <c r="N1690" s="753">
        <v>215.98000000000002</v>
      </c>
    </row>
    <row r="1691" spans="1:14" ht="14.4" customHeight="1" x14ac:dyDescent="0.3">
      <c r="A1691" s="747" t="s">
        <v>562</v>
      </c>
      <c r="B1691" s="748" t="s">
        <v>563</v>
      </c>
      <c r="C1691" s="749" t="s">
        <v>586</v>
      </c>
      <c r="D1691" s="750" t="s">
        <v>587</v>
      </c>
      <c r="E1691" s="751">
        <v>50113014</v>
      </c>
      <c r="F1691" s="750" t="s">
        <v>2118</v>
      </c>
      <c r="G1691" s="749" t="s">
        <v>590</v>
      </c>
      <c r="H1691" s="749">
        <v>116896</v>
      </c>
      <c r="I1691" s="749">
        <v>16896</v>
      </c>
      <c r="J1691" s="749" t="s">
        <v>2419</v>
      </c>
      <c r="K1691" s="749" t="s">
        <v>2216</v>
      </c>
      <c r="L1691" s="752">
        <v>109.38333333333333</v>
      </c>
      <c r="M1691" s="752">
        <v>9</v>
      </c>
      <c r="N1691" s="753">
        <v>984.44999999999993</v>
      </c>
    </row>
    <row r="1692" spans="1:14" ht="14.4" customHeight="1" x14ac:dyDescent="0.3">
      <c r="A1692" s="747" t="s">
        <v>562</v>
      </c>
      <c r="B1692" s="748" t="s">
        <v>563</v>
      </c>
      <c r="C1692" s="749" t="s">
        <v>586</v>
      </c>
      <c r="D1692" s="750" t="s">
        <v>587</v>
      </c>
      <c r="E1692" s="751">
        <v>50113014</v>
      </c>
      <c r="F1692" s="750" t="s">
        <v>2118</v>
      </c>
      <c r="G1692" s="749" t="s">
        <v>564</v>
      </c>
      <c r="H1692" s="749">
        <v>166036</v>
      </c>
      <c r="I1692" s="749">
        <v>66036</v>
      </c>
      <c r="J1692" s="749" t="s">
        <v>2420</v>
      </c>
      <c r="K1692" s="749" t="s">
        <v>2421</v>
      </c>
      <c r="L1692" s="752">
        <v>669.88000000000034</v>
      </c>
      <c r="M1692" s="752">
        <v>1</v>
      </c>
      <c r="N1692" s="753">
        <v>669.88000000000034</v>
      </c>
    </row>
    <row r="1693" spans="1:14" ht="14.4" customHeight="1" x14ac:dyDescent="0.3">
      <c r="A1693" s="747" t="s">
        <v>562</v>
      </c>
      <c r="B1693" s="748" t="s">
        <v>563</v>
      </c>
      <c r="C1693" s="749" t="s">
        <v>586</v>
      </c>
      <c r="D1693" s="750" t="s">
        <v>587</v>
      </c>
      <c r="E1693" s="751">
        <v>50113014</v>
      </c>
      <c r="F1693" s="750" t="s">
        <v>2118</v>
      </c>
      <c r="G1693" s="749" t="s">
        <v>590</v>
      </c>
      <c r="H1693" s="749">
        <v>199248</v>
      </c>
      <c r="I1693" s="749">
        <v>99248</v>
      </c>
      <c r="J1693" s="749" t="s">
        <v>2132</v>
      </c>
      <c r="K1693" s="749" t="s">
        <v>720</v>
      </c>
      <c r="L1693" s="752">
        <v>97.793333333333337</v>
      </c>
      <c r="M1693" s="752">
        <v>6</v>
      </c>
      <c r="N1693" s="753">
        <v>586.76</v>
      </c>
    </row>
    <row r="1694" spans="1:14" ht="14.4" customHeight="1" x14ac:dyDescent="0.3">
      <c r="A1694" s="747" t="s">
        <v>562</v>
      </c>
      <c r="B1694" s="748" t="s">
        <v>563</v>
      </c>
      <c r="C1694" s="749" t="s">
        <v>586</v>
      </c>
      <c r="D1694" s="750" t="s">
        <v>587</v>
      </c>
      <c r="E1694" s="751">
        <v>50113014</v>
      </c>
      <c r="F1694" s="750" t="s">
        <v>2118</v>
      </c>
      <c r="G1694" s="749" t="s">
        <v>590</v>
      </c>
      <c r="H1694" s="749">
        <v>150352</v>
      </c>
      <c r="I1694" s="749">
        <v>50352</v>
      </c>
      <c r="J1694" s="749" t="s">
        <v>2422</v>
      </c>
      <c r="K1694" s="749" t="s">
        <v>2423</v>
      </c>
      <c r="L1694" s="752">
        <v>520.25</v>
      </c>
      <c r="M1694" s="752">
        <v>1</v>
      </c>
      <c r="N1694" s="753">
        <v>520.25</v>
      </c>
    </row>
    <row r="1695" spans="1:14" ht="14.4" customHeight="1" x14ac:dyDescent="0.3">
      <c r="A1695" s="747" t="s">
        <v>562</v>
      </c>
      <c r="B1695" s="748" t="s">
        <v>563</v>
      </c>
      <c r="C1695" s="749" t="s">
        <v>583</v>
      </c>
      <c r="D1695" s="750" t="s">
        <v>584</v>
      </c>
      <c r="E1695" s="751">
        <v>50113001</v>
      </c>
      <c r="F1695" s="750" t="s">
        <v>589</v>
      </c>
      <c r="G1695" s="749" t="s">
        <v>590</v>
      </c>
      <c r="H1695" s="749">
        <v>100362</v>
      </c>
      <c r="I1695" s="749">
        <v>362</v>
      </c>
      <c r="J1695" s="749" t="s">
        <v>608</v>
      </c>
      <c r="K1695" s="749" t="s">
        <v>609</v>
      </c>
      <c r="L1695" s="752">
        <v>86.44</v>
      </c>
      <c r="M1695" s="752">
        <v>2</v>
      </c>
      <c r="N1695" s="753">
        <v>172.88</v>
      </c>
    </row>
    <row r="1696" spans="1:14" ht="14.4" customHeight="1" x14ac:dyDescent="0.3">
      <c r="A1696" s="747" t="s">
        <v>562</v>
      </c>
      <c r="B1696" s="748" t="s">
        <v>563</v>
      </c>
      <c r="C1696" s="749" t="s">
        <v>583</v>
      </c>
      <c r="D1696" s="750" t="s">
        <v>584</v>
      </c>
      <c r="E1696" s="751">
        <v>50113001</v>
      </c>
      <c r="F1696" s="750" t="s">
        <v>589</v>
      </c>
      <c r="G1696" s="749" t="s">
        <v>590</v>
      </c>
      <c r="H1696" s="749">
        <v>196610</v>
      </c>
      <c r="I1696" s="749">
        <v>96610</v>
      </c>
      <c r="J1696" s="749" t="s">
        <v>669</v>
      </c>
      <c r="K1696" s="749" t="s">
        <v>670</v>
      </c>
      <c r="L1696" s="752">
        <v>46.390000000000008</v>
      </c>
      <c r="M1696" s="752">
        <v>1</v>
      </c>
      <c r="N1696" s="753">
        <v>46.390000000000008</v>
      </c>
    </row>
    <row r="1697" spans="1:14" ht="14.4" customHeight="1" x14ac:dyDescent="0.3">
      <c r="A1697" s="747" t="s">
        <v>562</v>
      </c>
      <c r="B1697" s="748" t="s">
        <v>563</v>
      </c>
      <c r="C1697" s="749" t="s">
        <v>583</v>
      </c>
      <c r="D1697" s="750" t="s">
        <v>584</v>
      </c>
      <c r="E1697" s="751">
        <v>50113001</v>
      </c>
      <c r="F1697" s="750" t="s">
        <v>589</v>
      </c>
      <c r="G1697" s="749" t="s">
        <v>590</v>
      </c>
      <c r="H1697" s="749">
        <v>208456</v>
      </c>
      <c r="I1697" s="749">
        <v>208456</v>
      </c>
      <c r="J1697" s="749" t="s">
        <v>678</v>
      </c>
      <c r="K1697" s="749" t="s">
        <v>679</v>
      </c>
      <c r="L1697" s="752">
        <v>738.54</v>
      </c>
      <c r="M1697" s="752">
        <v>0.05</v>
      </c>
      <c r="N1697" s="753">
        <v>36.927</v>
      </c>
    </row>
    <row r="1698" spans="1:14" ht="14.4" customHeight="1" x14ac:dyDescent="0.3">
      <c r="A1698" s="747" t="s">
        <v>562</v>
      </c>
      <c r="B1698" s="748" t="s">
        <v>563</v>
      </c>
      <c r="C1698" s="749" t="s">
        <v>583</v>
      </c>
      <c r="D1698" s="750" t="s">
        <v>584</v>
      </c>
      <c r="E1698" s="751">
        <v>50113001</v>
      </c>
      <c r="F1698" s="750" t="s">
        <v>589</v>
      </c>
      <c r="G1698" s="749" t="s">
        <v>590</v>
      </c>
      <c r="H1698" s="749">
        <v>100394</v>
      </c>
      <c r="I1698" s="749">
        <v>394</v>
      </c>
      <c r="J1698" s="749" t="s">
        <v>2424</v>
      </c>
      <c r="K1698" s="749" t="s">
        <v>2425</v>
      </c>
      <c r="L1698" s="752">
        <v>65.740000000000009</v>
      </c>
      <c r="M1698" s="752">
        <v>1</v>
      </c>
      <c r="N1698" s="753">
        <v>65.740000000000009</v>
      </c>
    </row>
    <row r="1699" spans="1:14" ht="14.4" customHeight="1" x14ac:dyDescent="0.3">
      <c r="A1699" s="747" t="s">
        <v>562</v>
      </c>
      <c r="B1699" s="748" t="s">
        <v>563</v>
      </c>
      <c r="C1699" s="749" t="s">
        <v>583</v>
      </c>
      <c r="D1699" s="750" t="s">
        <v>584</v>
      </c>
      <c r="E1699" s="751">
        <v>50113001</v>
      </c>
      <c r="F1699" s="750" t="s">
        <v>589</v>
      </c>
      <c r="G1699" s="749" t="s">
        <v>590</v>
      </c>
      <c r="H1699" s="749">
        <v>31915</v>
      </c>
      <c r="I1699" s="749">
        <v>31915</v>
      </c>
      <c r="J1699" s="749" t="s">
        <v>1107</v>
      </c>
      <c r="K1699" s="749" t="s">
        <v>1108</v>
      </c>
      <c r="L1699" s="752">
        <v>173.69</v>
      </c>
      <c r="M1699" s="752">
        <v>1</v>
      </c>
      <c r="N1699" s="753">
        <v>173.69</v>
      </c>
    </row>
    <row r="1700" spans="1:14" ht="14.4" customHeight="1" x14ac:dyDescent="0.3">
      <c r="A1700" s="747" t="s">
        <v>562</v>
      </c>
      <c r="B1700" s="748" t="s">
        <v>563</v>
      </c>
      <c r="C1700" s="749" t="s">
        <v>583</v>
      </c>
      <c r="D1700" s="750" t="s">
        <v>584</v>
      </c>
      <c r="E1700" s="751">
        <v>50113001</v>
      </c>
      <c r="F1700" s="750" t="s">
        <v>589</v>
      </c>
      <c r="G1700" s="749" t="s">
        <v>590</v>
      </c>
      <c r="H1700" s="749">
        <v>158249</v>
      </c>
      <c r="I1700" s="749">
        <v>58249</v>
      </c>
      <c r="J1700" s="749" t="s">
        <v>1121</v>
      </c>
      <c r="K1700" s="749" t="s">
        <v>564</v>
      </c>
      <c r="L1700" s="752">
        <v>202.42000000000007</v>
      </c>
      <c r="M1700" s="752">
        <v>5</v>
      </c>
      <c r="N1700" s="753">
        <v>1012.1000000000004</v>
      </c>
    </row>
    <row r="1701" spans="1:14" ht="14.4" customHeight="1" x14ac:dyDescent="0.3">
      <c r="A1701" s="747" t="s">
        <v>562</v>
      </c>
      <c r="B1701" s="748" t="s">
        <v>563</v>
      </c>
      <c r="C1701" s="749" t="s">
        <v>583</v>
      </c>
      <c r="D1701" s="750" t="s">
        <v>584</v>
      </c>
      <c r="E1701" s="751">
        <v>50113001</v>
      </c>
      <c r="F1701" s="750" t="s">
        <v>589</v>
      </c>
      <c r="G1701" s="749" t="s">
        <v>590</v>
      </c>
      <c r="H1701" s="749">
        <v>51384</v>
      </c>
      <c r="I1701" s="749">
        <v>51384</v>
      </c>
      <c r="J1701" s="749" t="s">
        <v>1167</v>
      </c>
      <c r="K1701" s="749" t="s">
        <v>2240</v>
      </c>
      <c r="L1701" s="752">
        <v>192.5</v>
      </c>
      <c r="M1701" s="752">
        <v>2</v>
      </c>
      <c r="N1701" s="753">
        <v>385</v>
      </c>
    </row>
    <row r="1702" spans="1:14" ht="14.4" customHeight="1" x14ac:dyDescent="0.3">
      <c r="A1702" s="747" t="s">
        <v>562</v>
      </c>
      <c r="B1702" s="748" t="s">
        <v>563</v>
      </c>
      <c r="C1702" s="749" t="s">
        <v>583</v>
      </c>
      <c r="D1702" s="750" t="s">
        <v>584</v>
      </c>
      <c r="E1702" s="751">
        <v>50113001</v>
      </c>
      <c r="F1702" s="750" t="s">
        <v>589</v>
      </c>
      <c r="G1702" s="749" t="s">
        <v>590</v>
      </c>
      <c r="H1702" s="749">
        <v>51366</v>
      </c>
      <c r="I1702" s="749">
        <v>51366</v>
      </c>
      <c r="J1702" s="749" t="s">
        <v>1167</v>
      </c>
      <c r="K1702" s="749" t="s">
        <v>1171</v>
      </c>
      <c r="L1702" s="752">
        <v>171.60000000000002</v>
      </c>
      <c r="M1702" s="752">
        <v>15</v>
      </c>
      <c r="N1702" s="753">
        <v>2574.0000000000005</v>
      </c>
    </row>
    <row r="1703" spans="1:14" ht="14.4" customHeight="1" x14ac:dyDescent="0.3">
      <c r="A1703" s="747" t="s">
        <v>562</v>
      </c>
      <c r="B1703" s="748" t="s">
        <v>563</v>
      </c>
      <c r="C1703" s="749" t="s">
        <v>583</v>
      </c>
      <c r="D1703" s="750" t="s">
        <v>584</v>
      </c>
      <c r="E1703" s="751">
        <v>50113001</v>
      </c>
      <c r="F1703" s="750" t="s">
        <v>589</v>
      </c>
      <c r="G1703" s="749" t="s">
        <v>590</v>
      </c>
      <c r="H1703" s="749">
        <v>208466</v>
      </c>
      <c r="I1703" s="749">
        <v>208466</v>
      </c>
      <c r="J1703" s="749" t="s">
        <v>1215</v>
      </c>
      <c r="K1703" s="749" t="s">
        <v>1216</v>
      </c>
      <c r="L1703" s="752">
        <v>792.76999004286586</v>
      </c>
      <c r="M1703" s="752">
        <v>26</v>
      </c>
      <c r="N1703" s="753">
        <v>20612.019741114513</v>
      </c>
    </row>
    <row r="1704" spans="1:14" ht="14.4" customHeight="1" x14ac:dyDescent="0.3">
      <c r="A1704" s="747" t="s">
        <v>562</v>
      </c>
      <c r="B1704" s="748" t="s">
        <v>563</v>
      </c>
      <c r="C1704" s="749" t="s">
        <v>583</v>
      </c>
      <c r="D1704" s="750" t="s">
        <v>584</v>
      </c>
      <c r="E1704" s="751">
        <v>50113001</v>
      </c>
      <c r="F1704" s="750" t="s">
        <v>589</v>
      </c>
      <c r="G1704" s="749" t="s">
        <v>590</v>
      </c>
      <c r="H1704" s="749">
        <v>100499</v>
      </c>
      <c r="I1704" s="749">
        <v>499</v>
      </c>
      <c r="J1704" s="749" t="s">
        <v>1368</v>
      </c>
      <c r="K1704" s="749" t="s">
        <v>1370</v>
      </c>
      <c r="L1704" s="752">
        <v>113.18147058823533</v>
      </c>
      <c r="M1704" s="752">
        <v>68</v>
      </c>
      <c r="N1704" s="753">
        <v>7696.340000000002</v>
      </c>
    </row>
    <row r="1705" spans="1:14" ht="14.4" customHeight="1" x14ac:dyDescent="0.3">
      <c r="A1705" s="747" t="s">
        <v>562</v>
      </c>
      <c r="B1705" s="748" t="s">
        <v>563</v>
      </c>
      <c r="C1705" s="749" t="s">
        <v>583</v>
      </c>
      <c r="D1705" s="750" t="s">
        <v>584</v>
      </c>
      <c r="E1705" s="751">
        <v>50113001</v>
      </c>
      <c r="F1705" s="750" t="s">
        <v>589</v>
      </c>
      <c r="G1705" s="749" t="s">
        <v>590</v>
      </c>
      <c r="H1705" s="749">
        <v>110086</v>
      </c>
      <c r="I1705" s="749">
        <v>10086</v>
      </c>
      <c r="J1705" s="749" t="s">
        <v>1441</v>
      </c>
      <c r="K1705" s="749" t="s">
        <v>1442</v>
      </c>
      <c r="L1705" s="752">
        <v>1592.8000000000002</v>
      </c>
      <c r="M1705" s="752">
        <v>4</v>
      </c>
      <c r="N1705" s="753">
        <v>6371.2000000000007</v>
      </c>
    </row>
    <row r="1706" spans="1:14" ht="14.4" customHeight="1" x14ac:dyDescent="0.3">
      <c r="A1706" s="747" t="s">
        <v>562</v>
      </c>
      <c r="B1706" s="748" t="s">
        <v>563</v>
      </c>
      <c r="C1706" s="749" t="s">
        <v>583</v>
      </c>
      <c r="D1706" s="750" t="s">
        <v>584</v>
      </c>
      <c r="E1706" s="751">
        <v>50113001</v>
      </c>
      <c r="F1706" s="750" t="s">
        <v>589</v>
      </c>
      <c r="G1706" s="749" t="s">
        <v>597</v>
      </c>
      <c r="H1706" s="749">
        <v>107981</v>
      </c>
      <c r="I1706" s="749">
        <v>7981</v>
      </c>
      <c r="J1706" s="749" t="s">
        <v>1461</v>
      </c>
      <c r="K1706" s="749" t="s">
        <v>1462</v>
      </c>
      <c r="L1706" s="752">
        <v>50.64</v>
      </c>
      <c r="M1706" s="752">
        <v>25</v>
      </c>
      <c r="N1706" s="753">
        <v>1266</v>
      </c>
    </row>
    <row r="1707" spans="1:14" ht="14.4" customHeight="1" x14ac:dyDescent="0.3">
      <c r="A1707" s="747" t="s">
        <v>562</v>
      </c>
      <c r="B1707" s="748" t="s">
        <v>563</v>
      </c>
      <c r="C1707" s="749" t="s">
        <v>583</v>
      </c>
      <c r="D1707" s="750" t="s">
        <v>584</v>
      </c>
      <c r="E1707" s="751">
        <v>50113001</v>
      </c>
      <c r="F1707" s="750" t="s">
        <v>589</v>
      </c>
      <c r="G1707" s="749" t="s">
        <v>590</v>
      </c>
      <c r="H1707" s="749">
        <v>621610</v>
      </c>
      <c r="I1707" s="749">
        <v>0</v>
      </c>
      <c r="J1707" s="749" t="s">
        <v>1717</v>
      </c>
      <c r="K1707" s="749" t="s">
        <v>564</v>
      </c>
      <c r="L1707" s="752">
        <v>78.489999999999995</v>
      </c>
      <c r="M1707" s="752">
        <v>16</v>
      </c>
      <c r="N1707" s="753">
        <v>1255.8399999999999</v>
      </c>
    </row>
    <row r="1708" spans="1:14" ht="14.4" customHeight="1" thickBot="1" x14ac:dyDescent="0.35">
      <c r="A1708" s="754" t="s">
        <v>562</v>
      </c>
      <c r="B1708" s="755" t="s">
        <v>563</v>
      </c>
      <c r="C1708" s="756" t="s">
        <v>583</v>
      </c>
      <c r="D1708" s="757" t="s">
        <v>584</v>
      </c>
      <c r="E1708" s="758">
        <v>50113001</v>
      </c>
      <c r="F1708" s="757" t="s">
        <v>589</v>
      </c>
      <c r="G1708" s="756" t="s">
        <v>590</v>
      </c>
      <c r="H1708" s="756">
        <v>214745</v>
      </c>
      <c r="I1708" s="756">
        <v>214745</v>
      </c>
      <c r="J1708" s="756" t="s">
        <v>2368</v>
      </c>
      <c r="K1708" s="756" t="s">
        <v>2369</v>
      </c>
      <c r="L1708" s="759">
        <v>1195.27</v>
      </c>
      <c r="M1708" s="759">
        <v>1</v>
      </c>
      <c r="N1708" s="760">
        <v>1195.27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2426</v>
      </c>
      <c r="B5" s="745">
        <v>76041.39089655006</v>
      </c>
      <c r="C5" s="765">
        <v>7.3404066287227995E-2</v>
      </c>
      <c r="D5" s="745">
        <v>959887.47166812443</v>
      </c>
      <c r="E5" s="765">
        <v>0.92659593371277205</v>
      </c>
      <c r="F5" s="746">
        <v>1035928.8625646745</v>
      </c>
    </row>
    <row r="6" spans="1:6" ht="14.4" customHeight="1" x14ac:dyDescent="0.3">
      <c r="A6" s="776" t="s">
        <v>2427</v>
      </c>
      <c r="B6" s="752">
        <v>35747.489999999991</v>
      </c>
      <c r="C6" s="766">
        <v>8.7730253312004985E-2</v>
      </c>
      <c r="D6" s="752">
        <v>371723.0079235289</v>
      </c>
      <c r="E6" s="766">
        <v>0.91226974668799499</v>
      </c>
      <c r="F6" s="753">
        <v>407470.49792352889</v>
      </c>
    </row>
    <row r="7" spans="1:6" ht="14.4" customHeight="1" thickBot="1" x14ac:dyDescent="0.35">
      <c r="A7" s="777" t="s">
        <v>2428</v>
      </c>
      <c r="B7" s="768"/>
      <c r="C7" s="769">
        <v>0</v>
      </c>
      <c r="D7" s="768">
        <v>1266</v>
      </c>
      <c r="E7" s="769">
        <v>1</v>
      </c>
      <c r="F7" s="770">
        <v>1266</v>
      </c>
    </row>
    <row r="8" spans="1:6" ht="14.4" customHeight="1" thickBot="1" x14ac:dyDescent="0.35">
      <c r="A8" s="771" t="s">
        <v>3</v>
      </c>
      <c r="B8" s="772">
        <v>111788.88089655005</v>
      </c>
      <c r="C8" s="773">
        <v>7.7380467445258491E-2</v>
      </c>
      <c r="D8" s="772">
        <v>1332876.4795916532</v>
      </c>
      <c r="E8" s="773">
        <v>0.92261953255474149</v>
      </c>
      <c r="F8" s="774">
        <v>1444665.3604882034</v>
      </c>
    </row>
    <row r="9" spans="1:6" ht="14.4" customHeight="1" thickBot="1" x14ac:dyDescent="0.35"/>
    <row r="10" spans="1:6" ht="14.4" customHeight="1" x14ac:dyDescent="0.3">
      <c r="A10" s="775" t="s">
        <v>2429</v>
      </c>
      <c r="B10" s="745"/>
      <c r="C10" s="765">
        <v>0</v>
      </c>
      <c r="D10" s="745">
        <v>59.99</v>
      </c>
      <c r="E10" s="765">
        <v>1</v>
      </c>
      <c r="F10" s="746">
        <v>59.99</v>
      </c>
    </row>
    <row r="11" spans="1:6" ht="14.4" customHeight="1" x14ac:dyDescent="0.3">
      <c r="A11" s="776" t="s">
        <v>2430</v>
      </c>
      <c r="B11" s="752"/>
      <c r="C11" s="766">
        <v>0</v>
      </c>
      <c r="D11" s="752">
        <v>6398.2599999999993</v>
      </c>
      <c r="E11" s="766">
        <v>1</v>
      </c>
      <c r="F11" s="753">
        <v>6398.2599999999993</v>
      </c>
    </row>
    <row r="12" spans="1:6" ht="14.4" customHeight="1" x14ac:dyDescent="0.3">
      <c r="A12" s="776" t="s">
        <v>2431</v>
      </c>
      <c r="B12" s="752"/>
      <c r="C12" s="766">
        <v>0</v>
      </c>
      <c r="D12" s="752">
        <v>418.45000000000016</v>
      </c>
      <c r="E12" s="766">
        <v>1</v>
      </c>
      <c r="F12" s="753">
        <v>418.45000000000016</v>
      </c>
    </row>
    <row r="13" spans="1:6" ht="14.4" customHeight="1" x14ac:dyDescent="0.3">
      <c r="A13" s="776" t="s">
        <v>2432</v>
      </c>
      <c r="B13" s="752"/>
      <c r="C13" s="766">
        <v>0</v>
      </c>
      <c r="D13" s="752">
        <v>682.47</v>
      </c>
      <c r="E13" s="766">
        <v>1</v>
      </c>
      <c r="F13" s="753">
        <v>682.47</v>
      </c>
    </row>
    <row r="14" spans="1:6" ht="14.4" customHeight="1" x14ac:dyDescent="0.3">
      <c r="A14" s="776" t="s">
        <v>2433</v>
      </c>
      <c r="B14" s="752">
        <v>208.51000000000002</v>
      </c>
      <c r="C14" s="766">
        <v>0.13656309763956928</v>
      </c>
      <c r="D14" s="752">
        <v>1318.3300000000004</v>
      </c>
      <c r="E14" s="766">
        <v>0.86343690236043069</v>
      </c>
      <c r="F14" s="753">
        <v>1526.8400000000004</v>
      </c>
    </row>
    <row r="15" spans="1:6" ht="14.4" customHeight="1" x14ac:dyDescent="0.3">
      <c r="A15" s="776" t="s">
        <v>2434</v>
      </c>
      <c r="B15" s="752"/>
      <c r="C15" s="766">
        <v>0</v>
      </c>
      <c r="D15" s="752">
        <v>220.21</v>
      </c>
      <c r="E15" s="766">
        <v>1</v>
      </c>
      <c r="F15" s="753">
        <v>220.21</v>
      </c>
    </row>
    <row r="16" spans="1:6" ht="14.4" customHeight="1" x14ac:dyDescent="0.3">
      <c r="A16" s="776" t="s">
        <v>2435</v>
      </c>
      <c r="B16" s="752">
        <v>137.5200000000001</v>
      </c>
      <c r="C16" s="766">
        <v>0.17908115428690496</v>
      </c>
      <c r="D16" s="752">
        <v>630.40000000000009</v>
      </c>
      <c r="E16" s="766">
        <v>0.82091884571309504</v>
      </c>
      <c r="F16" s="753">
        <v>767.92000000000019</v>
      </c>
    </row>
    <row r="17" spans="1:6" ht="14.4" customHeight="1" x14ac:dyDescent="0.3">
      <c r="A17" s="776" t="s">
        <v>2436</v>
      </c>
      <c r="B17" s="752">
        <v>272.86</v>
      </c>
      <c r="C17" s="766">
        <v>5.2942897284240459E-4</v>
      </c>
      <c r="D17" s="752">
        <v>515112.61000000016</v>
      </c>
      <c r="E17" s="766">
        <v>0.99947057102715764</v>
      </c>
      <c r="F17" s="753">
        <v>515385.47000000015</v>
      </c>
    </row>
    <row r="18" spans="1:6" ht="14.4" customHeight="1" x14ac:dyDescent="0.3">
      <c r="A18" s="776" t="s">
        <v>2437</v>
      </c>
      <c r="B18" s="752"/>
      <c r="C18" s="766">
        <v>0</v>
      </c>
      <c r="D18" s="752">
        <v>4568.51</v>
      </c>
      <c r="E18" s="766">
        <v>1</v>
      </c>
      <c r="F18" s="753">
        <v>4568.51</v>
      </c>
    </row>
    <row r="19" spans="1:6" ht="14.4" customHeight="1" x14ac:dyDescent="0.3">
      <c r="A19" s="776" t="s">
        <v>2438</v>
      </c>
      <c r="B19" s="752"/>
      <c r="C19" s="766">
        <v>0</v>
      </c>
      <c r="D19" s="752">
        <v>74.420000000000016</v>
      </c>
      <c r="E19" s="766">
        <v>1</v>
      </c>
      <c r="F19" s="753">
        <v>74.420000000000016</v>
      </c>
    </row>
    <row r="20" spans="1:6" ht="14.4" customHeight="1" x14ac:dyDescent="0.3">
      <c r="A20" s="776" t="s">
        <v>2439</v>
      </c>
      <c r="B20" s="752"/>
      <c r="C20" s="766">
        <v>0</v>
      </c>
      <c r="D20" s="752">
        <v>850.80000000000007</v>
      </c>
      <c r="E20" s="766">
        <v>1</v>
      </c>
      <c r="F20" s="753">
        <v>850.80000000000007</v>
      </c>
    </row>
    <row r="21" spans="1:6" ht="14.4" customHeight="1" x14ac:dyDescent="0.3">
      <c r="A21" s="776" t="s">
        <v>2440</v>
      </c>
      <c r="B21" s="752"/>
      <c r="C21" s="766">
        <v>0</v>
      </c>
      <c r="D21" s="752">
        <v>1146.54</v>
      </c>
      <c r="E21" s="766">
        <v>1</v>
      </c>
      <c r="F21" s="753">
        <v>1146.54</v>
      </c>
    </row>
    <row r="22" spans="1:6" ht="14.4" customHeight="1" x14ac:dyDescent="0.3">
      <c r="A22" s="776" t="s">
        <v>2441</v>
      </c>
      <c r="B22" s="752"/>
      <c r="C22" s="766">
        <v>0</v>
      </c>
      <c r="D22" s="752">
        <v>2737.3100000000004</v>
      </c>
      <c r="E22" s="766">
        <v>1</v>
      </c>
      <c r="F22" s="753">
        <v>2737.3100000000004</v>
      </c>
    </row>
    <row r="23" spans="1:6" ht="14.4" customHeight="1" x14ac:dyDescent="0.3">
      <c r="A23" s="776" t="s">
        <v>2442</v>
      </c>
      <c r="B23" s="752"/>
      <c r="C23" s="766">
        <v>0</v>
      </c>
      <c r="D23" s="752">
        <v>3113.37</v>
      </c>
      <c r="E23" s="766">
        <v>1</v>
      </c>
      <c r="F23" s="753">
        <v>3113.37</v>
      </c>
    </row>
    <row r="24" spans="1:6" ht="14.4" customHeight="1" x14ac:dyDescent="0.3">
      <c r="A24" s="776" t="s">
        <v>2443</v>
      </c>
      <c r="B24" s="752"/>
      <c r="C24" s="766">
        <v>0</v>
      </c>
      <c r="D24" s="752">
        <v>2084.87</v>
      </c>
      <c r="E24" s="766">
        <v>1</v>
      </c>
      <c r="F24" s="753">
        <v>2084.87</v>
      </c>
    </row>
    <row r="25" spans="1:6" ht="14.4" customHeight="1" x14ac:dyDescent="0.3">
      <c r="A25" s="776" t="s">
        <v>2444</v>
      </c>
      <c r="B25" s="752">
        <v>895.48</v>
      </c>
      <c r="C25" s="766">
        <v>8.5891759578272095E-2</v>
      </c>
      <c r="D25" s="752">
        <v>9530.2000000000025</v>
      </c>
      <c r="E25" s="766">
        <v>0.91410824042172789</v>
      </c>
      <c r="F25" s="753">
        <v>10425.680000000002</v>
      </c>
    </row>
    <row r="26" spans="1:6" ht="14.4" customHeight="1" x14ac:dyDescent="0.3">
      <c r="A26" s="776" t="s">
        <v>2445</v>
      </c>
      <c r="B26" s="752"/>
      <c r="C26" s="766">
        <v>0</v>
      </c>
      <c r="D26" s="752">
        <v>655.99</v>
      </c>
      <c r="E26" s="766">
        <v>1</v>
      </c>
      <c r="F26" s="753">
        <v>655.99</v>
      </c>
    </row>
    <row r="27" spans="1:6" ht="14.4" customHeight="1" x14ac:dyDescent="0.3">
      <c r="A27" s="776" t="s">
        <v>2446</v>
      </c>
      <c r="B27" s="752">
        <v>334.21</v>
      </c>
      <c r="C27" s="766">
        <v>2.7386360656597455E-2</v>
      </c>
      <c r="D27" s="752">
        <v>11869.309999999994</v>
      </c>
      <c r="E27" s="766">
        <v>0.97261363934340261</v>
      </c>
      <c r="F27" s="753">
        <v>12203.519999999993</v>
      </c>
    </row>
    <row r="28" spans="1:6" ht="14.4" customHeight="1" x14ac:dyDescent="0.3">
      <c r="A28" s="776" t="s">
        <v>2447</v>
      </c>
      <c r="B28" s="752"/>
      <c r="C28" s="766">
        <v>0</v>
      </c>
      <c r="D28" s="752">
        <v>284.16000000000003</v>
      </c>
      <c r="E28" s="766">
        <v>1</v>
      </c>
      <c r="F28" s="753">
        <v>284.16000000000003</v>
      </c>
    </row>
    <row r="29" spans="1:6" ht="14.4" customHeight="1" x14ac:dyDescent="0.3">
      <c r="A29" s="776" t="s">
        <v>2448</v>
      </c>
      <c r="B29" s="752"/>
      <c r="C29" s="766">
        <v>0</v>
      </c>
      <c r="D29" s="752">
        <v>1004.45</v>
      </c>
      <c r="E29" s="766">
        <v>1</v>
      </c>
      <c r="F29" s="753">
        <v>1004.45</v>
      </c>
    </row>
    <row r="30" spans="1:6" ht="14.4" customHeight="1" x14ac:dyDescent="0.3">
      <c r="A30" s="776" t="s">
        <v>2449</v>
      </c>
      <c r="B30" s="752">
        <v>739.69999999999993</v>
      </c>
      <c r="C30" s="766">
        <v>0.15520580453342789</v>
      </c>
      <c r="D30" s="752">
        <v>4026.2299999999996</v>
      </c>
      <c r="E30" s="766">
        <v>0.84479419546657208</v>
      </c>
      <c r="F30" s="753">
        <v>4765.9299999999994</v>
      </c>
    </row>
    <row r="31" spans="1:6" ht="14.4" customHeight="1" x14ac:dyDescent="0.3">
      <c r="A31" s="776" t="s">
        <v>2450</v>
      </c>
      <c r="B31" s="752"/>
      <c r="C31" s="766">
        <v>0</v>
      </c>
      <c r="D31" s="752">
        <v>452.7600000000001</v>
      </c>
      <c r="E31" s="766">
        <v>1</v>
      </c>
      <c r="F31" s="753">
        <v>452.7600000000001</v>
      </c>
    </row>
    <row r="32" spans="1:6" ht="14.4" customHeight="1" x14ac:dyDescent="0.3">
      <c r="A32" s="776" t="s">
        <v>2451</v>
      </c>
      <c r="B32" s="752"/>
      <c r="C32" s="766">
        <v>0</v>
      </c>
      <c r="D32" s="752">
        <v>1260.04</v>
      </c>
      <c r="E32" s="766">
        <v>1</v>
      </c>
      <c r="F32" s="753">
        <v>1260.04</v>
      </c>
    </row>
    <row r="33" spans="1:6" ht="14.4" customHeight="1" x14ac:dyDescent="0.3">
      <c r="A33" s="776" t="s">
        <v>2452</v>
      </c>
      <c r="B33" s="752"/>
      <c r="C33" s="766">
        <v>0</v>
      </c>
      <c r="D33" s="752">
        <v>1073.8200000000002</v>
      </c>
      <c r="E33" s="766">
        <v>1</v>
      </c>
      <c r="F33" s="753">
        <v>1073.8200000000002</v>
      </c>
    </row>
    <row r="34" spans="1:6" ht="14.4" customHeight="1" x14ac:dyDescent="0.3">
      <c r="A34" s="776" t="s">
        <v>2453</v>
      </c>
      <c r="B34" s="752"/>
      <c r="C34" s="766">
        <v>0</v>
      </c>
      <c r="D34" s="752">
        <v>679.76</v>
      </c>
      <c r="E34" s="766">
        <v>1</v>
      </c>
      <c r="F34" s="753">
        <v>679.76</v>
      </c>
    </row>
    <row r="35" spans="1:6" ht="14.4" customHeight="1" x14ac:dyDescent="0.3">
      <c r="A35" s="776" t="s">
        <v>2454</v>
      </c>
      <c r="B35" s="752"/>
      <c r="C35" s="766">
        <v>0</v>
      </c>
      <c r="D35" s="752">
        <v>1061.7679363360303</v>
      </c>
      <c r="E35" s="766">
        <v>1</v>
      </c>
      <c r="F35" s="753">
        <v>1061.7679363360303</v>
      </c>
    </row>
    <row r="36" spans="1:6" ht="14.4" customHeight="1" x14ac:dyDescent="0.3">
      <c r="A36" s="776" t="s">
        <v>2455</v>
      </c>
      <c r="B36" s="752"/>
      <c r="C36" s="766">
        <v>0</v>
      </c>
      <c r="D36" s="752">
        <v>1155.8200000000002</v>
      </c>
      <c r="E36" s="766">
        <v>1</v>
      </c>
      <c r="F36" s="753">
        <v>1155.8200000000002</v>
      </c>
    </row>
    <row r="37" spans="1:6" ht="14.4" customHeight="1" x14ac:dyDescent="0.3">
      <c r="A37" s="776" t="s">
        <v>2456</v>
      </c>
      <c r="B37" s="752"/>
      <c r="C37" s="766">
        <v>0</v>
      </c>
      <c r="D37" s="752">
        <v>5959.32</v>
      </c>
      <c r="E37" s="766">
        <v>1</v>
      </c>
      <c r="F37" s="753">
        <v>5959.32</v>
      </c>
    </row>
    <row r="38" spans="1:6" ht="14.4" customHeight="1" x14ac:dyDescent="0.3">
      <c r="A38" s="776" t="s">
        <v>2457</v>
      </c>
      <c r="B38" s="752"/>
      <c r="C38" s="766">
        <v>0</v>
      </c>
      <c r="D38" s="752">
        <v>1727.8699999999994</v>
      </c>
      <c r="E38" s="766">
        <v>1</v>
      </c>
      <c r="F38" s="753">
        <v>1727.8699999999994</v>
      </c>
    </row>
    <row r="39" spans="1:6" ht="14.4" customHeight="1" x14ac:dyDescent="0.3">
      <c r="A39" s="776" t="s">
        <v>2458</v>
      </c>
      <c r="B39" s="752"/>
      <c r="C39" s="766">
        <v>0</v>
      </c>
      <c r="D39" s="752">
        <v>378.42</v>
      </c>
      <c r="E39" s="766">
        <v>1</v>
      </c>
      <c r="F39" s="753">
        <v>378.42</v>
      </c>
    </row>
    <row r="40" spans="1:6" ht="14.4" customHeight="1" x14ac:dyDescent="0.3">
      <c r="A40" s="776" t="s">
        <v>2459</v>
      </c>
      <c r="B40" s="752">
        <v>54.470000000000013</v>
      </c>
      <c r="C40" s="766">
        <v>0.30873434223204677</v>
      </c>
      <c r="D40" s="752">
        <v>121.96000000000001</v>
      </c>
      <c r="E40" s="766">
        <v>0.69126565776795335</v>
      </c>
      <c r="F40" s="753">
        <v>176.43</v>
      </c>
    </row>
    <row r="41" spans="1:6" ht="14.4" customHeight="1" x14ac:dyDescent="0.3">
      <c r="A41" s="776" t="s">
        <v>2460</v>
      </c>
      <c r="B41" s="752">
        <v>31.610000000000007</v>
      </c>
      <c r="C41" s="766">
        <v>0.10958571676200379</v>
      </c>
      <c r="D41" s="752">
        <v>256.84000000000009</v>
      </c>
      <c r="E41" s="766">
        <v>0.89041428323799621</v>
      </c>
      <c r="F41" s="753">
        <v>288.4500000000001</v>
      </c>
    </row>
    <row r="42" spans="1:6" ht="14.4" customHeight="1" x14ac:dyDescent="0.3">
      <c r="A42" s="776" t="s">
        <v>2461</v>
      </c>
      <c r="B42" s="752"/>
      <c r="C42" s="766">
        <v>0</v>
      </c>
      <c r="D42" s="752">
        <v>145.02000000000001</v>
      </c>
      <c r="E42" s="766">
        <v>1</v>
      </c>
      <c r="F42" s="753">
        <v>145.02000000000001</v>
      </c>
    </row>
    <row r="43" spans="1:6" ht="14.4" customHeight="1" x14ac:dyDescent="0.3">
      <c r="A43" s="776" t="s">
        <v>2462</v>
      </c>
      <c r="B43" s="752"/>
      <c r="C43" s="766">
        <v>0</v>
      </c>
      <c r="D43" s="752">
        <v>3122.55</v>
      </c>
      <c r="E43" s="766">
        <v>1</v>
      </c>
      <c r="F43" s="753">
        <v>3122.55</v>
      </c>
    </row>
    <row r="44" spans="1:6" ht="14.4" customHeight="1" x14ac:dyDescent="0.3">
      <c r="A44" s="776" t="s">
        <v>2463</v>
      </c>
      <c r="B44" s="752"/>
      <c r="C44" s="766">
        <v>0</v>
      </c>
      <c r="D44" s="752">
        <v>451.11</v>
      </c>
      <c r="E44" s="766">
        <v>1</v>
      </c>
      <c r="F44" s="753">
        <v>451.11</v>
      </c>
    </row>
    <row r="45" spans="1:6" ht="14.4" customHeight="1" x14ac:dyDescent="0.3">
      <c r="A45" s="776" t="s">
        <v>2464</v>
      </c>
      <c r="B45" s="752"/>
      <c r="C45" s="766">
        <v>0</v>
      </c>
      <c r="D45" s="752">
        <v>2329.7300000000005</v>
      </c>
      <c r="E45" s="766">
        <v>1</v>
      </c>
      <c r="F45" s="753">
        <v>2329.7300000000005</v>
      </c>
    </row>
    <row r="46" spans="1:6" ht="14.4" customHeight="1" x14ac:dyDescent="0.3">
      <c r="A46" s="776" t="s">
        <v>2465</v>
      </c>
      <c r="B46" s="752"/>
      <c r="C46" s="766">
        <v>0</v>
      </c>
      <c r="D46" s="752">
        <v>252.82000000000005</v>
      </c>
      <c r="E46" s="766">
        <v>1</v>
      </c>
      <c r="F46" s="753">
        <v>252.82000000000005</v>
      </c>
    </row>
    <row r="47" spans="1:6" ht="14.4" customHeight="1" x14ac:dyDescent="0.3">
      <c r="A47" s="776" t="s">
        <v>2466</v>
      </c>
      <c r="B47" s="752"/>
      <c r="C47" s="766">
        <v>0</v>
      </c>
      <c r="D47" s="752">
        <v>334.34000000000009</v>
      </c>
      <c r="E47" s="766">
        <v>1</v>
      </c>
      <c r="F47" s="753">
        <v>334.34000000000009</v>
      </c>
    </row>
    <row r="48" spans="1:6" ht="14.4" customHeight="1" x14ac:dyDescent="0.3">
      <c r="A48" s="776" t="s">
        <v>2467</v>
      </c>
      <c r="B48" s="752"/>
      <c r="C48" s="766">
        <v>0</v>
      </c>
      <c r="D48" s="752">
        <v>447.78999999999996</v>
      </c>
      <c r="E48" s="766">
        <v>1</v>
      </c>
      <c r="F48" s="753">
        <v>447.78999999999996</v>
      </c>
    </row>
    <row r="49" spans="1:6" ht="14.4" customHeight="1" x14ac:dyDescent="0.3">
      <c r="A49" s="776" t="s">
        <v>2468</v>
      </c>
      <c r="B49" s="752"/>
      <c r="C49" s="766">
        <v>0</v>
      </c>
      <c r="D49" s="752">
        <v>1862.17</v>
      </c>
      <c r="E49" s="766">
        <v>1</v>
      </c>
      <c r="F49" s="753">
        <v>1862.17</v>
      </c>
    </row>
    <row r="50" spans="1:6" ht="14.4" customHeight="1" x14ac:dyDescent="0.3">
      <c r="A50" s="776" t="s">
        <v>2469</v>
      </c>
      <c r="B50" s="752"/>
      <c r="C50" s="766">
        <v>0</v>
      </c>
      <c r="D50" s="752">
        <v>231.22</v>
      </c>
      <c r="E50" s="766">
        <v>1</v>
      </c>
      <c r="F50" s="753">
        <v>231.22</v>
      </c>
    </row>
    <row r="51" spans="1:6" ht="14.4" customHeight="1" x14ac:dyDescent="0.3">
      <c r="A51" s="776" t="s">
        <v>2470</v>
      </c>
      <c r="B51" s="752"/>
      <c r="C51" s="766">
        <v>0</v>
      </c>
      <c r="D51" s="752">
        <v>7408.4399999999987</v>
      </c>
      <c r="E51" s="766">
        <v>1</v>
      </c>
      <c r="F51" s="753">
        <v>7408.4399999999987</v>
      </c>
    </row>
    <row r="52" spans="1:6" ht="14.4" customHeight="1" x14ac:dyDescent="0.3">
      <c r="A52" s="776" t="s">
        <v>2471</v>
      </c>
      <c r="B52" s="752"/>
      <c r="C52" s="766">
        <v>0</v>
      </c>
      <c r="D52" s="752">
        <v>2284.5600000000004</v>
      </c>
      <c r="E52" s="766">
        <v>1</v>
      </c>
      <c r="F52" s="753">
        <v>2284.5600000000004</v>
      </c>
    </row>
    <row r="53" spans="1:6" ht="14.4" customHeight="1" x14ac:dyDescent="0.3">
      <c r="A53" s="776" t="s">
        <v>2472</v>
      </c>
      <c r="B53" s="752"/>
      <c r="C53" s="766">
        <v>0</v>
      </c>
      <c r="D53" s="752">
        <v>1779.4000000000003</v>
      </c>
      <c r="E53" s="766">
        <v>1</v>
      </c>
      <c r="F53" s="753">
        <v>1779.4000000000003</v>
      </c>
    </row>
    <row r="54" spans="1:6" ht="14.4" customHeight="1" x14ac:dyDescent="0.3">
      <c r="A54" s="776" t="s">
        <v>2473</v>
      </c>
      <c r="B54" s="752">
        <v>1695.48</v>
      </c>
      <c r="C54" s="766">
        <v>1</v>
      </c>
      <c r="D54" s="752"/>
      <c r="E54" s="766">
        <v>0</v>
      </c>
      <c r="F54" s="753">
        <v>1695.48</v>
      </c>
    </row>
    <row r="55" spans="1:6" ht="14.4" customHeight="1" x14ac:dyDescent="0.3">
      <c r="A55" s="776" t="s">
        <v>2474</v>
      </c>
      <c r="B55" s="752"/>
      <c r="C55" s="766">
        <v>0</v>
      </c>
      <c r="D55" s="752">
        <v>372.3</v>
      </c>
      <c r="E55" s="766">
        <v>1</v>
      </c>
      <c r="F55" s="753">
        <v>372.3</v>
      </c>
    </row>
    <row r="56" spans="1:6" ht="14.4" customHeight="1" x14ac:dyDescent="0.3">
      <c r="A56" s="776" t="s">
        <v>2475</v>
      </c>
      <c r="B56" s="752"/>
      <c r="C56" s="766">
        <v>0</v>
      </c>
      <c r="D56" s="752">
        <v>3656.34</v>
      </c>
      <c r="E56" s="766">
        <v>1</v>
      </c>
      <c r="F56" s="753">
        <v>3656.34</v>
      </c>
    </row>
    <row r="57" spans="1:6" ht="14.4" customHeight="1" x14ac:dyDescent="0.3">
      <c r="A57" s="776" t="s">
        <v>2476</v>
      </c>
      <c r="B57" s="752"/>
      <c r="C57" s="766">
        <v>0</v>
      </c>
      <c r="D57" s="752">
        <v>1493.6600060884082</v>
      </c>
      <c r="E57" s="766">
        <v>1</v>
      </c>
      <c r="F57" s="753">
        <v>1493.6600060884082</v>
      </c>
    </row>
    <row r="58" spans="1:6" ht="14.4" customHeight="1" x14ac:dyDescent="0.3">
      <c r="A58" s="776" t="s">
        <v>2477</v>
      </c>
      <c r="B58" s="752">
        <v>606.9</v>
      </c>
      <c r="C58" s="766">
        <v>0.53204639297267442</v>
      </c>
      <c r="D58" s="752">
        <v>533.79</v>
      </c>
      <c r="E58" s="766">
        <v>0.46795360702732552</v>
      </c>
      <c r="F58" s="753">
        <v>1140.69</v>
      </c>
    </row>
    <row r="59" spans="1:6" ht="14.4" customHeight="1" x14ac:dyDescent="0.3">
      <c r="A59" s="776" t="s">
        <v>2478</v>
      </c>
      <c r="B59" s="752">
        <v>123.4</v>
      </c>
      <c r="C59" s="766">
        <v>7.9279418189294071E-2</v>
      </c>
      <c r="D59" s="752">
        <v>1433.12</v>
      </c>
      <c r="E59" s="766">
        <v>0.92072058181070593</v>
      </c>
      <c r="F59" s="753">
        <v>1556.52</v>
      </c>
    </row>
    <row r="60" spans="1:6" ht="14.4" customHeight="1" x14ac:dyDescent="0.3">
      <c r="A60" s="776" t="s">
        <v>2479</v>
      </c>
      <c r="B60" s="752">
        <v>5335.9500000000007</v>
      </c>
      <c r="C60" s="766">
        <v>0.94437915691778362</v>
      </c>
      <c r="D60" s="752">
        <v>314.27</v>
      </c>
      <c r="E60" s="766">
        <v>5.5620843082216251E-2</v>
      </c>
      <c r="F60" s="753">
        <v>5650.2200000000012</v>
      </c>
    </row>
    <row r="61" spans="1:6" ht="14.4" customHeight="1" x14ac:dyDescent="0.3">
      <c r="A61" s="776" t="s">
        <v>2480</v>
      </c>
      <c r="B61" s="752"/>
      <c r="C61" s="766">
        <v>0</v>
      </c>
      <c r="D61" s="752">
        <v>73068.479999999996</v>
      </c>
      <c r="E61" s="766">
        <v>1</v>
      </c>
      <c r="F61" s="753">
        <v>73068.479999999996</v>
      </c>
    </row>
    <row r="62" spans="1:6" ht="14.4" customHeight="1" x14ac:dyDescent="0.3">
      <c r="A62" s="776" t="s">
        <v>2481</v>
      </c>
      <c r="B62" s="752"/>
      <c r="C62" s="766">
        <v>0</v>
      </c>
      <c r="D62" s="752">
        <v>5998.0700000000006</v>
      </c>
      <c r="E62" s="766">
        <v>1</v>
      </c>
      <c r="F62" s="753">
        <v>5998.0700000000006</v>
      </c>
    </row>
    <row r="63" spans="1:6" ht="14.4" customHeight="1" x14ac:dyDescent="0.3">
      <c r="A63" s="776" t="s">
        <v>2482</v>
      </c>
      <c r="B63" s="752">
        <v>7735.5770000000002</v>
      </c>
      <c r="C63" s="766">
        <v>1</v>
      </c>
      <c r="D63" s="752"/>
      <c r="E63" s="766">
        <v>0</v>
      </c>
      <c r="F63" s="753">
        <v>7735.5770000000002</v>
      </c>
    </row>
    <row r="64" spans="1:6" ht="14.4" customHeight="1" x14ac:dyDescent="0.3">
      <c r="A64" s="776" t="s">
        <v>2483</v>
      </c>
      <c r="B64" s="752">
        <v>10048.5</v>
      </c>
      <c r="C64" s="766">
        <v>0.11305553149094688</v>
      </c>
      <c r="D64" s="752">
        <v>78832.600000000006</v>
      </c>
      <c r="E64" s="766">
        <v>0.88694446850905306</v>
      </c>
      <c r="F64" s="753">
        <v>88881.1</v>
      </c>
    </row>
    <row r="65" spans="1:6" ht="14.4" customHeight="1" x14ac:dyDescent="0.3">
      <c r="A65" s="776" t="s">
        <v>2484</v>
      </c>
      <c r="B65" s="752"/>
      <c r="C65" s="766">
        <v>0</v>
      </c>
      <c r="D65" s="752">
        <v>368.75000000000006</v>
      </c>
      <c r="E65" s="766">
        <v>1</v>
      </c>
      <c r="F65" s="753">
        <v>368.75000000000006</v>
      </c>
    </row>
    <row r="66" spans="1:6" ht="14.4" customHeight="1" x14ac:dyDescent="0.3">
      <c r="A66" s="776" t="s">
        <v>2485</v>
      </c>
      <c r="B66" s="752"/>
      <c r="C66" s="766">
        <v>0</v>
      </c>
      <c r="D66" s="752">
        <v>2565.1999999999998</v>
      </c>
      <c r="E66" s="766">
        <v>1</v>
      </c>
      <c r="F66" s="753">
        <v>2565.1999999999998</v>
      </c>
    </row>
    <row r="67" spans="1:6" ht="14.4" customHeight="1" x14ac:dyDescent="0.3">
      <c r="A67" s="776" t="s">
        <v>2486</v>
      </c>
      <c r="B67" s="752">
        <v>2142.9830000000002</v>
      </c>
      <c r="C67" s="766">
        <v>0.16805101388576629</v>
      </c>
      <c r="D67" s="752">
        <v>10608.995999999999</v>
      </c>
      <c r="E67" s="766">
        <v>0.83194898611423374</v>
      </c>
      <c r="F67" s="753">
        <v>12751.978999999999</v>
      </c>
    </row>
    <row r="68" spans="1:6" ht="14.4" customHeight="1" x14ac:dyDescent="0.3">
      <c r="A68" s="776" t="s">
        <v>2487</v>
      </c>
      <c r="B68" s="752"/>
      <c r="C68" s="766">
        <v>0</v>
      </c>
      <c r="D68" s="752">
        <v>320.32</v>
      </c>
      <c r="E68" s="766">
        <v>1</v>
      </c>
      <c r="F68" s="753">
        <v>320.32</v>
      </c>
    </row>
    <row r="69" spans="1:6" ht="14.4" customHeight="1" x14ac:dyDescent="0.3">
      <c r="A69" s="776" t="s">
        <v>2488</v>
      </c>
      <c r="B69" s="752"/>
      <c r="C69" s="766">
        <v>0</v>
      </c>
      <c r="D69" s="752">
        <v>18540.660000000003</v>
      </c>
      <c r="E69" s="766">
        <v>1</v>
      </c>
      <c r="F69" s="753">
        <v>18540.660000000003</v>
      </c>
    </row>
    <row r="70" spans="1:6" ht="14.4" customHeight="1" x14ac:dyDescent="0.3">
      <c r="A70" s="776" t="s">
        <v>2489</v>
      </c>
      <c r="B70" s="752"/>
      <c r="C70" s="766">
        <v>0</v>
      </c>
      <c r="D70" s="752">
        <v>12518.905666666666</v>
      </c>
      <c r="E70" s="766">
        <v>1</v>
      </c>
      <c r="F70" s="753">
        <v>12518.905666666666</v>
      </c>
    </row>
    <row r="71" spans="1:6" ht="14.4" customHeight="1" x14ac:dyDescent="0.3">
      <c r="A71" s="776" t="s">
        <v>2490</v>
      </c>
      <c r="B71" s="752"/>
      <c r="C71" s="766">
        <v>0</v>
      </c>
      <c r="D71" s="752">
        <v>2238.84</v>
      </c>
      <c r="E71" s="766">
        <v>1</v>
      </c>
      <c r="F71" s="753">
        <v>2238.84</v>
      </c>
    </row>
    <row r="72" spans="1:6" ht="14.4" customHeight="1" x14ac:dyDescent="0.3">
      <c r="A72" s="776" t="s">
        <v>2491</v>
      </c>
      <c r="B72" s="752">
        <v>669.88000000000034</v>
      </c>
      <c r="C72" s="766">
        <v>9.4417861759892151E-3</v>
      </c>
      <c r="D72" s="752">
        <v>70278.559999999998</v>
      </c>
      <c r="E72" s="766">
        <v>0.99055821382401077</v>
      </c>
      <c r="F72" s="753">
        <v>70948.44</v>
      </c>
    </row>
    <row r="73" spans="1:6" ht="14.4" customHeight="1" x14ac:dyDescent="0.3">
      <c r="A73" s="776" t="s">
        <v>2492</v>
      </c>
      <c r="B73" s="752"/>
      <c r="C73" s="766">
        <v>0</v>
      </c>
      <c r="D73" s="752">
        <v>6765</v>
      </c>
      <c r="E73" s="766">
        <v>1</v>
      </c>
      <c r="F73" s="753">
        <v>6765</v>
      </c>
    </row>
    <row r="74" spans="1:6" ht="14.4" customHeight="1" x14ac:dyDescent="0.3">
      <c r="A74" s="776" t="s">
        <v>2493</v>
      </c>
      <c r="B74" s="752"/>
      <c r="C74" s="766">
        <v>0</v>
      </c>
      <c r="D74" s="752">
        <v>183.98000000000002</v>
      </c>
      <c r="E74" s="766">
        <v>1</v>
      </c>
      <c r="F74" s="753">
        <v>183.98000000000002</v>
      </c>
    </row>
    <row r="75" spans="1:6" ht="14.4" customHeight="1" x14ac:dyDescent="0.3">
      <c r="A75" s="776" t="s">
        <v>2494</v>
      </c>
      <c r="B75" s="752"/>
      <c r="C75" s="766">
        <v>0</v>
      </c>
      <c r="D75" s="752">
        <v>1268.5700000000008</v>
      </c>
      <c r="E75" s="766">
        <v>1</v>
      </c>
      <c r="F75" s="753">
        <v>1268.5700000000008</v>
      </c>
    </row>
    <row r="76" spans="1:6" ht="14.4" customHeight="1" x14ac:dyDescent="0.3">
      <c r="A76" s="776" t="s">
        <v>2495</v>
      </c>
      <c r="B76" s="752"/>
      <c r="C76" s="766">
        <v>0</v>
      </c>
      <c r="D76" s="752">
        <v>1110.2999999999997</v>
      </c>
      <c r="E76" s="766">
        <v>1</v>
      </c>
      <c r="F76" s="753">
        <v>1110.2999999999997</v>
      </c>
    </row>
    <row r="77" spans="1:6" ht="14.4" customHeight="1" x14ac:dyDescent="0.3">
      <c r="A77" s="776" t="s">
        <v>2496</v>
      </c>
      <c r="B77" s="752"/>
      <c r="C77" s="766">
        <v>0</v>
      </c>
      <c r="D77" s="752">
        <v>96.120000000000033</v>
      </c>
      <c r="E77" s="766">
        <v>1</v>
      </c>
      <c r="F77" s="753">
        <v>96.120000000000033</v>
      </c>
    </row>
    <row r="78" spans="1:6" ht="14.4" customHeight="1" x14ac:dyDescent="0.3">
      <c r="A78" s="776" t="s">
        <v>2497</v>
      </c>
      <c r="B78" s="752"/>
      <c r="C78" s="766">
        <v>0</v>
      </c>
      <c r="D78" s="752">
        <v>1844.4400028203897</v>
      </c>
      <c r="E78" s="766">
        <v>1</v>
      </c>
      <c r="F78" s="753">
        <v>1844.4400028203897</v>
      </c>
    </row>
    <row r="79" spans="1:6" ht="14.4" customHeight="1" x14ac:dyDescent="0.3">
      <c r="A79" s="776" t="s">
        <v>2498</v>
      </c>
      <c r="B79" s="752"/>
      <c r="C79" s="766">
        <v>0</v>
      </c>
      <c r="D79" s="752">
        <v>1679.8200000000002</v>
      </c>
      <c r="E79" s="766">
        <v>1</v>
      </c>
      <c r="F79" s="753">
        <v>1679.8200000000002</v>
      </c>
    </row>
    <row r="80" spans="1:6" ht="14.4" customHeight="1" x14ac:dyDescent="0.3">
      <c r="A80" s="776" t="s">
        <v>2499</v>
      </c>
      <c r="B80" s="752"/>
      <c r="C80" s="766">
        <v>0</v>
      </c>
      <c r="D80" s="752">
        <v>81.899999999999991</v>
      </c>
      <c r="E80" s="766">
        <v>1</v>
      </c>
      <c r="F80" s="753">
        <v>81.899999999999991</v>
      </c>
    </row>
    <row r="81" spans="1:6" ht="14.4" customHeight="1" x14ac:dyDescent="0.3">
      <c r="A81" s="776" t="s">
        <v>2500</v>
      </c>
      <c r="B81" s="752">
        <v>4112.51</v>
      </c>
      <c r="C81" s="766">
        <v>1</v>
      </c>
      <c r="D81" s="752"/>
      <c r="E81" s="766">
        <v>0</v>
      </c>
      <c r="F81" s="753">
        <v>4112.51</v>
      </c>
    </row>
    <row r="82" spans="1:6" ht="14.4" customHeight="1" x14ac:dyDescent="0.3">
      <c r="A82" s="776" t="s">
        <v>2501</v>
      </c>
      <c r="B82" s="752">
        <v>26676.809999999994</v>
      </c>
      <c r="C82" s="766">
        <v>0.85230432436421766</v>
      </c>
      <c r="D82" s="752">
        <v>4622.8200000000006</v>
      </c>
      <c r="E82" s="766">
        <v>0.14769567563578231</v>
      </c>
      <c r="F82" s="753">
        <v>31299.629999999994</v>
      </c>
    </row>
    <row r="83" spans="1:6" ht="14.4" customHeight="1" x14ac:dyDescent="0.3">
      <c r="A83" s="776" t="s">
        <v>2502</v>
      </c>
      <c r="B83" s="752">
        <v>10883.869999999999</v>
      </c>
      <c r="C83" s="766">
        <v>1</v>
      </c>
      <c r="D83" s="752"/>
      <c r="E83" s="766">
        <v>0</v>
      </c>
      <c r="F83" s="753">
        <v>10883.869999999999</v>
      </c>
    </row>
    <row r="84" spans="1:6" ht="14.4" customHeight="1" x14ac:dyDescent="0.3">
      <c r="A84" s="776" t="s">
        <v>2503</v>
      </c>
      <c r="B84" s="752"/>
      <c r="C84" s="766">
        <v>0</v>
      </c>
      <c r="D84" s="752">
        <v>32507.119997956856</v>
      </c>
      <c r="E84" s="766">
        <v>1</v>
      </c>
      <c r="F84" s="753">
        <v>32507.119997956856</v>
      </c>
    </row>
    <row r="85" spans="1:6" ht="14.4" customHeight="1" x14ac:dyDescent="0.3">
      <c r="A85" s="776" t="s">
        <v>2504</v>
      </c>
      <c r="B85" s="752"/>
      <c r="C85" s="766">
        <v>0</v>
      </c>
      <c r="D85" s="752">
        <v>4999.5</v>
      </c>
      <c r="E85" s="766">
        <v>1</v>
      </c>
      <c r="F85" s="753">
        <v>4999.5</v>
      </c>
    </row>
    <row r="86" spans="1:6" ht="14.4" customHeight="1" x14ac:dyDescent="0.3">
      <c r="A86" s="776" t="s">
        <v>2505</v>
      </c>
      <c r="B86" s="752"/>
      <c r="C86" s="766">
        <v>0</v>
      </c>
      <c r="D86" s="752">
        <v>2127.58</v>
      </c>
      <c r="E86" s="766">
        <v>1</v>
      </c>
      <c r="F86" s="753">
        <v>2127.58</v>
      </c>
    </row>
    <row r="87" spans="1:6" ht="14.4" customHeight="1" x14ac:dyDescent="0.3">
      <c r="A87" s="776" t="s">
        <v>2506</v>
      </c>
      <c r="B87" s="752"/>
      <c r="C87" s="766">
        <v>0</v>
      </c>
      <c r="D87" s="752">
        <v>1005.01</v>
      </c>
      <c r="E87" s="766">
        <v>1</v>
      </c>
      <c r="F87" s="753">
        <v>1005.01</v>
      </c>
    </row>
    <row r="88" spans="1:6" ht="14.4" customHeight="1" x14ac:dyDescent="0.3">
      <c r="A88" s="776" t="s">
        <v>2507</v>
      </c>
      <c r="B88" s="752">
        <v>914.5</v>
      </c>
      <c r="C88" s="766">
        <v>0.14056407000997551</v>
      </c>
      <c r="D88" s="752">
        <v>5591.43</v>
      </c>
      <c r="E88" s="766">
        <v>0.85943592999002449</v>
      </c>
      <c r="F88" s="753">
        <v>6505.93</v>
      </c>
    </row>
    <row r="89" spans="1:6" ht="14.4" customHeight="1" x14ac:dyDescent="0.3">
      <c r="A89" s="776" t="s">
        <v>2508</v>
      </c>
      <c r="B89" s="752">
        <v>1010.05</v>
      </c>
      <c r="C89" s="766">
        <v>4.320038253969747E-2</v>
      </c>
      <c r="D89" s="752">
        <v>22370.530000000002</v>
      </c>
      <c r="E89" s="766">
        <v>0.95679961746030251</v>
      </c>
      <c r="F89" s="753">
        <v>23380.58</v>
      </c>
    </row>
    <row r="90" spans="1:6" ht="14.4" customHeight="1" x14ac:dyDescent="0.3">
      <c r="A90" s="776" t="s">
        <v>2509</v>
      </c>
      <c r="B90" s="752">
        <v>87.36</v>
      </c>
      <c r="C90" s="766">
        <v>0.38420265634620449</v>
      </c>
      <c r="D90" s="752">
        <v>140.02000000000004</v>
      </c>
      <c r="E90" s="766">
        <v>0.61579734365379546</v>
      </c>
      <c r="F90" s="753">
        <v>227.38000000000005</v>
      </c>
    </row>
    <row r="91" spans="1:6" ht="14.4" customHeight="1" x14ac:dyDescent="0.3">
      <c r="A91" s="776" t="s">
        <v>2510</v>
      </c>
      <c r="B91" s="752"/>
      <c r="C91" s="766">
        <v>0</v>
      </c>
      <c r="D91" s="752">
        <v>853.2</v>
      </c>
      <c r="E91" s="766">
        <v>1</v>
      </c>
      <c r="F91" s="753">
        <v>853.2</v>
      </c>
    </row>
    <row r="92" spans="1:6" ht="14.4" customHeight="1" x14ac:dyDescent="0.3">
      <c r="A92" s="776" t="s">
        <v>2511</v>
      </c>
      <c r="B92" s="752">
        <v>2370.1900000000005</v>
      </c>
      <c r="C92" s="766">
        <v>0.71242342813516324</v>
      </c>
      <c r="D92" s="752">
        <v>956.75</v>
      </c>
      <c r="E92" s="766">
        <v>0.28757657186483671</v>
      </c>
      <c r="F92" s="753">
        <v>3326.9400000000005</v>
      </c>
    </row>
    <row r="93" spans="1:6" ht="14.4" customHeight="1" x14ac:dyDescent="0.3">
      <c r="A93" s="776" t="s">
        <v>2512</v>
      </c>
      <c r="B93" s="752"/>
      <c r="C93" s="766">
        <v>0</v>
      </c>
      <c r="D93" s="752">
        <v>4600.3500000000004</v>
      </c>
      <c r="E93" s="766">
        <v>1</v>
      </c>
      <c r="F93" s="753">
        <v>4600.3500000000004</v>
      </c>
    </row>
    <row r="94" spans="1:6" ht="14.4" customHeight="1" x14ac:dyDescent="0.3">
      <c r="A94" s="776" t="s">
        <v>2513</v>
      </c>
      <c r="B94" s="752"/>
      <c r="C94" s="766">
        <v>0</v>
      </c>
      <c r="D94" s="752">
        <v>398.8</v>
      </c>
      <c r="E94" s="766">
        <v>1</v>
      </c>
      <c r="F94" s="753">
        <v>398.8</v>
      </c>
    </row>
    <row r="95" spans="1:6" ht="14.4" customHeight="1" x14ac:dyDescent="0.3">
      <c r="A95" s="776" t="s">
        <v>2514</v>
      </c>
      <c r="B95" s="752">
        <v>223.30000000000007</v>
      </c>
      <c r="C95" s="766">
        <v>0.47004588894034438</v>
      </c>
      <c r="D95" s="752">
        <v>251.76000000000005</v>
      </c>
      <c r="E95" s="766">
        <v>0.52995411105965562</v>
      </c>
      <c r="F95" s="753">
        <v>475.06000000000012</v>
      </c>
    </row>
    <row r="96" spans="1:6" ht="14.4" customHeight="1" x14ac:dyDescent="0.3">
      <c r="A96" s="776" t="s">
        <v>2515</v>
      </c>
      <c r="B96" s="752">
        <v>375.91999999999996</v>
      </c>
      <c r="C96" s="766">
        <v>0.28261049339558098</v>
      </c>
      <c r="D96" s="752">
        <v>954.25000000000023</v>
      </c>
      <c r="E96" s="766">
        <v>0.71738950660441914</v>
      </c>
      <c r="F96" s="753">
        <v>1330.17</v>
      </c>
    </row>
    <row r="97" spans="1:6" ht="14.4" customHeight="1" x14ac:dyDescent="0.3">
      <c r="A97" s="776" t="s">
        <v>2516</v>
      </c>
      <c r="B97" s="752"/>
      <c r="C97" s="766">
        <v>0</v>
      </c>
      <c r="D97" s="752">
        <v>185.12000000000003</v>
      </c>
      <c r="E97" s="766">
        <v>1</v>
      </c>
      <c r="F97" s="753">
        <v>185.12000000000003</v>
      </c>
    </row>
    <row r="98" spans="1:6" ht="14.4" customHeight="1" x14ac:dyDescent="0.3">
      <c r="A98" s="776" t="s">
        <v>2517</v>
      </c>
      <c r="B98" s="752">
        <v>132.66</v>
      </c>
      <c r="C98" s="766">
        <v>5.5512547528595142E-2</v>
      </c>
      <c r="D98" s="752">
        <v>2257.0699962979602</v>
      </c>
      <c r="E98" s="766">
        <v>0.94448745247140486</v>
      </c>
      <c r="F98" s="753">
        <v>2389.72999629796</v>
      </c>
    </row>
    <row r="99" spans="1:6" ht="14.4" customHeight="1" x14ac:dyDescent="0.3">
      <c r="A99" s="776" t="s">
        <v>2518</v>
      </c>
      <c r="B99" s="752">
        <v>132.19999999999999</v>
      </c>
      <c r="C99" s="766">
        <v>8.2465223629218362E-2</v>
      </c>
      <c r="D99" s="752">
        <v>1470.9000000000003</v>
      </c>
      <c r="E99" s="766">
        <v>0.91753477637078162</v>
      </c>
      <c r="F99" s="753">
        <v>1603.1000000000004</v>
      </c>
    </row>
    <row r="100" spans="1:6" ht="14.4" customHeight="1" x14ac:dyDescent="0.3">
      <c r="A100" s="776" t="s">
        <v>2519</v>
      </c>
      <c r="B100" s="752"/>
      <c r="C100" s="766">
        <v>0</v>
      </c>
      <c r="D100" s="752">
        <v>725.40999999999985</v>
      </c>
      <c r="E100" s="766">
        <v>1</v>
      </c>
      <c r="F100" s="753">
        <v>725.40999999999985</v>
      </c>
    </row>
    <row r="101" spans="1:6" ht="14.4" customHeight="1" x14ac:dyDescent="0.3">
      <c r="A101" s="776" t="s">
        <v>2520</v>
      </c>
      <c r="B101" s="752"/>
      <c r="C101" s="766">
        <v>0</v>
      </c>
      <c r="D101" s="752">
        <v>5123.9700000000012</v>
      </c>
      <c r="E101" s="766">
        <v>1</v>
      </c>
      <c r="F101" s="753">
        <v>5123.9700000000012</v>
      </c>
    </row>
    <row r="102" spans="1:6" ht="14.4" customHeight="1" x14ac:dyDescent="0.3">
      <c r="A102" s="776" t="s">
        <v>2521</v>
      </c>
      <c r="B102" s="752"/>
      <c r="C102" s="766">
        <v>0</v>
      </c>
      <c r="D102" s="752">
        <v>194.13</v>
      </c>
      <c r="E102" s="766">
        <v>1</v>
      </c>
      <c r="F102" s="753">
        <v>194.13</v>
      </c>
    </row>
    <row r="103" spans="1:6" ht="14.4" customHeight="1" x14ac:dyDescent="0.3">
      <c r="A103" s="776" t="s">
        <v>2522</v>
      </c>
      <c r="B103" s="752">
        <v>142.34000000000003</v>
      </c>
      <c r="C103" s="766">
        <v>9.6552098383562962E-2</v>
      </c>
      <c r="D103" s="752">
        <v>1331.8899999999999</v>
      </c>
      <c r="E103" s="766">
        <v>0.90344790161643695</v>
      </c>
      <c r="F103" s="753">
        <v>1474.23</v>
      </c>
    </row>
    <row r="104" spans="1:6" ht="14.4" customHeight="1" x14ac:dyDescent="0.3">
      <c r="A104" s="776" t="s">
        <v>2523</v>
      </c>
      <c r="B104" s="752">
        <v>2302.6800000000003</v>
      </c>
      <c r="C104" s="766">
        <v>0.76877979727834833</v>
      </c>
      <c r="D104" s="752">
        <v>692.56</v>
      </c>
      <c r="E104" s="766">
        <v>0.23122020272165164</v>
      </c>
      <c r="F104" s="753">
        <v>2995.2400000000002</v>
      </c>
    </row>
    <row r="105" spans="1:6" ht="14.4" customHeight="1" x14ac:dyDescent="0.3">
      <c r="A105" s="776" t="s">
        <v>2524</v>
      </c>
      <c r="B105" s="752"/>
      <c r="C105" s="766">
        <v>0</v>
      </c>
      <c r="D105" s="752">
        <v>1458.47</v>
      </c>
      <c r="E105" s="766">
        <v>1</v>
      </c>
      <c r="F105" s="753">
        <v>1458.47</v>
      </c>
    </row>
    <row r="106" spans="1:6" ht="14.4" customHeight="1" x14ac:dyDescent="0.3">
      <c r="A106" s="776" t="s">
        <v>2525</v>
      </c>
      <c r="B106" s="752"/>
      <c r="C106" s="766">
        <v>0</v>
      </c>
      <c r="D106" s="752">
        <v>1207.8599999999999</v>
      </c>
      <c r="E106" s="766">
        <v>1</v>
      </c>
      <c r="F106" s="753">
        <v>1207.8599999999999</v>
      </c>
    </row>
    <row r="107" spans="1:6" ht="14.4" customHeight="1" x14ac:dyDescent="0.3">
      <c r="A107" s="776" t="s">
        <v>2526</v>
      </c>
      <c r="B107" s="752">
        <v>592.70000000000005</v>
      </c>
      <c r="C107" s="766">
        <v>0.14707196029776673</v>
      </c>
      <c r="D107" s="752">
        <v>3437.3000000000006</v>
      </c>
      <c r="E107" s="766">
        <v>0.85292803970223319</v>
      </c>
      <c r="F107" s="753">
        <v>4030.0000000000009</v>
      </c>
    </row>
    <row r="108" spans="1:6" ht="14.4" customHeight="1" x14ac:dyDescent="0.3">
      <c r="A108" s="776" t="s">
        <v>2527</v>
      </c>
      <c r="B108" s="752"/>
      <c r="C108" s="766">
        <v>0</v>
      </c>
      <c r="D108" s="752">
        <v>990.45000134667259</v>
      </c>
      <c r="E108" s="766">
        <v>1</v>
      </c>
      <c r="F108" s="753">
        <v>990.45000134667259</v>
      </c>
    </row>
    <row r="109" spans="1:6" ht="14.4" customHeight="1" x14ac:dyDescent="0.3">
      <c r="A109" s="776" t="s">
        <v>2528</v>
      </c>
      <c r="B109" s="752"/>
      <c r="C109" s="766">
        <v>0</v>
      </c>
      <c r="D109" s="752">
        <v>1172.7</v>
      </c>
      <c r="E109" s="766">
        <v>1</v>
      </c>
      <c r="F109" s="753">
        <v>1172.7</v>
      </c>
    </row>
    <row r="110" spans="1:6" ht="14.4" customHeight="1" x14ac:dyDescent="0.3">
      <c r="A110" s="776" t="s">
        <v>2529</v>
      </c>
      <c r="B110" s="752"/>
      <c r="C110" s="766">
        <v>0</v>
      </c>
      <c r="D110" s="752">
        <v>124.46999999999998</v>
      </c>
      <c r="E110" s="766">
        <v>1</v>
      </c>
      <c r="F110" s="753">
        <v>124.46999999999998</v>
      </c>
    </row>
    <row r="111" spans="1:6" ht="14.4" customHeight="1" x14ac:dyDescent="0.3">
      <c r="A111" s="776" t="s">
        <v>2530</v>
      </c>
      <c r="B111" s="752">
        <v>241.69</v>
      </c>
      <c r="C111" s="766">
        <v>1</v>
      </c>
      <c r="D111" s="752"/>
      <c r="E111" s="766">
        <v>0</v>
      </c>
      <c r="F111" s="753">
        <v>241.69</v>
      </c>
    </row>
    <row r="112" spans="1:6" ht="14.4" customHeight="1" x14ac:dyDescent="0.3">
      <c r="A112" s="776" t="s">
        <v>2531</v>
      </c>
      <c r="B112" s="752"/>
      <c r="C112" s="766">
        <v>0</v>
      </c>
      <c r="D112" s="752">
        <v>2207.3799999999997</v>
      </c>
      <c r="E112" s="766">
        <v>1</v>
      </c>
      <c r="F112" s="753">
        <v>2207.3799999999997</v>
      </c>
    </row>
    <row r="113" spans="1:6" ht="14.4" customHeight="1" x14ac:dyDescent="0.3">
      <c r="A113" s="776" t="s">
        <v>2532</v>
      </c>
      <c r="B113" s="752"/>
      <c r="C113" s="766">
        <v>0</v>
      </c>
      <c r="D113" s="752">
        <v>669.06</v>
      </c>
      <c r="E113" s="766">
        <v>1</v>
      </c>
      <c r="F113" s="753">
        <v>669.06</v>
      </c>
    </row>
    <row r="114" spans="1:6" ht="14.4" customHeight="1" x14ac:dyDescent="0.3">
      <c r="A114" s="776" t="s">
        <v>2533</v>
      </c>
      <c r="B114" s="752"/>
      <c r="C114" s="766">
        <v>0</v>
      </c>
      <c r="D114" s="752">
        <v>653.04</v>
      </c>
      <c r="E114" s="766">
        <v>1</v>
      </c>
      <c r="F114" s="753">
        <v>653.04</v>
      </c>
    </row>
    <row r="115" spans="1:6" ht="14.4" customHeight="1" x14ac:dyDescent="0.3">
      <c r="A115" s="776" t="s">
        <v>2534</v>
      </c>
      <c r="B115" s="752"/>
      <c r="C115" s="766">
        <v>0</v>
      </c>
      <c r="D115" s="752">
        <v>24925.200000000001</v>
      </c>
      <c r="E115" s="766">
        <v>1</v>
      </c>
      <c r="F115" s="753">
        <v>24925.200000000001</v>
      </c>
    </row>
    <row r="116" spans="1:6" ht="14.4" customHeight="1" x14ac:dyDescent="0.3">
      <c r="A116" s="776" t="s">
        <v>2535</v>
      </c>
      <c r="B116" s="752"/>
      <c r="C116" s="766">
        <v>0</v>
      </c>
      <c r="D116" s="752">
        <v>855.88</v>
      </c>
      <c r="E116" s="766">
        <v>1</v>
      </c>
      <c r="F116" s="753">
        <v>855.88</v>
      </c>
    </row>
    <row r="117" spans="1:6" ht="14.4" customHeight="1" x14ac:dyDescent="0.3">
      <c r="A117" s="776" t="s">
        <v>2536</v>
      </c>
      <c r="B117" s="752"/>
      <c r="C117" s="766">
        <v>0</v>
      </c>
      <c r="D117" s="752">
        <v>439.13999999999993</v>
      </c>
      <c r="E117" s="766">
        <v>1</v>
      </c>
      <c r="F117" s="753">
        <v>439.13999999999993</v>
      </c>
    </row>
    <row r="118" spans="1:6" ht="14.4" customHeight="1" x14ac:dyDescent="0.3">
      <c r="A118" s="776" t="s">
        <v>2537</v>
      </c>
      <c r="B118" s="752"/>
      <c r="C118" s="766">
        <v>0</v>
      </c>
      <c r="D118" s="752">
        <v>5299.14</v>
      </c>
      <c r="E118" s="766">
        <v>1</v>
      </c>
      <c r="F118" s="753">
        <v>5299.14</v>
      </c>
    </row>
    <row r="119" spans="1:6" ht="14.4" customHeight="1" x14ac:dyDescent="0.3">
      <c r="A119" s="776" t="s">
        <v>2538</v>
      </c>
      <c r="B119" s="752"/>
      <c r="C119" s="766">
        <v>0</v>
      </c>
      <c r="D119" s="752">
        <v>3952.6599999999989</v>
      </c>
      <c r="E119" s="766">
        <v>1</v>
      </c>
      <c r="F119" s="753">
        <v>3952.6599999999989</v>
      </c>
    </row>
    <row r="120" spans="1:6" ht="14.4" customHeight="1" x14ac:dyDescent="0.3">
      <c r="A120" s="776" t="s">
        <v>2539</v>
      </c>
      <c r="B120" s="752"/>
      <c r="C120" s="766">
        <v>0</v>
      </c>
      <c r="D120" s="752">
        <v>5106.2100000000009</v>
      </c>
      <c r="E120" s="766">
        <v>1</v>
      </c>
      <c r="F120" s="753">
        <v>5106.2100000000009</v>
      </c>
    </row>
    <row r="121" spans="1:6" ht="14.4" customHeight="1" x14ac:dyDescent="0.3">
      <c r="A121" s="776" t="s">
        <v>2540</v>
      </c>
      <c r="B121" s="752"/>
      <c r="C121" s="766">
        <v>0</v>
      </c>
      <c r="D121" s="752">
        <v>6360.75</v>
      </c>
      <c r="E121" s="766">
        <v>1</v>
      </c>
      <c r="F121" s="753">
        <v>6360.75</v>
      </c>
    </row>
    <row r="122" spans="1:6" ht="14.4" customHeight="1" x14ac:dyDescent="0.3">
      <c r="A122" s="776" t="s">
        <v>2541</v>
      </c>
      <c r="B122" s="752"/>
      <c r="C122" s="766">
        <v>0</v>
      </c>
      <c r="D122" s="752">
        <v>7281.97</v>
      </c>
      <c r="E122" s="766">
        <v>1</v>
      </c>
      <c r="F122" s="753">
        <v>7281.97</v>
      </c>
    </row>
    <row r="123" spans="1:6" ht="14.4" customHeight="1" x14ac:dyDescent="0.3">
      <c r="A123" s="776" t="s">
        <v>2542</v>
      </c>
      <c r="B123" s="752"/>
      <c r="C123" s="766">
        <v>0</v>
      </c>
      <c r="D123" s="752">
        <v>80.739999999999995</v>
      </c>
      <c r="E123" s="766">
        <v>1</v>
      </c>
      <c r="F123" s="753">
        <v>80.739999999999995</v>
      </c>
    </row>
    <row r="124" spans="1:6" ht="14.4" customHeight="1" x14ac:dyDescent="0.3">
      <c r="A124" s="776" t="s">
        <v>2543</v>
      </c>
      <c r="B124" s="752"/>
      <c r="C124" s="766">
        <v>0</v>
      </c>
      <c r="D124" s="752">
        <v>17355.109999999997</v>
      </c>
      <c r="E124" s="766">
        <v>1</v>
      </c>
      <c r="F124" s="753">
        <v>17355.109999999997</v>
      </c>
    </row>
    <row r="125" spans="1:6" ht="14.4" customHeight="1" x14ac:dyDescent="0.3">
      <c r="A125" s="776" t="s">
        <v>2544</v>
      </c>
      <c r="B125" s="752">
        <v>575.19000000000005</v>
      </c>
      <c r="C125" s="766">
        <v>6.7663361864115701E-2</v>
      </c>
      <c r="D125" s="752">
        <v>7925.5699999999979</v>
      </c>
      <c r="E125" s="766">
        <v>0.9323366381358843</v>
      </c>
      <c r="F125" s="753">
        <v>8500.7599999999984</v>
      </c>
    </row>
    <row r="126" spans="1:6" ht="14.4" customHeight="1" x14ac:dyDescent="0.3">
      <c r="A126" s="776" t="s">
        <v>2545</v>
      </c>
      <c r="B126" s="752"/>
      <c r="C126" s="766">
        <v>0</v>
      </c>
      <c r="D126" s="752">
        <v>5196.7400000000007</v>
      </c>
      <c r="E126" s="766">
        <v>1</v>
      </c>
      <c r="F126" s="753">
        <v>5196.7400000000007</v>
      </c>
    </row>
    <row r="127" spans="1:6" ht="14.4" customHeight="1" x14ac:dyDescent="0.3">
      <c r="A127" s="776" t="s">
        <v>2546</v>
      </c>
      <c r="B127" s="752">
        <v>1534.5899999999997</v>
      </c>
      <c r="C127" s="766">
        <v>1</v>
      </c>
      <c r="D127" s="752"/>
      <c r="E127" s="766">
        <v>0</v>
      </c>
      <c r="F127" s="753">
        <v>1534.5899999999997</v>
      </c>
    </row>
    <row r="128" spans="1:6" ht="14.4" customHeight="1" x14ac:dyDescent="0.3">
      <c r="A128" s="776" t="s">
        <v>2547</v>
      </c>
      <c r="B128" s="752"/>
      <c r="C128" s="766">
        <v>0</v>
      </c>
      <c r="D128" s="752">
        <v>5205.6000000000004</v>
      </c>
      <c r="E128" s="766">
        <v>1</v>
      </c>
      <c r="F128" s="753">
        <v>5205.6000000000004</v>
      </c>
    </row>
    <row r="129" spans="1:6" ht="14.4" customHeight="1" x14ac:dyDescent="0.3">
      <c r="A129" s="776" t="s">
        <v>2548</v>
      </c>
      <c r="B129" s="752"/>
      <c r="C129" s="766">
        <v>0</v>
      </c>
      <c r="D129" s="752">
        <v>5268.55</v>
      </c>
      <c r="E129" s="766">
        <v>1</v>
      </c>
      <c r="F129" s="753">
        <v>5268.55</v>
      </c>
    </row>
    <row r="130" spans="1:6" ht="14.4" customHeight="1" x14ac:dyDescent="0.3">
      <c r="A130" s="776" t="s">
        <v>2549</v>
      </c>
      <c r="B130" s="752">
        <v>19077.060000000001</v>
      </c>
      <c r="C130" s="766">
        <v>0.45359008396276279</v>
      </c>
      <c r="D130" s="752">
        <v>22980.87</v>
      </c>
      <c r="E130" s="766">
        <v>0.54640991603723721</v>
      </c>
      <c r="F130" s="753">
        <v>42057.93</v>
      </c>
    </row>
    <row r="131" spans="1:6" ht="14.4" customHeight="1" x14ac:dyDescent="0.3">
      <c r="A131" s="776" t="s">
        <v>2550</v>
      </c>
      <c r="B131" s="752">
        <v>101.16000000000003</v>
      </c>
      <c r="C131" s="766">
        <v>1.956340120056935E-2</v>
      </c>
      <c r="D131" s="752">
        <v>5069.7199999999993</v>
      </c>
      <c r="E131" s="766">
        <v>0.98043659879943068</v>
      </c>
      <c r="F131" s="753">
        <v>5170.8799999999992</v>
      </c>
    </row>
    <row r="132" spans="1:6" ht="14.4" customHeight="1" x14ac:dyDescent="0.3">
      <c r="A132" s="776" t="s">
        <v>2551</v>
      </c>
      <c r="B132" s="752">
        <v>7034.4108965500518</v>
      </c>
      <c r="C132" s="766">
        <v>0.41229513350788688</v>
      </c>
      <c r="D132" s="752">
        <v>10027.18</v>
      </c>
      <c r="E132" s="766">
        <v>0.58770486649211306</v>
      </c>
      <c r="F132" s="753">
        <v>17061.590896550053</v>
      </c>
    </row>
    <row r="133" spans="1:6" ht="14.4" customHeight="1" x14ac:dyDescent="0.3">
      <c r="A133" s="776" t="s">
        <v>2552</v>
      </c>
      <c r="B133" s="752">
        <v>1098.7200000000003</v>
      </c>
      <c r="C133" s="766">
        <v>1</v>
      </c>
      <c r="D133" s="752"/>
      <c r="E133" s="766">
        <v>0</v>
      </c>
      <c r="F133" s="753">
        <v>1098.7200000000003</v>
      </c>
    </row>
    <row r="134" spans="1:6" ht="14.4" customHeight="1" x14ac:dyDescent="0.3">
      <c r="A134" s="776" t="s">
        <v>2553</v>
      </c>
      <c r="B134" s="752"/>
      <c r="C134" s="766">
        <v>0</v>
      </c>
      <c r="D134" s="752">
        <v>671.44999999999982</v>
      </c>
      <c r="E134" s="766">
        <v>1</v>
      </c>
      <c r="F134" s="753">
        <v>671.44999999999982</v>
      </c>
    </row>
    <row r="135" spans="1:6" ht="14.4" customHeight="1" thickBot="1" x14ac:dyDescent="0.35">
      <c r="A135" s="777" t="s">
        <v>2554</v>
      </c>
      <c r="B135" s="768">
        <v>1135.94</v>
      </c>
      <c r="C135" s="769">
        <v>5.7664376015725853E-3</v>
      </c>
      <c r="D135" s="768">
        <v>195855.69998414096</v>
      </c>
      <c r="E135" s="769">
        <v>0.99423356239842742</v>
      </c>
      <c r="F135" s="770">
        <v>196991.63998414096</v>
      </c>
    </row>
    <row r="136" spans="1:6" ht="14.4" customHeight="1" thickBot="1" x14ac:dyDescent="0.35">
      <c r="A136" s="771" t="s">
        <v>3</v>
      </c>
      <c r="B136" s="772">
        <v>111788.88089655004</v>
      </c>
      <c r="C136" s="773">
        <v>7.7380467445258477E-2</v>
      </c>
      <c r="D136" s="772">
        <v>1332876.4795916541</v>
      </c>
      <c r="E136" s="773">
        <v>0.92261953255474194</v>
      </c>
      <c r="F136" s="774">
        <v>1444665.3604882036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3447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780.9</v>
      </c>
      <c r="G3" s="47">
        <f>SUBTOTAL(9,G6:G1048576)</f>
        <v>111788.88089654999</v>
      </c>
      <c r="H3" s="48">
        <f>IF(M3=0,0,G3/M3)</f>
        <v>7.7380467445258463E-2</v>
      </c>
      <c r="I3" s="47">
        <f>SUBTOTAL(9,I6:I1048576)</f>
        <v>7596.5</v>
      </c>
      <c r="J3" s="47">
        <f>SUBTOTAL(9,J6:J1048576)</f>
        <v>1332876.4795916541</v>
      </c>
      <c r="K3" s="48">
        <f>IF(M3=0,0,J3/M3)</f>
        <v>0.92261953255474227</v>
      </c>
      <c r="L3" s="47">
        <f>SUBTOTAL(9,L6:L1048576)</f>
        <v>8377.4</v>
      </c>
      <c r="M3" s="49">
        <f>SUBTOTAL(9,M6:M1048576)</f>
        <v>1444665.3604882031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580</v>
      </c>
      <c r="B6" s="741" t="s">
        <v>2555</v>
      </c>
      <c r="C6" s="741" t="s">
        <v>2556</v>
      </c>
      <c r="D6" s="741" t="s">
        <v>843</v>
      </c>
      <c r="E6" s="741" t="s">
        <v>2557</v>
      </c>
      <c r="F6" s="745"/>
      <c r="G6" s="745"/>
      <c r="H6" s="765">
        <v>0</v>
      </c>
      <c r="I6" s="745">
        <v>158</v>
      </c>
      <c r="J6" s="745">
        <v>2614.4399999999996</v>
      </c>
      <c r="K6" s="765">
        <v>1</v>
      </c>
      <c r="L6" s="745">
        <v>158</v>
      </c>
      <c r="M6" s="746">
        <v>2614.4399999999996</v>
      </c>
    </row>
    <row r="7" spans="1:13" ht="14.4" customHeight="1" x14ac:dyDescent="0.3">
      <c r="A7" s="747" t="s">
        <v>580</v>
      </c>
      <c r="B7" s="748" t="s">
        <v>2555</v>
      </c>
      <c r="C7" s="748" t="s">
        <v>2558</v>
      </c>
      <c r="D7" s="748" t="s">
        <v>2559</v>
      </c>
      <c r="E7" s="748" t="s">
        <v>2560</v>
      </c>
      <c r="F7" s="752"/>
      <c r="G7" s="752"/>
      <c r="H7" s="766">
        <v>0</v>
      </c>
      <c r="I7" s="752">
        <v>105</v>
      </c>
      <c r="J7" s="752">
        <v>1283.94</v>
      </c>
      <c r="K7" s="766">
        <v>1</v>
      </c>
      <c r="L7" s="752">
        <v>105</v>
      </c>
      <c r="M7" s="753">
        <v>1283.94</v>
      </c>
    </row>
    <row r="8" spans="1:13" ht="14.4" customHeight="1" x14ac:dyDescent="0.3">
      <c r="A8" s="747" t="s">
        <v>580</v>
      </c>
      <c r="B8" s="748" t="s">
        <v>2555</v>
      </c>
      <c r="C8" s="748" t="s">
        <v>2561</v>
      </c>
      <c r="D8" s="748" t="s">
        <v>2559</v>
      </c>
      <c r="E8" s="748" t="s">
        <v>2562</v>
      </c>
      <c r="F8" s="752"/>
      <c r="G8" s="752"/>
      <c r="H8" s="766">
        <v>0</v>
      </c>
      <c r="I8" s="752">
        <v>14</v>
      </c>
      <c r="J8" s="752">
        <v>601.08000000000004</v>
      </c>
      <c r="K8" s="766">
        <v>1</v>
      </c>
      <c r="L8" s="752">
        <v>14</v>
      </c>
      <c r="M8" s="753">
        <v>601.08000000000004</v>
      </c>
    </row>
    <row r="9" spans="1:13" ht="14.4" customHeight="1" x14ac:dyDescent="0.3">
      <c r="A9" s="747" t="s">
        <v>580</v>
      </c>
      <c r="B9" s="748" t="s">
        <v>2555</v>
      </c>
      <c r="C9" s="748" t="s">
        <v>2563</v>
      </c>
      <c r="D9" s="748" t="s">
        <v>2559</v>
      </c>
      <c r="E9" s="748" t="s">
        <v>2564</v>
      </c>
      <c r="F9" s="752"/>
      <c r="G9" s="752"/>
      <c r="H9" s="766">
        <v>0</v>
      </c>
      <c r="I9" s="752">
        <v>13</v>
      </c>
      <c r="J9" s="752">
        <v>341.90000000000009</v>
      </c>
      <c r="K9" s="766">
        <v>1</v>
      </c>
      <c r="L9" s="752">
        <v>13</v>
      </c>
      <c r="M9" s="753">
        <v>341.90000000000009</v>
      </c>
    </row>
    <row r="10" spans="1:13" ht="14.4" customHeight="1" x14ac:dyDescent="0.3">
      <c r="A10" s="747" t="s">
        <v>580</v>
      </c>
      <c r="B10" s="748" t="s">
        <v>2565</v>
      </c>
      <c r="C10" s="748" t="s">
        <v>2566</v>
      </c>
      <c r="D10" s="748" t="s">
        <v>1308</v>
      </c>
      <c r="E10" s="748" t="s">
        <v>2567</v>
      </c>
      <c r="F10" s="752"/>
      <c r="G10" s="752"/>
      <c r="H10" s="766">
        <v>0</v>
      </c>
      <c r="I10" s="752">
        <v>3</v>
      </c>
      <c r="J10" s="752">
        <v>260.49000000000012</v>
      </c>
      <c r="K10" s="766">
        <v>1</v>
      </c>
      <c r="L10" s="752">
        <v>3</v>
      </c>
      <c r="M10" s="753">
        <v>260.49000000000012</v>
      </c>
    </row>
    <row r="11" spans="1:13" ht="14.4" customHeight="1" x14ac:dyDescent="0.3">
      <c r="A11" s="747" t="s">
        <v>580</v>
      </c>
      <c r="B11" s="748" t="s">
        <v>2565</v>
      </c>
      <c r="C11" s="748" t="s">
        <v>2568</v>
      </c>
      <c r="D11" s="748" t="s">
        <v>1308</v>
      </c>
      <c r="E11" s="748" t="s">
        <v>2569</v>
      </c>
      <c r="F11" s="752"/>
      <c r="G11" s="752"/>
      <c r="H11" s="766">
        <v>0</v>
      </c>
      <c r="I11" s="752">
        <v>1</v>
      </c>
      <c r="J11" s="752">
        <v>157.96</v>
      </c>
      <c r="K11" s="766">
        <v>1</v>
      </c>
      <c r="L11" s="752">
        <v>1</v>
      </c>
      <c r="M11" s="753">
        <v>157.96</v>
      </c>
    </row>
    <row r="12" spans="1:13" ht="14.4" customHeight="1" x14ac:dyDescent="0.3">
      <c r="A12" s="747" t="s">
        <v>580</v>
      </c>
      <c r="B12" s="748" t="s">
        <v>2570</v>
      </c>
      <c r="C12" s="748" t="s">
        <v>2571</v>
      </c>
      <c r="D12" s="748" t="s">
        <v>2572</v>
      </c>
      <c r="E12" s="748" t="s">
        <v>2573</v>
      </c>
      <c r="F12" s="752"/>
      <c r="G12" s="752"/>
      <c r="H12" s="766">
        <v>0</v>
      </c>
      <c r="I12" s="752">
        <v>11</v>
      </c>
      <c r="J12" s="752">
        <v>1356.42</v>
      </c>
      <c r="K12" s="766">
        <v>1</v>
      </c>
      <c r="L12" s="752">
        <v>11</v>
      </c>
      <c r="M12" s="753">
        <v>1356.42</v>
      </c>
    </row>
    <row r="13" spans="1:13" ht="14.4" customHeight="1" x14ac:dyDescent="0.3">
      <c r="A13" s="747" t="s">
        <v>580</v>
      </c>
      <c r="B13" s="748" t="s">
        <v>2570</v>
      </c>
      <c r="C13" s="748" t="s">
        <v>2574</v>
      </c>
      <c r="D13" s="748" t="s">
        <v>2572</v>
      </c>
      <c r="E13" s="748" t="s">
        <v>2575</v>
      </c>
      <c r="F13" s="752"/>
      <c r="G13" s="752"/>
      <c r="H13" s="766">
        <v>0</v>
      </c>
      <c r="I13" s="752">
        <v>3</v>
      </c>
      <c r="J13" s="752">
        <v>937.47</v>
      </c>
      <c r="K13" s="766">
        <v>1</v>
      </c>
      <c r="L13" s="752">
        <v>3</v>
      </c>
      <c r="M13" s="753">
        <v>937.47</v>
      </c>
    </row>
    <row r="14" spans="1:13" ht="14.4" customHeight="1" x14ac:dyDescent="0.3">
      <c r="A14" s="747" t="s">
        <v>580</v>
      </c>
      <c r="B14" s="748" t="s">
        <v>2576</v>
      </c>
      <c r="C14" s="748" t="s">
        <v>2577</v>
      </c>
      <c r="D14" s="748" t="s">
        <v>2578</v>
      </c>
      <c r="E14" s="748" t="s">
        <v>2579</v>
      </c>
      <c r="F14" s="752"/>
      <c r="G14" s="752"/>
      <c r="H14" s="766">
        <v>0</v>
      </c>
      <c r="I14" s="752">
        <v>1</v>
      </c>
      <c r="J14" s="752">
        <v>339.56</v>
      </c>
      <c r="K14" s="766">
        <v>1</v>
      </c>
      <c r="L14" s="752">
        <v>1</v>
      </c>
      <c r="M14" s="753">
        <v>339.56</v>
      </c>
    </row>
    <row r="15" spans="1:13" ht="14.4" customHeight="1" x14ac:dyDescent="0.3">
      <c r="A15" s="747" t="s">
        <v>580</v>
      </c>
      <c r="B15" s="748" t="s">
        <v>2576</v>
      </c>
      <c r="C15" s="748" t="s">
        <v>2580</v>
      </c>
      <c r="D15" s="748" t="s">
        <v>1466</v>
      </c>
      <c r="E15" s="748" t="s">
        <v>2581</v>
      </c>
      <c r="F15" s="752"/>
      <c r="G15" s="752"/>
      <c r="H15" s="766">
        <v>0</v>
      </c>
      <c r="I15" s="752">
        <v>1</v>
      </c>
      <c r="J15" s="752">
        <v>342.91</v>
      </c>
      <c r="K15" s="766">
        <v>1</v>
      </c>
      <c r="L15" s="752">
        <v>1</v>
      </c>
      <c r="M15" s="753">
        <v>342.91</v>
      </c>
    </row>
    <row r="16" spans="1:13" ht="14.4" customHeight="1" x14ac:dyDescent="0.3">
      <c r="A16" s="747" t="s">
        <v>580</v>
      </c>
      <c r="B16" s="748" t="s">
        <v>2582</v>
      </c>
      <c r="C16" s="748" t="s">
        <v>2583</v>
      </c>
      <c r="D16" s="748" t="s">
        <v>940</v>
      </c>
      <c r="E16" s="748" t="s">
        <v>2584</v>
      </c>
      <c r="F16" s="752"/>
      <c r="G16" s="752"/>
      <c r="H16" s="766">
        <v>0</v>
      </c>
      <c r="I16" s="752">
        <v>33</v>
      </c>
      <c r="J16" s="752">
        <v>2189.2199999999998</v>
      </c>
      <c r="K16" s="766">
        <v>1</v>
      </c>
      <c r="L16" s="752">
        <v>33</v>
      </c>
      <c r="M16" s="753">
        <v>2189.2199999999998</v>
      </c>
    </row>
    <row r="17" spans="1:13" ht="14.4" customHeight="1" x14ac:dyDescent="0.3">
      <c r="A17" s="747" t="s">
        <v>580</v>
      </c>
      <c r="B17" s="748" t="s">
        <v>2585</v>
      </c>
      <c r="C17" s="748" t="s">
        <v>2586</v>
      </c>
      <c r="D17" s="748" t="s">
        <v>1151</v>
      </c>
      <c r="E17" s="748" t="s">
        <v>1152</v>
      </c>
      <c r="F17" s="752">
        <v>5</v>
      </c>
      <c r="G17" s="752">
        <v>2509.8402510762512</v>
      </c>
      <c r="H17" s="766">
        <v>1</v>
      </c>
      <c r="I17" s="752"/>
      <c r="J17" s="752"/>
      <c r="K17" s="766">
        <v>0</v>
      </c>
      <c r="L17" s="752">
        <v>5</v>
      </c>
      <c r="M17" s="753">
        <v>2509.8402510762512</v>
      </c>
    </row>
    <row r="18" spans="1:13" ht="14.4" customHeight="1" x14ac:dyDescent="0.3">
      <c r="A18" s="747" t="s">
        <v>580</v>
      </c>
      <c r="B18" s="748" t="s">
        <v>2585</v>
      </c>
      <c r="C18" s="748" t="s">
        <v>2587</v>
      </c>
      <c r="D18" s="748" t="s">
        <v>1153</v>
      </c>
      <c r="E18" s="748" t="s">
        <v>2588</v>
      </c>
      <c r="F18" s="752">
        <v>2</v>
      </c>
      <c r="G18" s="752">
        <v>2237.4506454738012</v>
      </c>
      <c r="H18" s="766">
        <v>1</v>
      </c>
      <c r="I18" s="752"/>
      <c r="J18" s="752"/>
      <c r="K18" s="766">
        <v>0</v>
      </c>
      <c r="L18" s="752">
        <v>2</v>
      </c>
      <c r="M18" s="753">
        <v>2237.4506454738012</v>
      </c>
    </row>
    <row r="19" spans="1:13" ht="14.4" customHeight="1" x14ac:dyDescent="0.3">
      <c r="A19" s="747" t="s">
        <v>580</v>
      </c>
      <c r="B19" s="748" t="s">
        <v>2585</v>
      </c>
      <c r="C19" s="748" t="s">
        <v>2589</v>
      </c>
      <c r="D19" s="748" t="s">
        <v>2590</v>
      </c>
      <c r="E19" s="748" t="s">
        <v>2591</v>
      </c>
      <c r="F19" s="752"/>
      <c r="G19" s="752"/>
      <c r="H19" s="766">
        <v>0</v>
      </c>
      <c r="I19" s="752">
        <v>13</v>
      </c>
      <c r="J19" s="752">
        <v>8147.34</v>
      </c>
      <c r="K19" s="766">
        <v>1</v>
      </c>
      <c r="L19" s="752">
        <v>13</v>
      </c>
      <c r="M19" s="753">
        <v>8147.34</v>
      </c>
    </row>
    <row r="20" spans="1:13" ht="14.4" customHeight="1" x14ac:dyDescent="0.3">
      <c r="A20" s="747" t="s">
        <v>580</v>
      </c>
      <c r="B20" s="748" t="s">
        <v>2592</v>
      </c>
      <c r="C20" s="748" t="s">
        <v>2593</v>
      </c>
      <c r="D20" s="748" t="s">
        <v>2594</v>
      </c>
      <c r="E20" s="748" t="s">
        <v>2595</v>
      </c>
      <c r="F20" s="752"/>
      <c r="G20" s="752"/>
      <c r="H20" s="766">
        <v>0</v>
      </c>
      <c r="I20" s="752">
        <v>1</v>
      </c>
      <c r="J20" s="752">
        <v>405.97</v>
      </c>
      <c r="K20" s="766">
        <v>1</v>
      </c>
      <c r="L20" s="752">
        <v>1</v>
      </c>
      <c r="M20" s="753">
        <v>405.97</v>
      </c>
    </row>
    <row r="21" spans="1:13" ht="14.4" customHeight="1" x14ac:dyDescent="0.3">
      <c r="A21" s="747" t="s">
        <v>580</v>
      </c>
      <c r="B21" s="748" t="s">
        <v>2592</v>
      </c>
      <c r="C21" s="748" t="s">
        <v>2596</v>
      </c>
      <c r="D21" s="748" t="s">
        <v>2597</v>
      </c>
      <c r="E21" s="748" t="s">
        <v>2598</v>
      </c>
      <c r="F21" s="752"/>
      <c r="G21" s="752"/>
      <c r="H21" s="766">
        <v>0</v>
      </c>
      <c r="I21" s="752">
        <v>2</v>
      </c>
      <c r="J21" s="752">
        <v>1342.9700000000003</v>
      </c>
      <c r="K21" s="766">
        <v>1</v>
      </c>
      <c r="L21" s="752">
        <v>2</v>
      </c>
      <c r="M21" s="753">
        <v>1342.9700000000003</v>
      </c>
    </row>
    <row r="22" spans="1:13" ht="14.4" customHeight="1" x14ac:dyDescent="0.3">
      <c r="A22" s="747" t="s">
        <v>580</v>
      </c>
      <c r="B22" s="748" t="s">
        <v>2592</v>
      </c>
      <c r="C22" s="748" t="s">
        <v>2599</v>
      </c>
      <c r="D22" s="748" t="s">
        <v>2600</v>
      </c>
      <c r="E22" s="748" t="s">
        <v>2598</v>
      </c>
      <c r="F22" s="752"/>
      <c r="G22" s="752"/>
      <c r="H22" s="766">
        <v>0</v>
      </c>
      <c r="I22" s="752">
        <v>3</v>
      </c>
      <c r="J22" s="752">
        <v>2136.12</v>
      </c>
      <c r="K22" s="766">
        <v>1</v>
      </c>
      <c r="L22" s="752">
        <v>3</v>
      </c>
      <c r="M22" s="753">
        <v>2136.12</v>
      </c>
    </row>
    <row r="23" spans="1:13" ht="14.4" customHeight="1" x14ac:dyDescent="0.3">
      <c r="A23" s="747" t="s">
        <v>580</v>
      </c>
      <c r="B23" s="748" t="s">
        <v>2601</v>
      </c>
      <c r="C23" s="748" t="s">
        <v>2602</v>
      </c>
      <c r="D23" s="748" t="s">
        <v>1147</v>
      </c>
      <c r="E23" s="748" t="s">
        <v>2603</v>
      </c>
      <c r="F23" s="752">
        <v>1</v>
      </c>
      <c r="G23" s="752">
        <v>549.3599999999999</v>
      </c>
      <c r="H23" s="766">
        <v>1</v>
      </c>
      <c r="I23" s="752"/>
      <c r="J23" s="752"/>
      <c r="K23" s="766">
        <v>0</v>
      </c>
      <c r="L23" s="752">
        <v>1</v>
      </c>
      <c r="M23" s="753">
        <v>549.3599999999999</v>
      </c>
    </row>
    <row r="24" spans="1:13" ht="14.4" customHeight="1" x14ac:dyDescent="0.3">
      <c r="A24" s="747" t="s">
        <v>580</v>
      </c>
      <c r="B24" s="748" t="s">
        <v>2604</v>
      </c>
      <c r="C24" s="748" t="s">
        <v>2605</v>
      </c>
      <c r="D24" s="748" t="s">
        <v>2606</v>
      </c>
      <c r="E24" s="748" t="s">
        <v>2598</v>
      </c>
      <c r="F24" s="752"/>
      <c r="G24" s="752"/>
      <c r="H24" s="766">
        <v>0</v>
      </c>
      <c r="I24" s="752">
        <v>3</v>
      </c>
      <c r="J24" s="752">
        <v>3123.36</v>
      </c>
      <c r="K24" s="766">
        <v>1</v>
      </c>
      <c r="L24" s="752">
        <v>3</v>
      </c>
      <c r="M24" s="753">
        <v>3123.36</v>
      </c>
    </row>
    <row r="25" spans="1:13" ht="14.4" customHeight="1" x14ac:dyDescent="0.3">
      <c r="A25" s="747" t="s">
        <v>580</v>
      </c>
      <c r="B25" s="748" t="s">
        <v>2607</v>
      </c>
      <c r="C25" s="748" t="s">
        <v>2608</v>
      </c>
      <c r="D25" s="748" t="s">
        <v>2609</v>
      </c>
      <c r="E25" s="748" t="s">
        <v>2610</v>
      </c>
      <c r="F25" s="752"/>
      <c r="G25" s="752"/>
      <c r="H25" s="766">
        <v>0</v>
      </c>
      <c r="I25" s="752">
        <v>5</v>
      </c>
      <c r="J25" s="752">
        <v>462.15000000000003</v>
      </c>
      <c r="K25" s="766">
        <v>1</v>
      </c>
      <c r="L25" s="752">
        <v>5</v>
      </c>
      <c r="M25" s="753">
        <v>462.15000000000003</v>
      </c>
    </row>
    <row r="26" spans="1:13" ht="14.4" customHeight="1" x14ac:dyDescent="0.3">
      <c r="A26" s="747" t="s">
        <v>580</v>
      </c>
      <c r="B26" s="748" t="s">
        <v>2607</v>
      </c>
      <c r="C26" s="748" t="s">
        <v>2611</v>
      </c>
      <c r="D26" s="748" t="s">
        <v>2609</v>
      </c>
      <c r="E26" s="748" t="s">
        <v>2612</v>
      </c>
      <c r="F26" s="752"/>
      <c r="G26" s="752"/>
      <c r="H26" s="766">
        <v>0</v>
      </c>
      <c r="I26" s="752">
        <v>2</v>
      </c>
      <c r="J26" s="752">
        <v>324.29999999999995</v>
      </c>
      <c r="K26" s="766">
        <v>1</v>
      </c>
      <c r="L26" s="752">
        <v>2</v>
      </c>
      <c r="M26" s="753">
        <v>324.29999999999995</v>
      </c>
    </row>
    <row r="27" spans="1:13" ht="14.4" customHeight="1" x14ac:dyDescent="0.3">
      <c r="A27" s="747" t="s">
        <v>580</v>
      </c>
      <c r="B27" s="748" t="s">
        <v>2613</v>
      </c>
      <c r="C27" s="748" t="s">
        <v>2614</v>
      </c>
      <c r="D27" s="748" t="s">
        <v>2615</v>
      </c>
      <c r="E27" s="748" t="s">
        <v>2616</v>
      </c>
      <c r="F27" s="752"/>
      <c r="G27" s="752"/>
      <c r="H27" s="766">
        <v>0</v>
      </c>
      <c r="I27" s="752">
        <v>4</v>
      </c>
      <c r="J27" s="752">
        <v>90.88000000000001</v>
      </c>
      <c r="K27" s="766">
        <v>1</v>
      </c>
      <c r="L27" s="752">
        <v>4</v>
      </c>
      <c r="M27" s="753">
        <v>90.88000000000001</v>
      </c>
    </row>
    <row r="28" spans="1:13" ht="14.4" customHeight="1" x14ac:dyDescent="0.3">
      <c r="A28" s="747" t="s">
        <v>580</v>
      </c>
      <c r="B28" s="748" t="s">
        <v>2617</v>
      </c>
      <c r="C28" s="748" t="s">
        <v>2618</v>
      </c>
      <c r="D28" s="748" t="s">
        <v>2619</v>
      </c>
      <c r="E28" s="748" t="s">
        <v>2620</v>
      </c>
      <c r="F28" s="752"/>
      <c r="G28" s="752"/>
      <c r="H28" s="766">
        <v>0</v>
      </c>
      <c r="I28" s="752">
        <v>1</v>
      </c>
      <c r="J28" s="752">
        <v>75.22</v>
      </c>
      <c r="K28" s="766">
        <v>1</v>
      </c>
      <c r="L28" s="752">
        <v>1</v>
      </c>
      <c r="M28" s="753">
        <v>75.22</v>
      </c>
    </row>
    <row r="29" spans="1:13" ht="14.4" customHeight="1" x14ac:dyDescent="0.3">
      <c r="A29" s="747" t="s">
        <v>580</v>
      </c>
      <c r="B29" s="748" t="s">
        <v>2617</v>
      </c>
      <c r="C29" s="748" t="s">
        <v>2621</v>
      </c>
      <c r="D29" s="748" t="s">
        <v>2622</v>
      </c>
      <c r="E29" s="748" t="s">
        <v>2623</v>
      </c>
      <c r="F29" s="752"/>
      <c r="G29" s="752"/>
      <c r="H29" s="766">
        <v>0</v>
      </c>
      <c r="I29" s="752">
        <v>2</v>
      </c>
      <c r="J29" s="752">
        <v>221.43000000000004</v>
      </c>
      <c r="K29" s="766">
        <v>1</v>
      </c>
      <c r="L29" s="752">
        <v>2</v>
      </c>
      <c r="M29" s="753">
        <v>221.43000000000004</v>
      </c>
    </row>
    <row r="30" spans="1:13" ht="14.4" customHeight="1" x14ac:dyDescent="0.3">
      <c r="A30" s="747" t="s">
        <v>580</v>
      </c>
      <c r="B30" s="748" t="s">
        <v>2617</v>
      </c>
      <c r="C30" s="748" t="s">
        <v>2624</v>
      </c>
      <c r="D30" s="748" t="s">
        <v>2622</v>
      </c>
      <c r="E30" s="748" t="s">
        <v>2625</v>
      </c>
      <c r="F30" s="752">
        <v>1</v>
      </c>
      <c r="G30" s="752">
        <v>137.5200000000001</v>
      </c>
      <c r="H30" s="766">
        <v>1</v>
      </c>
      <c r="I30" s="752"/>
      <c r="J30" s="752"/>
      <c r="K30" s="766">
        <v>0</v>
      </c>
      <c r="L30" s="752">
        <v>1</v>
      </c>
      <c r="M30" s="753">
        <v>137.5200000000001</v>
      </c>
    </row>
    <row r="31" spans="1:13" ht="14.4" customHeight="1" x14ac:dyDescent="0.3">
      <c r="A31" s="747" t="s">
        <v>580</v>
      </c>
      <c r="B31" s="748" t="s">
        <v>2626</v>
      </c>
      <c r="C31" s="748" t="s">
        <v>2627</v>
      </c>
      <c r="D31" s="748" t="s">
        <v>1069</v>
      </c>
      <c r="E31" s="748" t="s">
        <v>2628</v>
      </c>
      <c r="F31" s="752"/>
      <c r="G31" s="752"/>
      <c r="H31" s="766">
        <v>0</v>
      </c>
      <c r="I31" s="752">
        <v>1</v>
      </c>
      <c r="J31" s="752">
        <v>3300</v>
      </c>
      <c r="K31" s="766">
        <v>1</v>
      </c>
      <c r="L31" s="752">
        <v>1</v>
      </c>
      <c r="M31" s="753">
        <v>3300</v>
      </c>
    </row>
    <row r="32" spans="1:13" ht="14.4" customHeight="1" x14ac:dyDescent="0.3">
      <c r="A32" s="747" t="s">
        <v>580</v>
      </c>
      <c r="B32" s="748" t="s">
        <v>2626</v>
      </c>
      <c r="C32" s="748" t="s">
        <v>2629</v>
      </c>
      <c r="D32" s="748" t="s">
        <v>1077</v>
      </c>
      <c r="E32" s="748" t="s">
        <v>2630</v>
      </c>
      <c r="F32" s="752"/>
      <c r="G32" s="752"/>
      <c r="H32" s="766">
        <v>0</v>
      </c>
      <c r="I32" s="752">
        <v>6</v>
      </c>
      <c r="J32" s="752">
        <v>6637.56</v>
      </c>
      <c r="K32" s="766">
        <v>1</v>
      </c>
      <c r="L32" s="752">
        <v>6</v>
      </c>
      <c r="M32" s="753">
        <v>6637.56</v>
      </c>
    </row>
    <row r="33" spans="1:13" ht="14.4" customHeight="1" x14ac:dyDescent="0.3">
      <c r="A33" s="747" t="s">
        <v>580</v>
      </c>
      <c r="B33" s="748" t="s">
        <v>2626</v>
      </c>
      <c r="C33" s="748" t="s">
        <v>2631</v>
      </c>
      <c r="D33" s="748" t="s">
        <v>1077</v>
      </c>
      <c r="E33" s="748" t="s">
        <v>2632</v>
      </c>
      <c r="F33" s="752">
        <v>1</v>
      </c>
      <c r="G33" s="752">
        <v>272.86</v>
      </c>
      <c r="H33" s="766">
        <v>1</v>
      </c>
      <c r="I33" s="752"/>
      <c r="J33" s="752"/>
      <c r="K33" s="766">
        <v>0</v>
      </c>
      <c r="L33" s="752">
        <v>1</v>
      </c>
      <c r="M33" s="753">
        <v>272.86</v>
      </c>
    </row>
    <row r="34" spans="1:13" ht="14.4" customHeight="1" x14ac:dyDescent="0.3">
      <c r="A34" s="747" t="s">
        <v>580</v>
      </c>
      <c r="B34" s="748" t="s">
        <v>2626</v>
      </c>
      <c r="C34" s="748" t="s">
        <v>2633</v>
      </c>
      <c r="D34" s="748" t="s">
        <v>1077</v>
      </c>
      <c r="E34" s="748" t="s">
        <v>2634</v>
      </c>
      <c r="F34" s="752"/>
      <c r="G34" s="752"/>
      <c r="H34" s="766">
        <v>0</v>
      </c>
      <c r="I34" s="752">
        <v>4</v>
      </c>
      <c r="J34" s="752">
        <v>6004.079999999999</v>
      </c>
      <c r="K34" s="766">
        <v>1</v>
      </c>
      <c r="L34" s="752">
        <v>4</v>
      </c>
      <c r="M34" s="753">
        <v>6004.079999999999</v>
      </c>
    </row>
    <row r="35" spans="1:13" ht="14.4" customHeight="1" x14ac:dyDescent="0.3">
      <c r="A35" s="747" t="s">
        <v>580</v>
      </c>
      <c r="B35" s="748" t="s">
        <v>2626</v>
      </c>
      <c r="C35" s="748" t="s">
        <v>2635</v>
      </c>
      <c r="D35" s="748" t="s">
        <v>1071</v>
      </c>
      <c r="E35" s="748" t="s">
        <v>2636</v>
      </c>
      <c r="F35" s="752"/>
      <c r="G35" s="752"/>
      <c r="H35" s="766">
        <v>0</v>
      </c>
      <c r="I35" s="752">
        <v>35</v>
      </c>
      <c r="J35" s="752">
        <v>25242.000000000007</v>
      </c>
      <c r="K35" s="766">
        <v>1</v>
      </c>
      <c r="L35" s="752">
        <v>35</v>
      </c>
      <c r="M35" s="753">
        <v>25242.000000000007</v>
      </c>
    </row>
    <row r="36" spans="1:13" ht="14.4" customHeight="1" x14ac:dyDescent="0.3">
      <c r="A36" s="747" t="s">
        <v>580</v>
      </c>
      <c r="B36" s="748" t="s">
        <v>2626</v>
      </c>
      <c r="C36" s="748" t="s">
        <v>2637</v>
      </c>
      <c r="D36" s="748" t="s">
        <v>1071</v>
      </c>
      <c r="E36" s="748" t="s">
        <v>2638</v>
      </c>
      <c r="F36" s="752"/>
      <c r="G36" s="752"/>
      <c r="H36" s="766">
        <v>0</v>
      </c>
      <c r="I36" s="752">
        <v>208</v>
      </c>
      <c r="J36" s="752">
        <v>56544.799999999996</v>
      </c>
      <c r="K36" s="766">
        <v>1</v>
      </c>
      <c r="L36" s="752">
        <v>208</v>
      </c>
      <c r="M36" s="753">
        <v>56544.799999999996</v>
      </c>
    </row>
    <row r="37" spans="1:13" ht="14.4" customHeight="1" x14ac:dyDescent="0.3">
      <c r="A37" s="747" t="s">
        <v>580</v>
      </c>
      <c r="B37" s="748" t="s">
        <v>2626</v>
      </c>
      <c r="C37" s="748" t="s">
        <v>2639</v>
      </c>
      <c r="D37" s="748" t="s">
        <v>1071</v>
      </c>
      <c r="E37" s="748" t="s">
        <v>2640</v>
      </c>
      <c r="F37" s="752"/>
      <c r="G37" s="752"/>
      <c r="H37" s="766">
        <v>0</v>
      </c>
      <c r="I37" s="752">
        <v>184</v>
      </c>
      <c r="J37" s="752">
        <v>116041.44</v>
      </c>
      <c r="K37" s="766">
        <v>1</v>
      </c>
      <c r="L37" s="752">
        <v>184</v>
      </c>
      <c r="M37" s="753">
        <v>116041.44</v>
      </c>
    </row>
    <row r="38" spans="1:13" ht="14.4" customHeight="1" x14ac:dyDescent="0.3">
      <c r="A38" s="747" t="s">
        <v>580</v>
      </c>
      <c r="B38" s="748" t="s">
        <v>2626</v>
      </c>
      <c r="C38" s="748" t="s">
        <v>2641</v>
      </c>
      <c r="D38" s="748" t="s">
        <v>1071</v>
      </c>
      <c r="E38" s="748" t="s">
        <v>2642</v>
      </c>
      <c r="F38" s="752"/>
      <c r="G38" s="752"/>
      <c r="H38" s="766">
        <v>0</v>
      </c>
      <c r="I38" s="752">
        <v>4</v>
      </c>
      <c r="J38" s="752">
        <v>3654.6</v>
      </c>
      <c r="K38" s="766">
        <v>1</v>
      </c>
      <c r="L38" s="752">
        <v>4</v>
      </c>
      <c r="M38" s="753">
        <v>3654.6</v>
      </c>
    </row>
    <row r="39" spans="1:13" ht="14.4" customHeight="1" x14ac:dyDescent="0.3">
      <c r="A39" s="747" t="s">
        <v>580</v>
      </c>
      <c r="B39" s="748" t="s">
        <v>2626</v>
      </c>
      <c r="C39" s="748" t="s">
        <v>2643</v>
      </c>
      <c r="D39" s="748" t="s">
        <v>1071</v>
      </c>
      <c r="E39" s="748" t="s">
        <v>2644</v>
      </c>
      <c r="F39" s="752"/>
      <c r="G39" s="752"/>
      <c r="H39" s="766">
        <v>0</v>
      </c>
      <c r="I39" s="752">
        <v>380</v>
      </c>
      <c r="J39" s="752">
        <v>155401</v>
      </c>
      <c r="K39" s="766">
        <v>1</v>
      </c>
      <c r="L39" s="752">
        <v>380</v>
      </c>
      <c r="M39" s="753">
        <v>155401</v>
      </c>
    </row>
    <row r="40" spans="1:13" ht="14.4" customHeight="1" x14ac:dyDescent="0.3">
      <c r="A40" s="747" t="s">
        <v>580</v>
      </c>
      <c r="B40" s="748" t="s">
        <v>2645</v>
      </c>
      <c r="C40" s="748" t="s">
        <v>2646</v>
      </c>
      <c r="D40" s="748" t="s">
        <v>2647</v>
      </c>
      <c r="E40" s="748" t="s">
        <v>2648</v>
      </c>
      <c r="F40" s="752"/>
      <c r="G40" s="752"/>
      <c r="H40" s="766">
        <v>0</v>
      </c>
      <c r="I40" s="752">
        <v>23</v>
      </c>
      <c r="J40" s="752">
        <v>1590.99</v>
      </c>
      <c r="K40" s="766">
        <v>1</v>
      </c>
      <c r="L40" s="752">
        <v>23</v>
      </c>
      <c r="M40" s="753">
        <v>1590.99</v>
      </c>
    </row>
    <row r="41" spans="1:13" ht="14.4" customHeight="1" x14ac:dyDescent="0.3">
      <c r="A41" s="747" t="s">
        <v>580</v>
      </c>
      <c r="B41" s="748" t="s">
        <v>2645</v>
      </c>
      <c r="C41" s="748" t="s">
        <v>2649</v>
      </c>
      <c r="D41" s="748" t="s">
        <v>2647</v>
      </c>
      <c r="E41" s="748" t="s">
        <v>2650</v>
      </c>
      <c r="F41" s="752"/>
      <c r="G41" s="752"/>
      <c r="H41" s="766">
        <v>0</v>
      </c>
      <c r="I41" s="752">
        <v>6</v>
      </c>
      <c r="J41" s="752">
        <v>833.38000000000022</v>
      </c>
      <c r="K41" s="766">
        <v>1</v>
      </c>
      <c r="L41" s="752">
        <v>6</v>
      </c>
      <c r="M41" s="753">
        <v>833.38000000000022</v>
      </c>
    </row>
    <row r="42" spans="1:13" ht="14.4" customHeight="1" x14ac:dyDescent="0.3">
      <c r="A42" s="747" t="s">
        <v>580</v>
      </c>
      <c r="B42" s="748" t="s">
        <v>2651</v>
      </c>
      <c r="C42" s="748" t="s">
        <v>2652</v>
      </c>
      <c r="D42" s="748" t="s">
        <v>674</v>
      </c>
      <c r="E42" s="748" t="s">
        <v>2653</v>
      </c>
      <c r="F42" s="752"/>
      <c r="G42" s="752"/>
      <c r="H42" s="766">
        <v>0</v>
      </c>
      <c r="I42" s="752">
        <v>1</v>
      </c>
      <c r="J42" s="752">
        <v>74.420000000000016</v>
      </c>
      <c r="K42" s="766">
        <v>1</v>
      </c>
      <c r="L42" s="752">
        <v>1</v>
      </c>
      <c r="M42" s="753">
        <v>74.420000000000016</v>
      </c>
    </row>
    <row r="43" spans="1:13" ht="14.4" customHeight="1" x14ac:dyDescent="0.3">
      <c r="A43" s="747" t="s">
        <v>580</v>
      </c>
      <c r="B43" s="748" t="s">
        <v>2654</v>
      </c>
      <c r="C43" s="748" t="s">
        <v>2655</v>
      </c>
      <c r="D43" s="748" t="s">
        <v>967</v>
      </c>
      <c r="E43" s="748" t="s">
        <v>2656</v>
      </c>
      <c r="F43" s="752"/>
      <c r="G43" s="752"/>
      <c r="H43" s="766">
        <v>0</v>
      </c>
      <c r="I43" s="752">
        <v>6</v>
      </c>
      <c r="J43" s="752">
        <v>2103.8999999999996</v>
      </c>
      <c r="K43" s="766">
        <v>1</v>
      </c>
      <c r="L43" s="752">
        <v>6</v>
      </c>
      <c r="M43" s="753">
        <v>2103.8999999999996</v>
      </c>
    </row>
    <row r="44" spans="1:13" ht="14.4" customHeight="1" x14ac:dyDescent="0.3">
      <c r="A44" s="747" t="s">
        <v>580</v>
      </c>
      <c r="B44" s="748" t="s">
        <v>2654</v>
      </c>
      <c r="C44" s="748" t="s">
        <v>2657</v>
      </c>
      <c r="D44" s="748" t="s">
        <v>967</v>
      </c>
      <c r="E44" s="748" t="s">
        <v>2658</v>
      </c>
      <c r="F44" s="752"/>
      <c r="G44" s="752"/>
      <c r="H44" s="766">
        <v>0</v>
      </c>
      <c r="I44" s="752">
        <v>2</v>
      </c>
      <c r="J44" s="752">
        <v>2534.4</v>
      </c>
      <c r="K44" s="766">
        <v>1</v>
      </c>
      <c r="L44" s="752">
        <v>2</v>
      </c>
      <c r="M44" s="753">
        <v>2534.4</v>
      </c>
    </row>
    <row r="45" spans="1:13" ht="14.4" customHeight="1" x14ac:dyDescent="0.3">
      <c r="A45" s="747" t="s">
        <v>580</v>
      </c>
      <c r="B45" s="748" t="s">
        <v>2654</v>
      </c>
      <c r="C45" s="748" t="s">
        <v>2659</v>
      </c>
      <c r="D45" s="748" t="s">
        <v>967</v>
      </c>
      <c r="E45" s="748" t="s">
        <v>968</v>
      </c>
      <c r="F45" s="752"/>
      <c r="G45" s="752"/>
      <c r="H45" s="766">
        <v>0</v>
      </c>
      <c r="I45" s="752">
        <v>2</v>
      </c>
      <c r="J45" s="752">
        <v>2534.3999999999996</v>
      </c>
      <c r="K45" s="766">
        <v>1</v>
      </c>
      <c r="L45" s="752">
        <v>2</v>
      </c>
      <c r="M45" s="753">
        <v>2534.3999999999996</v>
      </c>
    </row>
    <row r="46" spans="1:13" ht="14.4" customHeight="1" x14ac:dyDescent="0.3">
      <c r="A46" s="747" t="s">
        <v>580</v>
      </c>
      <c r="B46" s="748" t="s">
        <v>2654</v>
      </c>
      <c r="C46" s="748" t="s">
        <v>2660</v>
      </c>
      <c r="D46" s="748" t="s">
        <v>967</v>
      </c>
      <c r="E46" s="748" t="s">
        <v>2661</v>
      </c>
      <c r="F46" s="752"/>
      <c r="G46" s="752"/>
      <c r="H46" s="766">
        <v>0</v>
      </c>
      <c r="I46" s="752">
        <v>1</v>
      </c>
      <c r="J46" s="752">
        <v>2247.6600000000012</v>
      </c>
      <c r="K46" s="766">
        <v>1</v>
      </c>
      <c r="L46" s="752">
        <v>1</v>
      </c>
      <c r="M46" s="753">
        <v>2247.6600000000012</v>
      </c>
    </row>
    <row r="47" spans="1:13" ht="14.4" customHeight="1" x14ac:dyDescent="0.3">
      <c r="A47" s="747" t="s">
        <v>580</v>
      </c>
      <c r="B47" s="748" t="s">
        <v>2654</v>
      </c>
      <c r="C47" s="748" t="s">
        <v>2662</v>
      </c>
      <c r="D47" s="748" t="s">
        <v>967</v>
      </c>
      <c r="E47" s="748" t="s">
        <v>2663</v>
      </c>
      <c r="F47" s="752"/>
      <c r="G47" s="752"/>
      <c r="H47" s="766">
        <v>0</v>
      </c>
      <c r="I47" s="752">
        <v>2</v>
      </c>
      <c r="J47" s="752">
        <v>3132.2000000000007</v>
      </c>
      <c r="K47" s="766">
        <v>1</v>
      </c>
      <c r="L47" s="752">
        <v>2</v>
      </c>
      <c r="M47" s="753">
        <v>3132.2000000000007</v>
      </c>
    </row>
    <row r="48" spans="1:13" ht="14.4" customHeight="1" x14ac:dyDescent="0.3">
      <c r="A48" s="747" t="s">
        <v>580</v>
      </c>
      <c r="B48" s="748" t="s">
        <v>2664</v>
      </c>
      <c r="C48" s="748" t="s">
        <v>2665</v>
      </c>
      <c r="D48" s="748" t="s">
        <v>2666</v>
      </c>
      <c r="E48" s="748" t="s">
        <v>2667</v>
      </c>
      <c r="F48" s="752"/>
      <c r="G48" s="752"/>
      <c r="H48" s="766">
        <v>0</v>
      </c>
      <c r="I48" s="752">
        <v>3</v>
      </c>
      <c r="J48" s="752">
        <v>357.57000000000005</v>
      </c>
      <c r="K48" s="766">
        <v>1</v>
      </c>
      <c r="L48" s="752">
        <v>3</v>
      </c>
      <c r="M48" s="753">
        <v>357.57000000000005</v>
      </c>
    </row>
    <row r="49" spans="1:13" ht="14.4" customHeight="1" x14ac:dyDescent="0.3">
      <c r="A49" s="747" t="s">
        <v>580</v>
      </c>
      <c r="B49" s="748" t="s">
        <v>2664</v>
      </c>
      <c r="C49" s="748" t="s">
        <v>2668</v>
      </c>
      <c r="D49" s="748" t="s">
        <v>2666</v>
      </c>
      <c r="E49" s="748" t="s">
        <v>2669</v>
      </c>
      <c r="F49" s="752"/>
      <c r="G49" s="752"/>
      <c r="H49" s="766">
        <v>0</v>
      </c>
      <c r="I49" s="752">
        <v>1</v>
      </c>
      <c r="J49" s="752">
        <v>240.52</v>
      </c>
      <c r="K49" s="766">
        <v>1</v>
      </c>
      <c r="L49" s="752">
        <v>1</v>
      </c>
      <c r="M49" s="753">
        <v>240.52</v>
      </c>
    </row>
    <row r="50" spans="1:13" ht="14.4" customHeight="1" x14ac:dyDescent="0.3">
      <c r="A50" s="747" t="s">
        <v>580</v>
      </c>
      <c r="B50" s="748" t="s">
        <v>2670</v>
      </c>
      <c r="C50" s="748" t="s">
        <v>2671</v>
      </c>
      <c r="D50" s="748" t="s">
        <v>848</v>
      </c>
      <c r="E50" s="748" t="s">
        <v>2672</v>
      </c>
      <c r="F50" s="752"/>
      <c r="G50" s="752"/>
      <c r="H50" s="766">
        <v>0</v>
      </c>
      <c r="I50" s="752">
        <v>3</v>
      </c>
      <c r="J50" s="752">
        <v>386.48</v>
      </c>
      <c r="K50" s="766">
        <v>1</v>
      </c>
      <c r="L50" s="752">
        <v>3</v>
      </c>
      <c r="M50" s="753">
        <v>386.48</v>
      </c>
    </row>
    <row r="51" spans="1:13" ht="14.4" customHeight="1" x14ac:dyDescent="0.3">
      <c r="A51" s="747" t="s">
        <v>580</v>
      </c>
      <c r="B51" s="748" t="s">
        <v>2670</v>
      </c>
      <c r="C51" s="748" t="s">
        <v>2673</v>
      </c>
      <c r="D51" s="748" t="s">
        <v>848</v>
      </c>
      <c r="E51" s="748" t="s">
        <v>652</v>
      </c>
      <c r="F51" s="752"/>
      <c r="G51" s="752"/>
      <c r="H51" s="766">
        <v>0</v>
      </c>
      <c r="I51" s="752">
        <v>8</v>
      </c>
      <c r="J51" s="752">
        <v>357.27999999999992</v>
      </c>
      <c r="K51" s="766">
        <v>1</v>
      </c>
      <c r="L51" s="752">
        <v>8</v>
      </c>
      <c r="M51" s="753">
        <v>357.27999999999992</v>
      </c>
    </row>
    <row r="52" spans="1:13" ht="14.4" customHeight="1" x14ac:dyDescent="0.3">
      <c r="A52" s="747" t="s">
        <v>580</v>
      </c>
      <c r="B52" s="748" t="s">
        <v>2670</v>
      </c>
      <c r="C52" s="748" t="s">
        <v>2674</v>
      </c>
      <c r="D52" s="748" t="s">
        <v>848</v>
      </c>
      <c r="E52" s="748" t="s">
        <v>2675</v>
      </c>
      <c r="F52" s="752"/>
      <c r="G52" s="752"/>
      <c r="H52" s="766">
        <v>0</v>
      </c>
      <c r="I52" s="752">
        <v>3</v>
      </c>
      <c r="J52" s="752">
        <v>268.81000000000006</v>
      </c>
      <c r="K52" s="766">
        <v>1</v>
      </c>
      <c r="L52" s="752">
        <v>3</v>
      </c>
      <c r="M52" s="753">
        <v>268.81000000000006</v>
      </c>
    </row>
    <row r="53" spans="1:13" ht="14.4" customHeight="1" x14ac:dyDescent="0.3">
      <c r="A53" s="747" t="s">
        <v>580</v>
      </c>
      <c r="B53" s="748" t="s">
        <v>2676</v>
      </c>
      <c r="C53" s="748" t="s">
        <v>2677</v>
      </c>
      <c r="D53" s="748" t="s">
        <v>2678</v>
      </c>
      <c r="E53" s="748" t="s">
        <v>2679</v>
      </c>
      <c r="F53" s="752"/>
      <c r="G53" s="752"/>
      <c r="H53" s="766">
        <v>0</v>
      </c>
      <c r="I53" s="752">
        <v>12</v>
      </c>
      <c r="J53" s="752">
        <v>1173.1500000000001</v>
      </c>
      <c r="K53" s="766">
        <v>1</v>
      </c>
      <c r="L53" s="752">
        <v>12</v>
      </c>
      <c r="M53" s="753">
        <v>1173.1500000000001</v>
      </c>
    </row>
    <row r="54" spans="1:13" ht="14.4" customHeight="1" x14ac:dyDescent="0.3">
      <c r="A54" s="747" t="s">
        <v>580</v>
      </c>
      <c r="B54" s="748" t="s">
        <v>2680</v>
      </c>
      <c r="C54" s="748" t="s">
        <v>2681</v>
      </c>
      <c r="D54" s="748" t="s">
        <v>2682</v>
      </c>
      <c r="E54" s="748" t="s">
        <v>2683</v>
      </c>
      <c r="F54" s="752"/>
      <c r="G54" s="752"/>
      <c r="H54" s="766">
        <v>0</v>
      </c>
      <c r="I54" s="752">
        <v>2</v>
      </c>
      <c r="J54" s="752">
        <v>104.68000000000004</v>
      </c>
      <c r="K54" s="766">
        <v>1</v>
      </c>
      <c r="L54" s="752">
        <v>2</v>
      </c>
      <c r="M54" s="753">
        <v>104.68000000000004</v>
      </c>
    </row>
    <row r="55" spans="1:13" ht="14.4" customHeight="1" x14ac:dyDescent="0.3">
      <c r="A55" s="747" t="s">
        <v>580</v>
      </c>
      <c r="B55" s="748" t="s">
        <v>2680</v>
      </c>
      <c r="C55" s="748" t="s">
        <v>2684</v>
      </c>
      <c r="D55" s="748" t="s">
        <v>2682</v>
      </c>
      <c r="E55" s="748" t="s">
        <v>2685</v>
      </c>
      <c r="F55" s="752"/>
      <c r="G55" s="752"/>
      <c r="H55" s="766">
        <v>0</v>
      </c>
      <c r="I55" s="752">
        <v>5</v>
      </c>
      <c r="J55" s="752">
        <v>391.80000000000007</v>
      </c>
      <c r="K55" s="766">
        <v>1</v>
      </c>
      <c r="L55" s="752">
        <v>5</v>
      </c>
      <c r="M55" s="753">
        <v>391.80000000000007</v>
      </c>
    </row>
    <row r="56" spans="1:13" ht="14.4" customHeight="1" x14ac:dyDescent="0.3">
      <c r="A56" s="747" t="s">
        <v>580</v>
      </c>
      <c r="B56" s="748" t="s">
        <v>2680</v>
      </c>
      <c r="C56" s="748" t="s">
        <v>2686</v>
      </c>
      <c r="D56" s="748" t="s">
        <v>2682</v>
      </c>
      <c r="E56" s="748" t="s">
        <v>2687</v>
      </c>
      <c r="F56" s="752"/>
      <c r="G56" s="752"/>
      <c r="H56" s="766">
        <v>0</v>
      </c>
      <c r="I56" s="752">
        <v>1</v>
      </c>
      <c r="J56" s="752">
        <v>264.50000000000006</v>
      </c>
      <c r="K56" s="766">
        <v>1</v>
      </c>
      <c r="L56" s="752">
        <v>1</v>
      </c>
      <c r="M56" s="753">
        <v>264.50000000000006</v>
      </c>
    </row>
    <row r="57" spans="1:13" ht="14.4" customHeight="1" x14ac:dyDescent="0.3">
      <c r="A57" s="747" t="s">
        <v>580</v>
      </c>
      <c r="B57" s="748" t="s">
        <v>2680</v>
      </c>
      <c r="C57" s="748" t="s">
        <v>2688</v>
      </c>
      <c r="D57" s="748" t="s">
        <v>2682</v>
      </c>
      <c r="E57" s="748" t="s">
        <v>2689</v>
      </c>
      <c r="F57" s="752"/>
      <c r="G57" s="752"/>
      <c r="H57" s="766">
        <v>0</v>
      </c>
      <c r="I57" s="752">
        <v>3</v>
      </c>
      <c r="J57" s="752">
        <v>314.05000000000007</v>
      </c>
      <c r="K57" s="766">
        <v>1</v>
      </c>
      <c r="L57" s="752">
        <v>3</v>
      </c>
      <c r="M57" s="753">
        <v>314.05000000000007</v>
      </c>
    </row>
    <row r="58" spans="1:13" ht="14.4" customHeight="1" x14ac:dyDescent="0.3">
      <c r="A58" s="747" t="s">
        <v>580</v>
      </c>
      <c r="B58" s="748" t="s">
        <v>2690</v>
      </c>
      <c r="C58" s="748" t="s">
        <v>2691</v>
      </c>
      <c r="D58" s="748" t="s">
        <v>2692</v>
      </c>
      <c r="E58" s="748" t="s">
        <v>2693</v>
      </c>
      <c r="F58" s="752"/>
      <c r="G58" s="752"/>
      <c r="H58" s="766">
        <v>0</v>
      </c>
      <c r="I58" s="752">
        <v>3</v>
      </c>
      <c r="J58" s="752">
        <v>866.81999999999994</v>
      </c>
      <c r="K58" s="766">
        <v>1</v>
      </c>
      <c r="L58" s="752">
        <v>3</v>
      </c>
      <c r="M58" s="753">
        <v>866.81999999999994</v>
      </c>
    </row>
    <row r="59" spans="1:13" ht="14.4" customHeight="1" x14ac:dyDescent="0.3">
      <c r="A59" s="747" t="s">
        <v>580</v>
      </c>
      <c r="B59" s="748" t="s">
        <v>2690</v>
      </c>
      <c r="C59" s="748" t="s">
        <v>2694</v>
      </c>
      <c r="D59" s="748" t="s">
        <v>2692</v>
      </c>
      <c r="E59" s="748" t="s">
        <v>2616</v>
      </c>
      <c r="F59" s="752"/>
      <c r="G59" s="752"/>
      <c r="H59" s="766">
        <v>0</v>
      </c>
      <c r="I59" s="752">
        <v>1</v>
      </c>
      <c r="J59" s="752">
        <v>62.29</v>
      </c>
      <c r="K59" s="766">
        <v>1</v>
      </c>
      <c r="L59" s="752">
        <v>1</v>
      </c>
      <c r="M59" s="753">
        <v>62.29</v>
      </c>
    </row>
    <row r="60" spans="1:13" ht="14.4" customHeight="1" x14ac:dyDescent="0.3">
      <c r="A60" s="747" t="s">
        <v>580</v>
      </c>
      <c r="B60" s="748" t="s">
        <v>2695</v>
      </c>
      <c r="C60" s="748" t="s">
        <v>2696</v>
      </c>
      <c r="D60" s="748" t="s">
        <v>1093</v>
      </c>
      <c r="E60" s="748" t="s">
        <v>1094</v>
      </c>
      <c r="F60" s="752"/>
      <c r="G60" s="752"/>
      <c r="H60" s="766">
        <v>0</v>
      </c>
      <c r="I60" s="752">
        <v>69</v>
      </c>
      <c r="J60" s="752">
        <v>2786.9100000000003</v>
      </c>
      <c r="K60" s="766">
        <v>1</v>
      </c>
      <c r="L60" s="752">
        <v>69</v>
      </c>
      <c r="M60" s="753">
        <v>2786.9100000000003</v>
      </c>
    </row>
    <row r="61" spans="1:13" ht="14.4" customHeight="1" x14ac:dyDescent="0.3">
      <c r="A61" s="747" t="s">
        <v>580</v>
      </c>
      <c r="B61" s="748" t="s">
        <v>2695</v>
      </c>
      <c r="C61" s="748" t="s">
        <v>2697</v>
      </c>
      <c r="D61" s="748" t="s">
        <v>1091</v>
      </c>
      <c r="E61" s="748" t="s">
        <v>2698</v>
      </c>
      <c r="F61" s="752"/>
      <c r="G61" s="752"/>
      <c r="H61" s="766">
        <v>0</v>
      </c>
      <c r="I61" s="752">
        <v>47</v>
      </c>
      <c r="J61" s="752">
        <v>1477.35</v>
      </c>
      <c r="K61" s="766">
        <v>1</v>
      </c>
      <c r="L61" s="752">
        <v>47</v>
      </c>
      <c r="M61" s="753">
        <v>1477.35</v>
      </c>
    </row>
    <row r="62" spans="1:13" ht="14.4" customHeight="1" x14ac:dyDescent="0.3">
      <c r="A62" s="747" t="s">
        <v>580</v>
      </c>
      <c r="B62" s="748" t="s">
        <v>2695</v>
      </c>
      <c r="C62" s="748" t="s">
        <v>2699</v>
      </c>
      <c r="D62" s="748" t="s">
        <v>1091</v>
      </c>
      <c r="E62" s="748" t="s">
        <v>2700</v>
      </c>
      <c r="F62" s="752"/>
      <c r="G62" s="752"/>
      <c r="H62" s="766">
        <v>0</v>
      </c>
      <c r="I62" s="752">
        <v>12</v>
      </c>
      <c r="J62" s="752">
        <v>702.25000000000011</v>
      </c>
      <c r="K62" s="766">
        <v>1</v>
      </c>
      <c r="L62" s="752">
        <v>12</v>
      </c>
      <c r="M62" s="753">
        <v>702.25000000000011</v>
      </c>
    </row>
    <row r="63" spans="1:13" ht="14.4" customHeight="1" x14ac:dyDescent="0.3">
      <c r="A63" s="747" t="s">
        <v>580</v>
      </c>
      <c r="B63" s="748" t="s">
        <v>2695</v>
      </c>
      <c r="C63" s="748" t="s">
        <v>2701</v>
      </c>
      <c r="D63" s="748" t="s">
        <v>1086</v>
      </c>
      <c r="E63" s="748" t="s">
        <v>2702</v>
      </c>
      <c r="F63" s="752"/>
      <c r="G63" s="752"/>
      <c r="H63" s="766">
        <v>0</v>
      </c>
      <c r="I63" s="752">
        <v>10</v>
      </c>
      <c r="J63" s="752">
        <v>592.18000000000006</v>
      </c>
      <c r="K63" s="766">
        <v>1</v>
      </c>
      <c r="L63" s="752">
        <v>10</v>
      </c>
      <c r="M63" s="753">
        <v>592.18000000000006</v>
      </c>
    </row>
    <row r="64" spans="1:13" ht="14.4" customHeight="1" x14ac:dyDescent="0.3">
      <c r="A64" s="747" t="s">
        <v>580</v>
      </c>
      <c r="B64" s="748" t="s">
        <v>2695</v>
      </c>
      <c r="C64" s="748" t="s">
        <v>2703</v>
      </c>
      <c r="D64" s="748" t="s">
        <v>1086</v>
      </c>
      <c r="E64" s="748" t="s">
        <v>2704</v>
      </c>
      <c r="F64" s="752"/>
      <c r="G64" s="752"/>
      <c r="H64" s="766">
        <v>0</v>
      </c>
      <c r="I64" s="752">
        <v>3</v>
      </c>
      <c r="J64" s="752">
        <v>278.31</v>
      </c>
      <c r="K64" s="766">
        <v>1</v>
      </c>
      <c r="L64" s="752">
        <v>3</v>
      </c>
      <c r="M64" s="753">
        <v>278.31</v>
      </c>
    </row>
    <row r="65" spans="1:13" ht="14.4" customHeight="1" x14ac:dyDescent="0.3">
      <c r="A65" s="747" t="s">
        <v>580</v>
      </c>
      <c r="B65" s="748" t="s">
        <v>2695</v>
      </c>
      <c r="C65" s="748" t="s">
        <v>2705</v>
      </c>
      <c r="D65" s="748" t="s">
        <v>1089</v>
      </c>
      <c r="E65" s="748" t="s">
        <v>2706</v>
      </c>
      <c r="F65" s="752"/>
      <c r="G65" s="752"/>
      <c r="H65" s="766">
        <v>0</v>
      </c>
      <c r="I65" s="752">
        <v>3</v>
      </c>
      <c r="J65" s="752">
        <v>1057.93</v>
      </c>
      <c r="K65" s="766">
        <v>1</v>
      </c>
      <c r="L65" s="752">
        <v>3</v>
      </c>
      <c r="M65" s="753">
        <v>1057.93</v>
      </c>
    </row>
    <row r="66" spans="1:13" ht="14.4" customHeight="1" x14ac:dyDescent="0.3">
      <c r="A66" s="747" t="s">
        <v>580</v>
      </c>
      <c r="B66" s="748" t="s">
        <v>2695</v>
      </c>
      <c r="C66" s="748" t="s">
        <v>2707</v>
      </c>
      <c r="D66" s="748" t="s">
        <v>1084</v>
      </c>
      <c r="E66" s="748" t="s">
        <v>2698</v>
      </c>
      <c r="F66" s="752">
        <v>15</v>
      </c>
      <c r="G66" s="752">
        <v>895.48</v>
      </c>
      <c r="H66" s="766">
        <v>1</v>
      </c>
      <c r="I66" s="752"/>
      <c r="J66" s="752"/>
      <c r="K66" s="766">
        <v>0</v>
      </c>
      <c r="L66" s="752">
        <v>15</v>
      </c>
      <c r="M66" s="753">
        <v>895.48</v>
      </c>
    </row>
    <row r="67" spans="1:13" ht="14.4" customHeight="1" x14ac:dyDescent="0.3">
      <c r="A67" s="747" t="s">
        <v>580</v>
      </c>
      <c r="B67" s="748" t="s">
        <v>2708</v>
      </c>
      <c r="C67" s="748" t="s">
        <v>2709</v>
      </c>
      <c r="D67" s="748" t="s">
        <v>1145</v>
      </c>
      <c r="E67" s="748" t="s">
        <v>2710</v>
      </c>
      <c r="F67" s="752"/>
      <c r="G67" s="752"/>
      <c r="H67" s="766">
        <v>0</v>
      </c>
      <c r="I67" s="752">
        <v>3</v>
      </c>
      <c r="J67" s="752">
        <v>183.56999999999994</v>
      </c>
      <c r="K67" s="766">
        <v>1</v>
      </c>
      <c r="L67" s="752">
        <v>3</v>
      </c>
      <c r="M67" s="753">
        <v>183.56999999999994</v>
      </c>
    </row>
    <row r="68" spans="1:13" ht="14.4" customHeight="1" x14ac:dyDescent="0.3">
      <c r="A68" s="747" t="s">
        <v>580</v>
      </c>
      <c r="B68" s="748" t="s">
        <v>2711</v>
      </c>
      <c r="C68" s="748" t="s">
        <v>2712</v>
      </c>
      <c r="D68" s="748" t="s">
        <v>1816</v>
      </c>
      <c r="E68" s="748" t="s">
        <v>2713</v>
      </c>
      <c r="F68" s="752">
        <v>2</v>
      </c>
      <c r="G68" s="752">
        <v>166.73999999999995</v>
      </c>
      <c r="H68" s="766">
        <v>1</v>
      </c>
      <c r="I68" s="752"/>
      <c r="J68" s="752"/>
      <c r="K68" s="766">
        <v>0</v>
      </c>
      <c r="L68" s="752">
        <v>2</v>
      </c>
      <c r="M68" s="753">
        <v>166.73999999999995</v>
      </c>
    </row>
    <row r="69" spans="1:13" ht="14.4" customHeight="1" x14ac:dyDescent="0.3">
      <c r="A69" s="747" t="s">
        <v>580</v>
      </c>
      <c r="B69" s="748" t="s">
        <v>2711</v>
      </c>
      <c r="C69" s="748" t="s">
        <v>2714</v>
      </c>
      <c r="D69" s="748" t="s">
        <v>1818</v>
      </c>
      <c r="E69" s="748" t="s">
        <v>2715</v>
      </c>
      <c r="F69" s="752"/>
      <c r="G69" s="752"/>
      <c r="H69" s="766">
        <v>0</v>
      </c>
      <c r="I69" s="752">
        <v>6</v>
      </c>
      <c r="J69" s="752">
        <v>428.70000000000005</v>
      </c>
      <c r="K69" s="766">
        <v>1</v>
      </c>
      <c r="L69" s="752">
        <v>6</v>
      </c>
      <c r="M69" s="753">
        <v>428.70000000000005</v>
      </c>
    </row>
    <row r="70" spans="1:13" ht="14.4" customHeight="1" x14ac:dyDescent="0.3">
      <c r="A70" s="747" t="s">
        <v>580</v>
      </c>
      <c r="B70" s="748" t="s">
        <v>2711</v>
      </c>
      <c r="C70" s="748" t="s">
        <v>2716</v>
      </c>
      <c r="D70" s="748" t="s">
        <v>736</v>
      </c>
      <c r="E70" s="748" t="s">
        <v>738</v>
      </c>
      <c r="F70" s="752"/>
      <c r="G70" s="752"/>
      <c r="H70" s="766">
        <v>0</v>
      </c>
      <c r="I70" s="752">
        <v>2</v>
      </c>
      <c r="J70" s="752">
        <v>414.84</v>
      </c>
      <c r="K70" s="766">
        <v>1</v>
      </c>
      <c r="L70" s="752">
        <v>2</v>
      </c>
      <c r="M70" s="753">
        <v>414.84</v>
      </c>
    </row>
    <row r="71" spans="1:13" ht="14.4" customHeight="1" x14ac:dyDescent="0.3">
      <c r="A71" s="747" t="s">
        <v>580</v>
      </c>
      <c r="B71" s="748" t="s">
        <v>2711</v>
      </c>
      <c r="C71" s="748" t="s">
        <v>2717</v>
      </c>
      <c r="D71" s="748" t="s">
        <v>736</v>
      </c>
      <c r="E71" s="748" t="s">
        <v>2718</v>
      </c>
      <c r="F71" s="752"/>
      <c r="G71" s="752"/>
      <c r="H71" s="766">
        <v>0</v>
      </c>
      <c r="I71" s="752">
        <v>35</v>
      </c>
      <c r="J71" s="752">
        <v>2531.59</v>
      </c>
      <c r="K71" s="766">
        <v>1</v>
      </c>
      <c r="L71" s="752">
        <v>35</v>
      </c>
      <c r="M71" s="753">
        <v>2531.59</v>
      </c>
    </row>
    <row r="72" spans="1:13" ht="14.4" customHeight="1" x14ac:dyDescent="0.3">
      <c r="A72" s="747" t="s">
        <v>580</v>
      </c>
      <c r="B72" s="748" t="s">
        <v>2711</v>
      </c>
      <c r="C72" s="748" t="s">
        <v>2719</v>
      </c>
      <c r="D72" s="748" t="s">
        <v>736</v>
      </c>
      <c r="E72" s="748" t="s">
        <v>2720</v>
      </c>
      <c r="F72" s="752"/>
      <c r="G72" s="752"/>
      <c r="H72" s="766">
        <v>0</v>
      </c>
      <c r="I72" s="752">
        <v>16</v>
      </c>
      <c r="J72" s="752">
        <v>1627.9599999999998</v>
      </c>
      <c r="K72" s="766">
        <v>1</v>
      </c>
      <c r="L72" s="752">
        <v>16</v>
      </c>
      <c r="M72" s="753">
        <v>1627.9599999999998</v>
      </c>
    </row>
    <row r="73" spans="1:13" ht="14.4" customHeight="1" x14ac:dyDescent="0.3">
      <c r="A73" s="747" t="s">
        <v>580</v>
      </c>
      <c r="B73" s="748" t="s">
        <v>2711</v>
      </c>
      <c r="C73" s="748" t="s">
        <v>2721</v>
      </c>
      <c r="D73" s="748" t="s">
        <v>734</v>
      </c>
      <c r="E73" s="748" t="s">
        <v>735</v>
      </c>
      <c r="F73" s="752"/>
      <c r="G73" s="752"/>
      <c r="H73" s="766">
        <v>0</v>
      </c>
      <c r="I73" s="752">
        <v>3</v>
      </c>
      <c r="J73" s="752">
        <v>614.61000000000013</v>
      </c>
      <c r="K73" s="766">
        <v>1</v>
      </c>
      <c r="L73" s="752">
        <v>3</v>
      </c>
      <c r="M73" s="753">
        <v>614.61000000000013</v>
      </c>
    </row>
    <row r="74" spans="1:13" ht="14.4" customHeight="1" x14ac:dyDescent="0.3">
      <c r="A74" s="747" t="s">
        <v>580</v>
      </c>
      <c r="B74" s="748" t="s">
        <v>2711</v>
      </c>
      <c r="C74" s="748" t="s">
        <v>2722</v>
      </c>
      <c r="D74" s="748" t="s">
        <v>736</v>
      </c>
      <c r="E74" s="748" t="s">
        <v>2723</v>
      </c>
      <c r="F74" s="752"/>
      <c r="G74" s="752"/>
      <c r="H74" s="766">
        <v>0</v>
      </c>
      <c r="I74" s="752">
        <v>1</v>
      </c>
      <c r="J74" s="752">
        <v>291.64999999999986</v>
      </c>
      <c r="K74" s="766">
        <v>1</v>
      </c>
      <c r="L74" s="752">
        <v>1</v>
      </c>
      <c r="M74" s="753">
        <v>291.64999999999986</v>
      </c>
    </row>
    <row r="75" spans="1:13" ht="14.4" customHeight="1" x14ac:dyDescent="0.3">
      <c r="A75" s="747" t="s">
        <v>580</v>
      </c>
      <c r="B75" s="748" t="s">
        <v>2711</v>
      </c>
      <c r="C75" s="748" t="s">
        <v>2724</v>
      </c>
      <c r="D75" s="748" t="s">
        <v>736</v>
      </c>
      <c r="E75" s="748" t="s">
        <v>737</v>
      </c>
      <c r="F75" s="752"/>
      <c r="G75" s="752"/>
      <c r="H75" s="766">
        <v>0</v>
      </c>
      <c r="I75" s="752">
        <v>11</v>
      </c>
      <c r="J75" s="752">
        <v>1032.3799999999999</v>
      </c>
      <c r="K75" s="766">
        <v>1</v>
      </c>
      <c r="L75" s="752">
        <v>11</v>
      </c>
      <c r="M75" s="753">
        <v>1032.3799999999999</v>
      </c>
    </row>
    <row r="76" spans="1:13" ht="14.4" customHeight="1" x14ac:dyDescent="0.3">
      <c r="A76" s="747" t="s">
        <v>580</v>
      </c>
      <c r="B76" s="748" t="s">
        <v>2711</v>
      </c>
      <c r="C76" s="748" t="s">
        <v>2725</v>
      </c>
      <c r="D76" s="748" t="s">
        <v>736</v>
      </c>
      <c r="E76" s="748" t="s">
        <v>2726</v>
      </c>
      <c r="F76" s="752"/>
      <c r="G76" s="752"/>
      <c r="H76" s="766">
        <v>0</v>
      </c>
      <c r="I76" s="752">
        <v>1</v>
      </c>
      <c r="J76" s="752">
        <v>125.84000000000003</v>
      </c>
      <c r="K76" s="766">
        <v>1</v>
      </c>
      <c r="L76" s="752">
        <v>1</v>
      </c>
      <c r="M76" s="753">
        <v>125.84000000000003</v>
      </c>
    </row>
    <row r="77" spans="1:13" ht="14.4" customHeight="1" x14ac:dyDescent="0.3">
      <c r="A77" s="747" t="s">
        <v>580</v>
      </c>
      <c r="B77" s="748" t="s">
        <v>2727</v>
      </c>
      <c r="C77" s="748" t="s">
        <v>2728</v>
      </c>
      <c r="D77" s="748" t="s">
        <v>691</v>
      </c>
      <c r="E77" s="748" t="s">
        <v>643</v>
      </c>
      <c r="F77" s="752"/>
      <c r="G77" s="752"/>
      <c r="H77" s="766">
        <v>0</v>
      </c>
      <c r="I77" s="752">
        <v>1</v>
      </c>
      <c r="J77" s="752">
        <v>186.62000000000003</v>
      </c>
      <c r="K77" s="766">
        <v>1</v>
      </c>
      <c r="L77" s="752">
        <v>1</v>
      </c>
      <c r="M77" s="753">
        <v>186.62000000000003</v>
      </c>
    </row>
    <row r="78" spans="1:13" ht="14.4" customHeight="1" x14ac:dyDescent="0.3">
      <c r="A78" s="747" t="s">
        <v>580</v>
      </c>
      <c r="B78" s="748" t="s">
        <v>2729</v>
      </c>
      <c r="C78" s="748" t="s">
        <v>2730</v>
      </c>
      <c r="D78" s="748" t="s">
        <v>2731</v>
      </c>
      <c r="E78" s="748" t="s">
        <v>2732</v>
      </c>
      <c r="F78" s="752"/>
      <c r="G78" s="752"/>
      <c r="H78" s="766">
        <v>0</v>
      </c>
      <c r="I78" s="752">
        <v>20</v>
      </c>
      <c r="J78" s="752">
        <v>556.63</v>
      </c>
      <c r="K78" s="766">
        <v>1</v>
      </c>
      <c r="L78" s="752">
        <v>20</v>
      </c>
      <c r="M78" s="753">
        <v>556.63</v>
      </c>
    </row>
    <row r="79" spans="1:13" ht="14.4" customHeight="1" x14ac:dyDescent="0.3">
      <c r="A79" s="747" t="s">
        <v>580</v>
      </c>
      <c r="B79" s="748" t="s">
        <v>2733</v>
      </c>
      <c r="C79" s="748" t="s">
        <v>2734</v>
      </c>
      <c r="D79" s="748" t="s">
        <v>761</v>
      </c>
      <c r="E79" s="748" t="s">
        <v>2735</v>
      </c>
      <c r="F79" s="752"/>
      <c r="G79" s="752"/>
      <c r="H79" s="766">
        <v>0</v>
      </c>
      <c r="I79" s="752">
        <v>24</v>
      </c>
      <c r="J79" s="752">
        <v>633.19999999999993</v>
      </c>
      <c r="K79" s="766">
        <v>1</v>
      </c>
      <c r="L79" s="752">
        <v>24</v>
      </c>
      <c r="M79" s="753">
        <v>633.19999999999993</v>
      </c>
    </row>
    <row r="80" spans="1:13" ht="14.4" customHeight="1" x14ac:dyDescent="0.3">
      <c r="A80" s="747" t="s">
        <v>580</v>
      </c>
      <c r="B80" s="748" t="s">
        <v>2733</v>
      </c>
      <c r="C80" s="748" t="s">
        <v>2736</v>
      </c>
      <c r="D80" s="748" t="s">
        <v>761</v>
      </c>
      <c r="E80" s="748" t="s">
        <v>2737</v>
      </c>
      <c r="F80" s="752"/>
      <c r="G80" s="752"/>
      <c r="H80" s="766">
        <v>0</v>
      </c>
      <c r="I80" s="752">
        <v>35</v>
      </c>
      <c r="J80" s="752">
        <v>913.72</v>
      </c>
      <c r="K80" s="766">
        <v>1</v>
      </c>
      <c r="L80" s="752">
        <v>35</v>
      </c>
      <c r="M80" s="753">
        <v>913.72</v>
      </c>
    </row>
    <row r="81" spans="1:13" ht="14.4" customHeight="1" x14ac:dyDescent="0.3">
      <c r="A81" s="747" t="s">
        <v>580</v>
      </c>
      <c r="B81" s="748" t="s">
        <v>2733</v>
      </c>
      <c r="C81" s="748" t="s">
        <v>2738</v>
      </c>
      <c r="D81" s="748" t="s">
        <v>761</v>
      </c>
      <c r="E81" s="748" t="s">
        <v>664</v>
      </c>
      <c r="F81" s="752"/>
      <c r="G81" s="752"/>
      <c r="H81" s="766">
        <v>0</v>
      </c>
      <c r="I81" s="752">
        <v>2</v>
      </c>
      <c r="J81" s="752">
        <v>174.26</v>
      </c>
      <c r="K81" s="766">
        <v>1</v>
      </c>
      <c r="L81" s="752">
        <v>2</v>
      </c>
      <c r="M81" s="753">
        <v>174.26</v>
      </c>
    </row>
    <row r="82" spans="1:13" ht="14.4" customHeight="1" x14ac:dyDescent="0.3">
      <c r="A82" s="747" t="s">
        <v>580</v>
      </c>
      <c r="B82" s="748" t="s">
        <v>2733</v>
      </c>
      <c r="C82" s="748" t="s">
        <v>2739</v>
      </c>
      <c r="D82" s="748" t="s">
        <v>761</v>
      </c>
      <c r="E82" s="748" t="s">
        <v>762</v>
      </c>
      <c r="F82" s="752"/>
      <c r="G82" s="752"/>
      <c r="H82" s="766">
        <v>0</v>
      </c>
      <c r="I82" s="752">
        <v>3</v>
      </c>
      <c r="J82" s="752">
        <v>156.83999999999997</v>
      </c>
      <c r="K82" s="766">
        <v>1</v>
      </c>
      <c r="L82" s="752">
        <v>3</v>
      </c>
      <c r="M82" s="753">
        <v>156.83999999999997</v>
      </c>
    </row>
    <row r="83" spans="1:13" ht="14.4" customHeight="1" x14ac:dyDescent="0.3">
      <c r="A83" s="747" t="s">
        <v>580</v>
      </c>
      <c r="B83" s="748" t="s">
        <v>2733</v>
      </c>
      <c r="C83" s="748" t="s">
        <v>2740</v>
      </c>
      <c r="D83" s="748" t="s">
        <v>761</v>
      </c>
      <c r="E83" s="748" t="s">
        <v>2741</v>
      </c>
      <c r="F83" s="752"/>
      <c r="G83" s="752"/>
      <c r="H83" s="766">
        <v>0</v>
      </c>
      <c r="I83" s="752">
        <v>1</v>
      </c>
      <c r="J83" s="752">
        <v>174.4499999999999</v>
      </c>
      <c r="K83" s="766">
        <v>1</v>
      </c>
      <c r="L83" s="752">
        <v>1</v>
      </c>
      <c r="M83" s="753">
        <v>174.4499999999999</v>
      </c>
    </row>
    <row r="84" spans="1:13" ht="14.4" customHeight="1" x14ac:dyDescent="0.3">
      <c r="A84" s="747" t="s">
        <v>580</v>
      </c>
      <c r="B84" s="748" t="s">
        <v>2733</v>
      </c>
      <c r="C84" s="748" t="s">
        <v>2742</v>
      </c>
      <c r="D84" s="748" t="s">
        <v>2743</v>
      </c>
      <c r="E84" s="748" t="s">
        <v>2744</v>
      </c>
      <c r="F84" s="752">
        <v>11</v>
      </c>
      <c r="G84" s="752">
        <v>389.4</v>
      </c>
      <c r="H84" s="766">
        <v>1</v>
      </c>
      <c r="I84" s="752"/>
      <c r="J84" s="752"/>
      <c r="K84" s="766">
        <v>0</v>
      </c>
      <c r="L84" s="752">
        <v>11</v>
      </c>
      <c r="M84" s="753">
        <v>389.4</v>
      </c>
    </row>
    <row r="85" spans="1:13" ht="14.4" customHeight="1" x14ac:dyDescent="0.3">
      <c r="A85" s="747" t="s">
        <v>580</v>
      </c>
      <c r="B85" s="748" t="s">
        <v>2733</v>
      </c>
      <c r="C85" s="748" t="s">
        <v>2745</v>
      </c>
      <c r="D85" s="748" t="s">
        <v>2746</v>
      </c>
      <c r="E85" s="748" t="s">
        <v>2747</v>
      </c>
      <c r="F85" s="752">
        <v>1</v>
      </c>
      <c r="G85" s="752">
        <v>26.14</v>
      </c>
      <c r="H85" s="766">
        <v>1</v>
      </c>
      <c r="I85" s="752"/>
      <c r="J85" s="752"/>
      <c r="K85" s="766">
        <v>0</v>
      </c>
      <c r="L85" s="752">
        <v>1</v>
      </c>
      <c r="M85" s="753">
        <v>26.14</v>
      </c>
    </row>
    <row r="86" spans="1:13" ht="14.4" customHeight="1" x14ac:dyDescent="0.3">
      <c r="A86" s="747" t="s">
        <v>580</v>
      </c>
      <c r="B86" s="748" t="s">
        <v>2748</v>
      </c>
      <c r="C86" s="748" t="s">
        <v>2749</v>
      </c>
      <c r="D86" s="748" t="s">
        <v>2750</v>
      </c>
      <c r="E86" s="748" t="s">
        <v>2751</v>
      </c>
      <c r="F86" s="752"/>
      <c r="G86" s="752"/>
      <c r="H86" s="766">
        <v>0</v>
      </c>
      <c r="I86" s="752">
        <v>6</v>
      </c>
      <c r="J86" s="752">
        <v>388.53000000000009</v>
      </c>
      <c r="K86" s="766">
        <v>1</v>
      </c>
      <c r="L86" s="752">
        <v>6</v>
      </c>
      <c r="M86" s="753">
        <v>388.53000000000009</v>
      </c>
    </row>
    <row r="87" spans="1:13" ht="14.4" customHeight="1" x14ac:dyDescent="0.3">
      <c r="A87" s="747" t="s">
        <v>580</v>
      </c>
      <c r="B87" s="748" t="s">
        <v>2752</v>
      </c>
      <c r="C87" s="748" t="s">
        <v>2753</v>
      </c>
      <c r="D87" s="748" t="s">
        <v>805</v>
      </c>
      <c r="E87" s="748" t="s">
        <v>2754</v>
      </c>
      <c r="F87" s="752"/>
      <c r="G87" s="752"/>
      <c r="H87" s="766">
        <v>0</v>
      </c>
      <c r="I87" s="752">
        <v>11</v>
      </c>
      <c r="J87" s="752">
        <v>271.77000000000004</v>
      </c>
      <c r="K87" s="766">
        <v>1</v>
      </c>
      <c r="L87" s="752">
        <v>11</v>
      </c>
      <c r="M87" s="753">
        <v>271.77000000000004</v>
      </c>
    </row>
    <row r="88" spans="1:13" ht="14.4" customHeight="1" x14ac:dyDescent="0.3">
      <c r="A88" s="747" t="s">
        <v>580</v>
      </c>
      <c r="B88" s="748" t="s">
        <v>2752</v>
      </c>
      <c r="C88" s="748" t="s">
        <v>2755</v>
      </c>
      <c r="D88" s="748" t="s">
        <v>805</v>
      </c>
      <c r="E88" s="748" t="s">
        <v>2756</v>
      </c>
      <c r="F88" s="752"/>
      <c r="G88" s="752"/>
      <c r="H88" s="766">
        <v>0</v>
      </c>
      <c r="I88" s="752">
        <v>3</v>
      </c>
      <c r="J88" s="752">
        <v>204.96</v>
      </c>
      <c r="K88" s="766">
        <v>1</v>
      </c>
      <c r="L88" s="752">
        <v>3</v>
      </c>
      <c r="M88" s="753">
        <v>204.96</v>
      </c>
    </row>
    <row r="89" spans="1:13" ht="14.4" customHeight="1" x14ac:dyDescent="0.3">
      <c r="A89" s="747" t="s">
        <v>580</v>
      </c>
      <c r="B89" s="748" t="s">
        <v>2752</v>
      </c>
      <c r="C89" s="748" t="s">
        <v>2757</v>
      </c>
      <c r="D89" s="748" t="s">
        <v>803</v>
      </c>
      <c r="E89" s="748" t="s">
        <v>2758</v>
      </c>
      <c r="F89" s="752"/>
      <c r="G89" s="752"/>
      <c r="H89" s="766">
        <v>0</v>
      </c>
      <c r="I89" s="752">
        <v>4</v>
      </c>
      <c r="J89" s="752">
        <v>175.28000000000003</v>
      </c>
      <c r="K89" s="766">
        <v>1</v>
      </c>
      <c r="L89" s="752">
        <v>4</v>
      </c>
      <c r="M89" s="753">
        <v>175.28000000000003</v>
      </c>
    </row>
    <row r="90" spans="1:13" ht="14.4" customHeight="1" x14ac:dyDescent="0.3">
      <c r="A90" s="747" t="s">
        <v>580</v>
      </c>
      <c r="B90" s="748" t="s">
        <v>2759</v>
      </c>
      <c r="C90" s="748" t="s">
        <v>2760</v>
      </c>
      <c r="D90" s="748" t="s">
        <v>2761</v>
      </c>
      <c r="E90" s="748" t="s">
        <v>2762</v>
      </c>
      <c r="F90" s="752"/>
      <c r="G90" s="752"/>
      <c r="H90" s="766">
        <v>0</v>
      </c>
      <c r="I90" s="752">
        <v>3</v>
      </c>
      <c r="J90" s="752">
        <v>63.629999999999995</v>
      </c>
      <c r="K90" s="766">
        <v>1</v>
      </c>
      <c r="L90" s="752">
        <v>3</v>
      </c>
      <c r="M90" s="753">
        <v>63.629999999999995</v>
      </c>
    </row>
    <row r="91" spans="1:13" ht="14.4" customHeight="1" x14ac:dyDescent="0.3">
      <c r="A91" s="747" t="s">
        <v>580</v>
      </c>
      <c r="B91" s="748" t="s">
        <v>2759</v>
      </c>
      <c r="C91" s="748" t="s">
        <v>2763</v>
      </c>
      <c r="D91" s="748" t="s">
        <v>2761</v>
      </c>
      <c r="E91" s="748" t="s">
        <v>2747</v>
      </c>
      <c r="F91" s="752"/>
      <c r="G91" s="752"/>
      <c r="H91" s="766">
        <v>0</v>
      </c>
      <c r="I91" s="752">
        <v>30</v>
      </c>
      <c r="J91" s="752">
        <v>260.7</v>
      </c>
      <c r="K91" s="766">
        <v>1</v>
      </c>
      <c r="L91" s="752">
        <v>30</v>
      </c>
      <c r="M91" s="753">
        <v>260.7</v>
      </c>
    </row>
    <row r="92" spans="1:13" ht="14.4" customHeight="1" x14ac:dyDescent="0.3">
      <c r="A92" s="747" t="s">
        <v>580</v>
      </c>
      <c r="B92" s="748" t="s">
        <v>2759</v>
      </c>
      <c r="C92" s="748" t="s">
        <v>2764</v>
      </c>
      <c r="D92" s="748" t="s">
        <v>2761</v>
      </c>
      <c r="E92" s="748" t="s">
        <v>2765</v>
      </c>
      <c r="F92" s="752"/>
      <c r="G92" s="752"/>
      <c r="H92" s="766">
        <v>0</v>
      </c>
      <c r="I92" s="752">
        <v>17</v>
      </c>
      <c r="J92" s="752">
        <v>254.96000000000004</v>
      </c>
      <c r="K92" s="766">
        <v>1</v>
      </c>
      <c r="L92" s="752">
        <v>17</v>
      </c>
      <c r="M92" s="753">
        <v>254.96000000000004</v>
      </c>
    </row>
    <row r="93" spans="1:13" ht="14.4" customHeight="1" x14ac:dyDescent="0.3">
      <c r="A93" s="747" t="s">
        <v>580</v>
      </c>
      <c r="B93" s="748" t="s">
        <v>2766</v>
      </c>
      <c r="C93" s="748" t="s">
        <v>2767</v>
      </c>
      <c r="D93" s="748" t="s">
        <v>2768</v>
      </c>
      <c r="E93" s="748" t="s">
        <v>2769</v>
      </c>
      <c r="F93" s="752"/>
      <c r="G93" s="752"/>
      <c r="H93" s="766">
        <v>0</v>
      </c>
      <c r="I93" s="752">
        <v>5</v>
      </c>
      <c r="J93" s="752">
        <v>161.64999999999995</v>
      </c>
      <c r="K93" s="766">
        <v>1</v>
      </c>
      <c r="L93" s="752">
        <v>5</v>
      </c>
      <c r="M93" s="753">
        <v>161.64999999999995</v>
      </c>
    </row>
    <row r="94" spans="1:13" ht="14.4" customHeight="1" x14ac:dyDescent="0.3">
      <c r="A94" s="747" t="s">
        <v>580</v>
      </c>
      <c r="B94" s="748" t="s">
        <v>2770</v>
      </c>
      <c r="C94" s="748" t="s">
        <v>2771</v>
      </c>
      <c r="D94" s="748" t="s">
        <v>2772</v>
      </c>
      <c r="E94" s="748" t="s">
        <v>2268</v>
      </c>
      <c r="F94" s="752"/>
      <c r="G94" s="752"/>
      <c r="H94" s="766">
        <v>0</v>
      </c>
      <c r="I94" s="752">
        <v>15</v>
      </c>
      <c r="J94" s="752">
        <v>494.58</v>
      </c>
      <c r="K94" s="766">
        <v>1</v>
      </c>
      <c r="L94" s="752">
        <v>15</v>
      </c>
      <c r="M94" s="753">
        <v>494.58</v>
      </c>
    </row>
    <row r="95" spans="1:13" ht="14.4" customHeight="1" x14ac:dyDescent="0.3">
      <c r="A95" s="747" t="s">
        <v>580</v>
      </c>
      <c r="B95" s="748" t="s">
        <v>2770</v>
      </c>
      <c r="C95" s="748" t="s">
        <v>2773</v>
      </c>
      <c r="D95" s="748" t="s">
        <v>2772</v>
      </c>
      <c r="E95" s="748" t="s">
        <v>2774</v>
      </c>
      <c r="F95" s="752"/>
      <c r="G95" s="752"/>
      <c r="H95" s="766">
        <v>0</v>
      </c>
      <c r="I95" s="752">
        <v>1</v>
      </c>
      <c r="J95" s="752">
        <v>50.53</v>
      </c>
      <c r="K95" s="766">
        <v>1</v>
      </c>
      <c r="L95" s="752">
        <v>1</v>
      </c>
      <c r="M95" s="753">
        <v>50.53</v>
      </c>
    </row>
    <row r="96" spans="1:13" ht="14.4" customHeight="1" x14ac:dyDescent="0.3">
      <c r="A96" s="747" t="s">
        <v>580</v>
      </c>
      <c r="B96" s="748" t="s">
        <v>2775</v>
      </c>
      <c r="C96" s="748" t="s">
        <v>2776</v>
      </c>
      <c r="D96" s="748" t="s">
        <v>2777</v>
      </c>
      <c r="E96" s="748" t="s">
        <v>2778</v>
      </c>
      <c r="F96" s="752"/>
      <c r="G96" s="752"/>
      <c r="H96" s="766">
        <v>0</v>
      </c>
      <c r="I96" s="752">
        <v>4</v>
      </c>
      <c r="J96" s="752">
        <v>766.34</v>
      </c>
      <c r="K96" s="766">
        <v>1</v>
      </c>
      <c r="L96" s="752">
        <v>4</v>
      </c>
      <c r="M96" s="753">
        <v>766.34</v>
      </c>
    </row>
    <row r="97" spans="1:13" ht="14.4" customHeight="1" x14ac:dyDescent="0.3">
      <c r="A97" s="747" t="s">
        <v>580</v>
      </c>
      <c r="B97" s="748" t="s">
        <v>2775</v>
      </c>
      <c r="C97" s="748" t="s">
        <v>2779</v>
      </c>
      <c r="D97" s="748" t="s">
        <v>1227</v>
      </c>
      <c r="E97" s="748" t="s">
        <v>1228</v>
      </c>
      <c r="F97" s="752"/>
      <c r="G97" s="752"/>
      <c r="H97" s="766">
        <v>0</v>
      </c>
      <c r="I97" s="752">
        <v>1</v>
      </c>
      <c r="J97" s="752">
        <v>113.31999999999996</v>
      </c>
      <c r="K97" s="766">
        <v>1</v>
      </c>
      <c r="L97" s="752">
        <v>1</v>
      </c>
      <c r="M97" s="753">
        <v>113.31999999999996</v>
      </c>
    </row>
    <row r="98" spans="1:13" ht="14.4" customHeight="1" x14ac:dyDescent="0.3">
      <c r="A98" s="747" t="s">
        <v>580</v>
      </c>
      <c r="B98" s="748" t="s">
        <v>2780</v>
      </c>
      <c r="C98" s="748" t="s">
        <v>2781</v>
      </c>
      <c r="D98" s="748" t="s">
        <v>1553</v>
      </c>
      <c r="E98" s="748" t="s">
        <v>2737</v>
      </c>
      <c r="F98" s="752"/>
      <c r="G98" s="752"/>
      <c r="H98" s="766">
        <v>0</v>
      </c>
      <c r="I98" s="752">
        <v>33</v>
      </c>
      <c r="J98" s="752">
        <v>2840.71</v>
      </c>
      <c r="K98" s="766">
        <v>1</v>
      </c>
      <c r="L98" s="752">
        <v>33</v>
      </c>
      <c r="M98" s="753">
        <v>2840.71</v>
      </c>
    </row>
    <row r="99" spans="1:13" ht="14.4" customHeight="1" x14ac:dyDescent="0.3">
      <c r="A99" s="747" t="s">
        <v>580</v>
      </c>
      <c r="B99" s="748" t="s">
        <v>2780</v>
      </c>
      <c r="C99" s="748" t="s">
        <v>2782</v>
      </c>
      <c r="D99" s="748" t="s">
        <v>1553</v>
      </c>
      <c r="E99" s="748" t="s">
        <v>2783</v>
      </c>
      <c r="F99" s="752"/>
      <c r="G99" s="752"/>
      <c r="H99" s="766">
        <v>0</v>
      </c>
      <c r="I99" s="752">
        <v>3</v>
      </c>
      <c r="J99" s="752">
        <v>658.73</v>
      </c>
      <c r="K99" s="766">
        <v>1</v>
      </c>
      <c r="L99" s="752">
        <v>3</v>
      </c>
      <c r="M99" s="753">
        <v>658.73</v>
      </c>
    </row>
    <row r="100" spans="1:13" ht="14.4" customHeight="1" x14ac:dyDescent="0.3">
      <c r="A100" s="747" t="s">
        <v>580</v>
      </c>
      <c r="B100" s="748" t="s">
        <v>2784</v>
      </c>
      <c r="C100" s="748" t="s">
        <v>2785</v>
      </c>
      <c r="D100" s="748" t="s">
        <v>2786</v>
      </c>
      <c r="E100" s="748" t="s">
        <v>2787</v>
      </c>
      <c r="F100" s="752"/>
      <c r="G100" s="752"/>
      <c r="H100" s="766">
        <v>0</v>
      </c>
      <c r="I100" s="752">
        <v>32</v>
      </c>
      <c r="J100" s="752">
        <v>472.64000000000004</v>
      </c>
      <c r="K100" s="766">
        <v>1</v>
      </c>
      <c r="L100" s="752">
        <v>32</v>
      </c>
      <c r="M100" s="753">
        <v>472.64000000000004</v>
      </c>
    </row>
    <row r="101" spans="1:13" ht="14.4" customHeight="1" x14ac:dyDescent="0.3">
      <c r="A101" s="747" t="s">
        <v>580</v>
      </c>
      <c r="B101" s="748" t="s">
        <v>2784</v>
      </c>
      <c r="C101" s="748" t="s">
        <v>2788</v>
      </c>
      <c r="D101" s="748" t="s">
        <v>2786</v>
      </c>
      <c r="E101" s="748" t="s">
        <v>2789</v>
      </c>
      <c r="F101" s="752"/>
      <c r="G101" s="752"/>
      <c r="H101" s="766">
        <v>0</v>
      </c>
      <c r="I101" s="752">
        <v>13</v>
      </c>
      <c r="J101" s="752">
        <v>153.92000000000002</v>
      </c>
      <c r="K101" s="766">
        <v>1</v>
      </c>
      <c r="L101" s="752">
        <v>13</v>
      </c>
      <c r="M101" s="753">
        <v>153.92000000000002</v>
      </c>
    </row>
    <row r="102" spans="1:13" ht="14.4" customHeight="1" x14ac:dyDescent="0.3">
      <c r="A102" s="747" t="s">
        <v>580</v>
      </c>
      <c r="B102" s="748" t="s">
        <v>2784</v>
      </c>
      <c r="C102" s="748" t="s">
        <v>2790</v>
      </c>
      <c r="D102" s="748" t="s">
        <v>2786</v>
      </c>
      <c r="E102" s="748" t="s">
        <v>2747</v>
      </c>
      <c r="F102" s="752"/>
      <c r="G102" s="752"/>
      <c r="H102" s="766">
        <v>0</v>
      </c>
      <c r="I102" s="752">
        <v>7</v>
      </c>
      <c r="J102" s="752">
        <v>211.26</v>
      </c>
      <c r="K102" s="766">
        <v>1</v>
      </c>
      <c r="L102" s="752">
        <v>7</v>
      </c>
      <c r="M102" s="753">
        <v>211.26</v>
      </c>
    </row>
    <row r="103" spans="1:13" ht="14.4" customHeight="1" x14ac:dyDescent="0.3">
      <c r="A103" s="747" t="s">
        <v>580</v>
      </c>
      <c r="B103" s="748" t="s">
        <v>2791</v>
      </c>
      <c r="C103" s="748" t="s">
        <v>2792</v>
      </c>
      <c r="D103" s="748" t="s">
        <v>2793</v>
      </c>
      <c r="E103" s="748" t="s">
        <v>2794</v>
      </c>
      <c r="F103" s="752"/>
      <c r="G103" s="752"/>
      <c r="H103" s="766">
        <v>0</v>
      </c>
      <c r="I103" s="752">
        <v>3</v>
      </c>
      <c r="J103" s="752">
        <v>227.05</v>
      </c>
      <c r="K103" s="766">
        <v>1</v>
      </c>
      <c r="L103" s="752">
        <v>3</v>
      </c>
      <c r="M103" s="753">
        <v>227.05</v>
      </c>
    </row>
    <row r="104" spans="1:13" ht="14.4" customHeight="1" x14ac:dyDescent="0.3">
      <c r="A104" s="747" t="s">
        <v>580</v>
      </c>
      <c r="B104" s="748" t="s">
        <v>2795</v>
      </c>
      <c r="C104" s="748" t="s">
        <v>2796</v>
      </c>
      <c r="D104" s="748" t="s">
        <v>1115</v>
      </c>
      <c r="E104" s="748" t="s">
        <v>1116</v>
      </c>
      <c r="F104" s="752">
        <v>1</v>
      </c>
      <c r="G104" s="752">
        <v>54.470000000000013</v>
      </c>
      <c r="H104" s="766">
        <v>1</v>
      </c>
      <c r="I104" s="752"/>
      <c r="J104" s="752"/>
      <c r="K104" s="766">
        <v>0</v>
      </c>
      <c r="L104" s="752">
        <v>1</v>
      </c>
      <c r="M104" s="753">
        <v>54.470000000000013</v>
      </c>
    </row>
    <row r="105" spans="1:13" ht="14.4" customHeight="1" x14ac:dyDescent="0.3">
      <c r="A105" s="747" t="s">
        <v>580</v>
      </c>
      <c r="B105" s="748" t="s">
        <v>2795</v>
      </c>
      <c r="C105" s="748" t="s">
        <v>2797</v>
      </c>
      <c r="D105" s="748" t="s">
        <v>1115</v>
      </c>
      <c r="E105" s="748" t="s">
        <v>2798</v>
      </c>
      <c r="F105" s="752"/>
      <c r="G105" s="752"/>
      <c r="H105" s="766">
        <v>0</v>
      </c>
      <c r="I105" s="752">
        <v>2</v>
      </c>
      <c r="J105" s="752">
        <v>121.96000000000001</v>
      </c>
      <c r="K105" s="766">
        <v>1</v>
      </c>
      <c r="L105" s="752">
        <v>2</v>
      </c>
      <c r="M105" s="753">
        <v>121.96000000000001</v>
      </c>
    </row>
    <row r="106" spans="1:13" ht="14.4" customHeight="1" x14ac:dyDescent="0.3">
      <c r="A106" s="747" t="s">
        <v>580</v>
      </c>
      <c r="B106" s="748" t="s">
        <v>2799</v>
      </c>
      <c r="C106" s="748" t="s">
        <v>2800</v>
      </c>
      <c r="D106" s="748" t="s">
        <v>2801</v>
      </c>
      <c r="E106" s="748" t="s">
        <v>2802</v>
      </c>
      <c r="F106" s="752"/>
      <c r="G106" s="752"/>
      <c r="H106" s="766">
        <v>0</v>
      </c>
      <c r="I106" s="752">
        <v>1</v>
      </c>
      <c r="J106" s="752">
        <v>145.02000000000001</v>
      </c>
      <c r="K106" s="766">
        <v>1</v>
      </c>
      <c r="L106" s="752">
        <v>1</v>
      </c>
      <c r="M106" s="753">
        <v>145.02000000000001</v>
      </c>
    </row>
    <row r="107" spans="1:13" ht="14.4" customHeight="1" x14ac:dyDescent="0.3">
      <c r="A107" s="747" t="s">
        <v>580</v>
      </c>
      <c r="B107" s="748" t="s">
        <v>2803</v>
      </c>
      <c r="C107" s="748" t="s">
        <v>2804</v>
      </c>
      <c r="D107" s="748" t="s">
        <v>2805</v>
      </c>
      <c r="E107" s="748" t="s">
        <v>2806</v>
      </c>
      <c r="F107" s="752"/>
      <c r="G107" s="752"/>
      <c r="H107" s="766">
        <v>0</v>
      </c>
      <c r="I107" s="752">
        <v>4</v>
      </c>
      <c r="J107" s="752">
        <v>635.91999999999996</v>
      </c>
      <c r="K107" s="766">
        <v>1</v>
      </c>
      <c r="L107" s="752">
        <v>4</v>
      </c>
      <c r="M107" s="753">
        <v>635.91999999999996</v>
      </c>
    </row>
    <row r="108" spans="1:13" ht="14.4" customHeight="1" x14ac:dyDescent="0.3">
      <c r="A108" s="747" t="s">
        <v>580</v>
      </c>
      <c r="B108" s="748" t="s">
        <v>2803</v>
      </c>
      <c r="C108" s="748" t="s">
        <v>2807</v>
      </c>
      <c r="D108" s="748" t="s">
        <v>2808</v>
      </c>
      <c r="E108" s="748" t="s">
        <v>2809</v>
      </c>
      <c r="F108" s="752"/>
      <c r="G108" s="752"/>
      <c r="H108" s="766">
        <v>0</v>
      </c>
      <c r="I108" s="752">
        <v>1</v>
      </c>
      <c r="J108" s="752">
        <v>101</v>
      </c>
      <c r="K108" s="766">
        <v>1</v>
      </c>
      <c r="L108" s="752">
        <v>1</v>
      </c>
      <c r="M108" s="753">
        <v>101</v>
      </c>
    </row>
    <row r="109" spans="1:13" ht="14.4" customHeight="1" x14ac:dyDescent="0.3">
      <c r="A109" s="747" t="s">
        <v>580</v>
      </c>
      <c r="B109" s="748" t="s">
        <v>2810</v>
      </c>
      <c r="C109" s="748" t="s">
        <v>2811</v>
      </c>
      <c r="D109" s="748" t="s">
        <v>2812</v>
      </c>
      <c r="E109" s="748" t="s">
        <v>2813</v>
      </c>
      <c r="F109" s="752"/>
      <c r="G109" s="752"/>
      <c r="H109" s="766">
        <v>0</v>
      </c>
      <c r="I109" s="752">
        <v>3</v>
      </c>
      <c r="J109" s="752">
        <v>422.15999999999997</v>
      </c>
      <c r="K109" s="766">
        <v>1</v>
      </c>
      <c r="L109" s="752">
        <v>3</v>
      </c>
      <c r="M109" s="753">
        <v>422.15999999999997</v>
      </c>
    </row>
    <row r="110" spans="1:13" ht="14.4" customHeight="1" x14ac:dyDescent="0.3">
      <c r="A110" s="747" t="s">
        <v>580</v>
      </c>
      <c r="B110" s="748" t="s">
        <v>2810</v>
      </c>
      <c r="C110" s="748" t="s">
        <v>2814</v>
      </c>
      <c r="D110" s="748" t="s">
        <v>2812</v>
      </c>
      <c r="E110" s="748" t="s">
        <v>2815</v>
      </c>
      <c r="F110" s="752"/>
      <c r="G110" s="752"/>
      <c r="H110" s="766">
        <v>0</v>
      </c>
      <c r="I110" s="752">
        <v>5</v>
      </c>
      <c r="J110" s="752">
        <v>1121.8499999999999</v>
      </c>
      <c r="K110" s="766">
        <v>1</v>
      </c>
      <c r="L110" s="752">
        <v>5</v>
      </c>
      <c r="M110" s="753">
        <v>1121.8499999999999</v>
      </c>
    </row>
    <row r="111" spans="1:13" ht="14.4" customHeight="1" x14ac:dyDescent="0.3">
      <c r="A111" s="747" t="s">
        <v>580</v>
      </c>
      <c r="B111" s="748" t="s">
        <v>2816</v>
      </c>
      <c r="C111" s="748" t="s">
        <v>2817</v>
      </c>
      <c r="D111" s="748" t="s">
        <v>2818</v>
      </c>
      <c r="E111" s="748" t="s">
        <v>2819</v>
      </c>
      <c r="F111" s="752"/>
      <c r="G111" s="752"/>
      <c r="H111" s="766">
        <v>0</v>
      </c>
      <c r="I111" s="752">
        <v>1</v>
      </c>
      <c r="J111" s="752">
        <v>12.870000000000003</v>
      </c>
      <c r="K111" s="766">
        <v>1</v>
      </c>
      <c r="L111" s="752">
        <v>1</v>
      </c>
      <c r="M111" s="753">
        <v>12.870000000000003</v>
      </c>
    </row>
    <row r="112" spans="1:13" ht="14.4" customHeight="1" x14ac:dyDescent="0.3">
      <c r="A112" s="747" t="s">
        <v>580</v>
      </c>
      <c r="B112" s="748" t="s">
        <v>2816</v>
      </c>
      <c r="C112" s="748" t="s">
        <v>2820</v>
      </c>
      <c r="D112" s="748" t="s">
        <v>1353</v>
      </c>
      <c r="E112" s="748" t="s">
        <v>2821</v>
      </c>
      <c r="F112" s="752"/>
      <c r="G112" s="752"/>
      <c r="H112" s="766">
        <v>0</v>
      </c>
      <c r="I112" s="752">
        <v>6</v>
      </c>
      <c r="J112" s="752">
        <v>109.84</v>
      </c>
      <c r="K112" s="766">
        <v>1</v>
      </c>
      <c r="L112" s="752">
        <v>6</v>
      </c>
      <c r="M112" s="753">
        <v>109.84</v>
      </c>
    </row>
    <row r="113" spans="1:13" ht="14.4" customHeight="1" x14ac:dyDescent="0.3">
      <c r="A113" s="747" t="s">
        <v>580</v>
      </c>
      <c r="B113" s="748" t="s">
        <v>2816</v>
      </c>
      <c r="C113" s="748" t="s">
        <v>2822</v>
      </c>
      <c r="D113" s="748" t="s">
        <v>1353</v>
      </c>
      <c r="E113" s="748" t="s">
        <v>2823</v>
      </c>
      <c r="F113" s="752"/>
      <c r="G113" s="752"/>
      <c r="H113" s="766">
        <v>0</v>
      </c>
      <c r="I113" s="752">
        <v>2</v>
      </c>
      <c r="J113" s="752">
        <v>97.08</v>
      </c>
      <c r="K113" s="766">
        <v>1</v>
      </c>
      <c r="L113" s="752">
        <v>2</v>
      </c>
      <c r="M113" s="753">
        <v>97.08</v>
      </c>
    </row>
    <row r="114" spans="1:13" ht="14.4" customHeight="1" x14ac:dyDescent="0.3">
      <c r="A114" s="747" t="s">
        <v>580</v>
      </c>
      <c r="B114" s="748" t="s">
        <v>2816</v>
      </c>
      <c r="C114" s="748" t="s">
        <v>2824</v>
      </c>
      <c r="D114" s="748" t="s">
        <v>1349</v>
      </c>
      <c r="E114" s="748" t="s">
        <v>2825</v>
      </c>
      <c r="F114" s="752"/>
      <c r="G114" s="752"/>
      <c r="H114" s="766">
        <v>0</v>
      </c>
      <c r="I114" s="752">
        <v>1</v>
      </c>
      <c r="J114" s="752">
        <v>34.269999999999996</v>
      </c>
      <c r="K114" s="766">
        <v>1</v>
      </c>
      <c r="L114" s="752">
        <v>1</v>
      </c>
      <c r="M114" s="753">
        <v>34.269999999999996</v>
      </c>
    </row>
    <row r="115" spans="1:13" ht="14.4" customHeight="1" x14ac:dyDescent="0.3">
      <c r="A115" s="747" t="s">
        <v>580</v>
      </c>
      <c r="B115" s="748" t="s">
        <v>2826</v>
      </c>
      <c r="C115" s="748" t="s">
        <v>2827</v>
      </c>
      <c r="D115" s="748" t="s">
        <v>2828</v>
      </c>
      <c r="E115" s="748" t="s">
        <v>2829</v>
      </c>
      <c r="F115" s="752"/>
      <c r="G115" s="752"/>
      <c r="H115" s="766">
        <v>0</v>
      </c>
      <c r="I115" s="752">
        <v>26</v>
      </c>
      <c r="J115" s="752">
        <v>1525.1900000000003</v>
      </c>
      <c r="K115" s="766">
        <v>1</v>
      </c>
      <c r="L115" s="752">
        <v>26</v>
      </c>
      <c r="M115" s="753">
        <v>1525.1900000000003</v>
      </c>
    </row>
    <row r="116" spans="1:13" ht="14.4" customHeight="1" x14ac:dyDescent="0.3">
      <c r="A116" s="747" t="s">
        <v>580</v>
      </c>
      <c r="B116" s="748" t="s">
        <v>2830</v>
      </c>
      <c r="C116" s="748" t="s">
        <v>2831</v>
      </c>
      <c r="D116" s="748" t="s">
        <v>1356</v>
      </c>
      <c r="E116" s="748" t="s">
        <v>2832</v>
      </c>
      <c r="F116" s="752"/>
      <c r="G116" s="752"/>
      <c r="H116" s="766">
        <v>0</v>
      </c>
      <c r="I116" s="752">
        <v>4</v>
      </c>
      <c r="J116" s="752">
        <v>76.140000000000015</v>
      </c>
      <c r="K116" s="766">
        <v>1</v>
      </c>
      <c r="L116" s="752">
        <v>4</v>
      </c>
      <c r="M116" s="753">
        <v>76.140000000000015</v>
      </c>
    </row>
    <row r="117" spans="1:13" ht="14.4" customHeight="1" x14ac:dyDescent="0.3">
      <c r="A117" s="747" t="s">
        <v>580</v>
      </c>
      <c r="B117" s="748" t="s">
        <v>2833</v>
      </c>
      <c r="C117" s="748" t="s">
        <v>2834</v>
      </c>
      <c r="D117" s="748" t="s">
        <v>1221</v>
      </c>
      <c r="E117" s="748" t="s">
        <v>1222</v>
      </c>
      <c r="F117" s="752"/>
      <c r="G117" s="752"/>
      <c r="H117" s="766">
        <v>0</v>
      </c>
      <c r="I117" s="752">
        <v>1</v>
      </c>
      <c r="J117" s="752">
        <v>111.45000000000003</v>
      </c>
      <c r="K117" s="766">
        <v>1</v>
      </c>
      <c r="L117" s="752">
        <v>1</v>
      </c>
      <c r="M117" s="753">
        <v>111.45000000000003</v>
      </c>
    </row>
    <row r="118" spans="1:13" ht="14.4" customHeight="1" x14ac:dyDescent="0.3">
      <c r="A118" s="747" t="s">
        <v>580</v>
      </c>
      <c r="B118" s="748" t="s">
        <v>2835</v>
      </c>
      <c r="C118" s="748" t="s">
        <v>2836</v>
      </c>
      <c r="D118" s="748" t="s">
        <v>2366</v>
      </c>
      <c r="E118" s="748" t="s">
        <v>2837</v>
      </c>
      <c r="F118" s="752"/>
      <c r="G118" s="752"/>
      <c r="H118" s="766">
        <v>0</v>
      </c>
      <c r="I118" s="752">
        <v>5</v>
      </c>
      <c r="J118" s="752">
        <v>383.85</v>
      </c>
      <c r="K118" s="766">
        <v>1</v>
      </c>
      <c r="L118" s="752">
        <v>5</v>
      </c>
      <c r="M118" s="753">
        <v>383.85</v>
      </c>
    </row>
    <row r="119" spans="1:13" ht="14.4" customHeight="1" x14ac:dyDescent="0.3">
      <c r="A119" s="747" t="s">
        <v>580</v>
      </c>
      <c r="B119" s="748" t="s">
        <v>2838</v>
      </c>
      <c r="C119" s="748" t="s">
        <v>2839</v>
      </c>
      <c r="D119" s="748" t="s">
        <v>2840</v>
      </c>
      <c r="E119" s="748" t="s">
        <v>2841</v>
      </c>
      <c r="F119" s="752"/>
      <c r="G119" s="752"/>
      <c r="H119" s="766">
        <v>0</v>
      </c>
      <c r="I119" s="752">
        <v>4</v>
      </c>
      <c r="J119" s="752">
        <v>1088.6400000000001</v>
      </c>
      <c r="K119" s="766">
        <v>1</v>
      </c>
      <c r="L119" s="752">
        <v>4</v>
      </c>
      <c r="M119" s="753">
        <v>1088.6400000000001</v>
      </c>
    </row>
    <row r="120" spans="1:13" ht="14.4" customHeight="1" x14ac:dyDescent="0.3">
      <c r="A120" s="747" t="s">
        <v>580</v>
      </c>
      <c r="B120" s="748" t="s">
        <v>2842</v>
      </c>
      <c r="C120" s="748" t="s">
        <v>2843</v>
      </c>
      <c r="D120" s="748" t="s">
        <v>2844</v>
      </c>
      <c r="E120" s="748" t="s">
        <v>2845</v>
      </c>
      <c r="F120" s="752"/>
      <c r="G120" s="752"/>
      <c r="H120" s="766">
        <v>0</v>
      </c>
      <c r="I120" s="752">
        <v>1</v>
      </c>
      <c r="J120" s="752">
        <v>208.63</v>
      </c>
      <c r="K120" s="766">
        <v>1</v>
      </c>
      <c r="L120" s="752">
        <v>1</v>
      </c>
      <c r="M120" s="753">
        <v>208.63</v>
      </c>
    </row>
    <row r="121" spans="1:13" ht="14.4" customHeight="1" x14ac:dyDescent="0.3">
      <c r="A121" s="747" t="s">
        <v>580</v>
      </c>
      <c r="B121" s="748" t="s">
        <v>2842</v>
      </c>
      <c r="C121" s="748" t="s">
        <v>2846</v>
      </c>
      <c r="D121" s="748" t="s">
        <v>1790</v>
      </c>
      <c r="E121" s="748" t="s">
        <v>1791</v>
      </c>
      <c r="F121" s="752"/>
      <c r="G121" s="752"/>
      <c r="H121" s="766">
        <v>0</v>
      </c>
      <c r="I121" s="752">
        <v>6</v>
      </c>
      <c r="J121" s="752">
        <v>639.4799999999999</v>
      </c>
      <c r="K121" s="766">
        <v>1</v>
      </c>
      <c r="L121" s="752">
        <v>6</v>
      </c>
      <c r="M121" s="753">
        <v>639.4799999999999</v>
      </c>
    </row>
    <row r="122" spans="1:13" ht="14.4" customHeight="1" x14ac:dyDescent="0.3">
      <c r="A122" s="747" t="s">
        <v>580</v>
      </c>
      <c r="B122" s="748" t="s">
        <v>2842</v>
      </c>
      <c r="C122" s="748" t="s">
        <v>2847</v>
      </c>
      <c r="D122" s="748" t="s">
        <v>1790</v>
      </c>
      <c r="E122" s="748" t="s">
        <v>2848</v>
      </c>
      <c r="F122" s="752"/>
      <c r="G122" s="752"/>
      <c r="H122" s="766">
        <v>0</v>
      </c>
      <c r="I122" s="752">
        <v>1</v>
      </c>
      <c r="J122" s="752">
        <v>321.56</v>
      </c>
      <c r="K122" s="766">
        <v>1</v>
      </c>
      <c r="L122" s="752">
        <v>1</v>
      </c>
      <c r="M122" s="753">
        <v>321.56</v>
      </c>
    </row>
    <row r="123" spans="1:13" ht="14.4" customHeight="1" x14ac:dyDescent="0.3">
      <c r="A123" s="747" t="s">
        <v>580</v>
      </c>
      <c r="B123" s="748" t="s">
        <v>2842</v>
      </c>
      <c r="C123" s="748" t="s">
        <v>2849</v>
      </c>
      <c r="D123" s="748" t="s">
        <v>1790</v>
      </c>
      <c r="E123" s="748" t="s">
        <v>2850</v>
      </c>
      <c r="F123" s="752"/>
      <c r="G123" s="752"/>
      <c r="H123" s="766">
        <v>0</v>
      </c>
      <c r="I123" s="752">
        <v>21</v>
      </c>
      <c r="J123" s="752">
        <v>723.7299999999999</v>
      </c>
      <c r="K123" s="766">
        <v>1</v>
      </c>
      <c r="L123" s="752">
        <v>21</v>
      </c>
      <c r="M123" s="753">
        <v>723.7299999999999</v>
      </c>
    </row>
    <row r="124" spans="1:13" ht="14.4" customHeight="1" x14ac:dyDescent="0.3">
      <c r="A124" s="747" t="s">
        <v>580</v>
      </c>
      <c r="B124" s="748" t="s">
        <v>2842</v>
      </c>
      <c r="C124" s="748" t="s">
        <v>2851</v>
      </c>
      <c r="D124" s="748" t="s">
        <v>1790</v>
      </c>
      <c r="E124" s="748" t="s">
        <v>2852</v>
      </c>
      <c r="F124" s="752"/>
      <c r="G124" s="752"/>
      <c r="H124" s="766">
        <v>0</v>
      </c>
      <c r="I124" s="752">
        <v>1</v>
      </c>
      <c r="J124" s="752">
        <v>104.78000000000002</v>
      </c>
      <c r="K124" s="766">
        <v>1</v>
      </c>
      <c r="L124" s="752">
        <v>1</v>
      </c>
      <c r="M124" s="753">
        <v>104.78000000000002</v>
      </c>
    </row>
    <row r="125" spans="1:13" ht="14.4" customHeight="1" x14ac:dyDescent="0.3">
      <c r="A125" s="747" t="s">
        <v>580</v>
      </c>
      <c r="B125" s="748" t="s">
        <v>2842</v>
      </c>
      <c r="C125" s="748" t="s">
        <v>2853</v>
      </c>
      <c r="D125" s="748" t="s">
        <v>1790</v>
      </c>
      <c r="E125" s="748" t="s">
        <v>2854</v>
      </c>
      <c r="F125" s="752"/>
      <c r="G125" s="752"/>
      <c r="H125" s="766">
        <v>0</v>
      </c>
      <c r="I125" s="752">
        <v>22</v>
      </c>
      <c r="J125" s="752">
        <v>1518.1299999999997</v>
      </c>
      <c r="K125" s="766">
        <v>1</v>
      </c>
      <c r="L125" s="752">
        <v>22</v>
      </c>
      <c r="M125" s="753">
        <v>1518.1299999999997</v>
      </c>
    </row>
    <row r="126" spans="1:13" ht="14.4" customHeight="1" x14ac:dyDescent="0.3">
      <c r="A126" s="747" t="s">
        <v>580</v>
      </c>
      <c r="B126" s="748" t="s">
        <v>2842</v>
      </c>
      <c r="C126" s="748" t="s">
        <v>2855</v>
      </c>
      <c r="D126" s="748" t="s">
        <v>1790</v>
      </c>
      <c r="E126" s="748" t="s">
        <v>2856</v>
      </c>
      <c r="F126" s="752"/>
      <c r="G126" s="752"/>
      <c r="H126" s="766">
        <v>0</v>
      </c>
      <c r="I126" s="752">
        <v>3</v>
      </c>
      <c r="J126" s="752">
        <v>621.81000000000006</v>
      </c>
      <c r="K126" s="766">
        <v>1</v>
      </c>
      <c r="L126" s="752">
        <v>3</v>
      </c>
      <c r="M126" s="753">
        <v>621.81000000000006</v>
      </c>
    </row>
    <row r="127" spans="1:13" ht="14.4" customHeight="1" x14ac:dyDescent="0.3">
      <c r="A127" s="747" t="s">
        <v>580</v>
      </c>
      <c r="B127" s="748" t="s">
        <v>2857</v>
      </c>
      <c r="C127" s="748" t="s">
        <v>2858</v>
      </c>
      <c r="D127" s="748" t="s">
        <v>2859</v>
      </c>
      <c r="E127" s="748" t="s">
        <v>762</v>
      </c>
      <c r="F127" s="752"/>
      <c r="G127" s="752"/>
      <c r="H127" s="766">
        <v>0</v>
      </c>
      <c r="I127" s="752">
        <v>3</v>
      </c>
      <c r="J127" s="752">
        <v>208.13000000000005</v>
      </c>
      <c r="K127" s="766">
        <v>1</v>
      </c>
      <c r="L127" s="752">
        <v>3</v>
      </c>
      <c r="M127" s="753">
        <v>208.13000000000005</v>
      </c>
    </row>
    <row r="128" spans="1:13" ht="14.4" customHeight="1" x14ac:dyDescent="0.3">
      <c r="A128" s="747" t="s">
        <v>580</v>
      </c>
      <c r="B128" s="748" t="s">
        <v>2857</v>
      </c>
      <c r="C128" s="748" t="s">
        <v>2860</v>
      </c>
      <c r="D128" s="748" t="s">
        <v>2859</v>
      </c>
      <c r="E128" s="748" t="s">
        <v>2741</v>
      </c>
      <c r="F128" s="752"/>
      <c r="G128" s="752"/>
      <c r="H128" s="766">
        <v>0</v>
      </c>
      <c r="I128" s="752">
        <v>1</v>
      </c>
      <c r="J128" s="752">
        <v>233.08999999999997</v>
      </c>
      <c r="K128" s="766">
        <v>1</v>
      </c>
      <c r="L128" s="752">
        <v>1</v>
      </c>
      <c r="M128" s="753">
        <v>233.08999999999997</v>
      </c>
    </row>
    <row r="129" spans="1:13" ht="14.4" customHeight="1" x14ac:dyDescent="0.3">
      <c r="A129" s="747" t="s">
        <v>580</v>
      </c>
      <c r="B129" s="748" t="s">
        <v>2857</v>
      </c>
      <c r="C129" s="748" t="s">
        <v>2861</v>
      </c>
      <c r="D129" s="748" t="s">
        <v>2859</v>
      </c>
      <c r="E129" s="748" t="s">
        <v>1791</v>
      </c>
      <c r="F129" s="752"/>
      <c r="G129" s="752"/>
      <c r="H129" s="766">
        <v>0</v>
      </c>
      <c r="I129" s="752">
        <v>1</v>
      </c>
      <c r="J129" s="752">
        <v>162.57999999999996</v>
      </c>
      <c r="K129" s="766">
        <v>1</v>
      </c>
      <c r="L129" s="752">
        <v>1</v>
      </c>
      <c r="M129" s="753">
        <v>162.57999999999996</v>
      </c>
    </row>
    <row r="130" spans="1:13" ht="14.4" customHeight="1" x14ac:dyDescent="0.3">
      <c r="A130" s="747" t="s">
        <v>580</v>
      </c>
      <c r="B130" s="748" t="s">
        <v>2862</v>
      </c>
      <c r="C130" s="748" t="s">
        <v>2863</v>
      </c>
      <c r="D130" s="748" t="s">
        <v>2864</v>
      </c>
      <c r="E130" s="748" t="s">
        <v>2865</v>
      </c>
      <c r="F130" s="752"/>
      <c r="G130" s="752"/>
      <c r="H130" s="766">
        <v>0</v>
      </c>
      <c r="I130" s="752">
        <v>4</v>
      </c>
      <c r="J130" s="752">
        <v>598.74</v>
      </c>
      <c r="K130" s="766">
        <v>1</v>
      </c>
      <c r="L130" s="752">
        <v>4</v>
      </c>
      <c r="M130" s="753">
        <v>598.74</v>
      </c>
    </row>
    <row r="131" spans="1:13" ht="14.4" customHeight="1" x14ac:dyDescent="0.3">
      <c r="A131" s="747" t="s">
        <v>580</v>
      </c>
      <c r="B131" s="748" t="s">
        <v>2862</v>
      </c>
      <c r="C131" s="748" t="s">
        <v>2866</v>
      </c>
      <c r="D131" s="748" t="s">
        <v>1332</v>
      </c>
      <c r="E131" s="748" t="s">
        <v>1333</v>
      </c>
      <c r="F131" s="752"/>
      <c r="G131" s="752"/>
      <c r="H131" s="766">
        <v>0</v>
      </c>
      <c r="I131" s="752">
        <v>2</v>
      </c>
      <c r="J131" s="752">
        <v>275.98</v>
      </c>
      <c r="K131" s="766">
        <v>1</v>
      </c>
      <c r="L131" s="752">
        <v>2</v>
      </c>
      <c r="M131" s="753">
        <v>275.98</v>
      </c>
    </row>
    <row r="132" spans="1:13" ht="14.4" customHeight="1" x14ac:dyDescent="0.3">
      <c r="A132" s="747" t="s">
        <v>580</v>
      </c>
      <c r="B132" s="748" t="s">
        <v>2867</v>
      </c>
      <c r="C132" s="748" t="s">
        <v>2868</v>
      </c>
      <c r="D132" s="748" t="s">
        <v>2869</v>
      </c>
      <c r="E132" s="748" t="s">
        <v>2870</v>
      </c>
      <c r="F132" s="752">
        <v>2</v>
      </c>
      <c r="G132" s="752">
        <v>1695.48</v>
      </c>
      <c r="H132" s="766">
        <v>1</v>
      </c>
      <c r="I132" s="752"/>
      <c r="J132" s="752"/>
      <c r="K132" s="766">
        <v>0</v>
      </c>
      <c r="L132" s="752">
        <v>2</v>
      </c>
      <c r="M132" s="753">
        <v>1695.48</v>
      </c>
    </row>
    <row r="133" spans="1:13" ht="14.4" customHeight="1" x14ac:dyDescent="0.3">
      <c r="A133" s="747" t="s">
        <v>580</v>
      </c>
      <c r="B133" s="748" t="s">
        <v>2871</v>
      </c>
      <c r="C133" s="748" t="s">
        <v>2872</v>
      </c>
      <c r="D133" s="748" t="s">
        <v>2873</v>
      </c>
      <c r="E133" s="748" t="s">
        <v>2874</v>
      </c>
      <c r="F133" s="752"/>
      <c r="G133" s="752"/>
      <c r="H133" s="766">
        <v>0</v>
      </c>
      <c r="I133" s="752">
        <v>1</v>
      </c>
      <c r="J133" s="752">
        <v>173.49</v>
      </c>
      <c r="K133" s="766">
        <v>1</v>
      </c>
      <c r="L133" s="752">
        <v>1</v>
      </c>
      <c r="M133" s="753">
        <v>173.49</v>
      </c>
    </row>
    <row r="134" spans="1:13" ht="14.4" customHeight="1" x14ac:dyDescent="0.3">
      <c r="A134" s="747" t="s">
        <v>580</v>
      </c>
      <c r="B134" s="748" t="s">
        <v>2875</v>
      </c>
      <c r="C134" s="748" t="s">
        <v>2876</v>
      </c>
      <c r="D134" s="748" t="s">
        <v>1061</v>
      </c>
      <c r="E134" s="748" t="s">
        <v>2877</v>
      </c>
      <c r="F134" s="752"/>
      <c r="G134" s="752"/>
      <c r="H134" s="766">
        <v>0</v>
      </c>
      <c r="I134" s="752">
        <v>11</v>
      </c>
      <c r="J134" s="752">
        <v>819.65</v>
      </c>
      <c r="K134" s="766">
        <v>1</v>
      </c>
      <c r="L134" s="752">
        <v>11</v>
      </c>
      <c r="M134" s="753">
        <v>819.65</v>
      </c>
    </row>
    <row r="135" spans="1:13" ht="14.4" customHeight="1" x14ac:dyDescent="0.3">
      <c r="A135" s="747" t="s">
        <v>580</v>
      </c>
      <c r="B135" s="748" t="s">
        <v>2878</v>
      </c>
      <c r="C135" s="748" t="s">
        <v>2879</v>
      </c>
      <c r="D135" s="748" t="s">
        <v>663</v>
      </c>
      <c r="E135" s="748" t="s">
        <v>664</v>
      </c>
      <c r="F135" s="752">
        <v>1</v>
      </c>
      <c r="G135" s="752">
        <v>606.9</v>
      </c>
      <c r="H135" s="766">
        <v>1</v>
      </c>
      <c r="I135" s="752"/>
      <c r="J135" s="752"/>
      <c r="K135" s="766">
        <v>0</v>
      </c>
      <c r="L135" s="752">
        <v>1</v>
      </c>
      <c r="M135" s="753">
        <v>606.9</v>
      </c>
    </row>
    <row r="136" spans="1:13" ht="14.4" customHeight="1" x14ac:dyDescent="0.3">
      <c r="A136" s="747" t="s">
        <v>580</v>
      </c>
      <c r="B136" s="748" t="s">
        <v>2878</v>
      </c>
      <c r="C136" s="748" t="s">
        <v>2880</v>
      </c>
      <c r="D136" s="748" t="s">
        <v>1100</v>
      </c>
      <c r="E136" s="748" t="s">
        <v>664</v>
      </c>
      <c r="F136" s="752"/>
      <c r="G136" s="752"/>
      <c r="H136" s="766">
        <v>0</v>
      </c>
      <c r="I136" s="752">
        <v>1</v>
      </c>
      <c r="J136" s="752">
        <v>533.79</v>
      </c>
      <c r="K136" s="766">
        <v>1</v>
      </c>
      <c r="L136" s="752">
        <v>1</v>
      </c>
      <c r="M136" s="753">
        <v>533.79</v>
      </c>
    </row>
    <row r="137" spans="1:13" ht="14.4" customHeight="1" x14ac:dyDescent="0.3">
      <c r="A137" s="747" t="s">
        <v>580</v>
      </c>
      <c r="B137" s="748" t="s">
        <v>2881</v>
      </c>
      <c r="C137" s="748" t="s">
        <v>2882</v>
      </c>
      <c r="D137" s="748" t="s">
        <v>1380</v>
      </c>
      <c r="E137" s="748" t="s">
        <v>2883</v>
      </c>
      <c r="F137" s="752"/>
      <c r="G137" s="752"/>
      <c r="H137" s="766">
        <v>0</v>
      </c>
      <c r="I137" s="752">
        <v>5</v>
      </c>
      <c r="J137" s="752">
        <v>308.45999999999998</v>
      </c>
      <c r="K137" s="766">
        <v>1</v>
      </c>
      <c r="L137" s="752">
        <v>5</v>
      </c>
      <c r="M137" s="753">
        <v>308.45999999999998</v>
      </c>
    </row>
    <row r="138" spans="1:13" ht="14.4" customHeight="1" x14ac:dyDescent="0.3">
      <c r="A138" s="747" t="s">
        <v>580</v>
      </c>
      <c r="B138" s="748" t="s">
        <v>2881</v>
      </c>
      <c r="C138" s="748" t="s">
        <v>2884</v>
      </c>
      <c r="D138" s="748" t="s">
        <v>1649</v>
      </c>
      <c r="E138" s="748" t="s">
        <v>2885</v>
      </c>
      <c r="F138" s="752"/>
      <c r="G138" s="752"/>
      <c r="H138" s="766">
        <v>0</v>
      </c>
      <c r="I138" s="752">
        <v>3</v>
      </c>
      <c r="J138" s="752">
        <v>496.82999999999987</v>
      </c>
      <c r="K138" s="766">
        <v>1</v>
      </c>
      <c r="L138" s="752">
        <v>3</v>
      </c>
      <c r="M138" s="753">
        <v>496.82999999999987</v>
      </c>
    </row>
    <row r="139" spans="1:13" ht="14.4" customHeight="1" x14ac:dyDescent="0.3">
      <c r="A139" s="747" t="s">
        <v>580</v>
      </c>
      <c r="B139" s="748" t="s">
        <v>2881</v>
      </c>
      <c r="C139" s="748" t="s">
        <v>2886</v>
      </c>
      <c r="D139" s="748" t="s">
        <v>1649</v>
      </c>
      <c r="E139" s="748" t="s">
        <v>2887</v>
      </c>
      <c r="F139" s="752"/>
      <c r="G139" s="752"/>
      <c r="H139" s="766">
        <v>0</v>
      </c>
      <c r="I139" s="752">
        <v>3</v>
      </c>
      <c r="J139" s="752">
        <v>257.6699999999999</v>
      </c>
      <c r="K139" s="766">
        <v>1</v>
      </c>
      <c r="L139" s="752">
        <v>3</v>
      </c>
      <c r="M139" s="753">
        <v>257.6699999999999</v>
      </c>
    </row>
    <row r="140" spans="1:13" ht="14.4" customHeight="1" x14ac:dyDescent="0.3">
      <c r="A140" s="747" t="s">
        <v>580</v>
      </c>
      <c r="B140" s="748" t="s">
        <v>2888</v>
      </c>
      <c r="C140" s="748" t="s">
        <v>2889</v>
      </c>
      <c r="D140" s="748" t="s">
        <v>2890</v>
      </c>
      <c r="E140" s="748" t="s">
        <v>2891</v>
      </c>
      <c r="F140" s="752">
        <v>81</v>
      </c>
      <c r="G140" s="752">
        <v>2941.4700000000003</v>
      </c>
      <c r="H140" s="766">
        <v>1</v>
      </c>
      <c r="I140" s="752"/>
      <c r="J140" s="752"/>
      <c r="K140" s="766">
        <v>0</v>
      </c>
      <c r="L140" s="752">
        <v>81</v>
      </c>
      <c r="M140" s="753">
        <v>2941.4700000000003</v>
      </c>
    </row>
    <row r="141" spans="1:13" ht="14.4" customHeight="1" x14ac:dyDescent="0.3">
      <c r="A141" s="747" t="s">
        <v>580</v>
      </c>
      <c r="B141" s="748" t="s">
        <v>2888</v>
      </c>
      <c r="C141" s="748" t="s">
        <v>2892</v>
      </c>
      <c r="D141" s="748" t="s">
        <v>2893</v>
      </c>
      <c r="E141" s="748" t="s">
        <v>2894</v>
      </c>
      <c r="F141" s="752"/>
      <c r="G141" s="752"/>
      <c r="H141" s="766">
        <v>0</v>
      </c>
      <c r="I141" s="752">
        <v>1</v>
      </c>
      <c r="J141" s="752">
        <v>314.27</v>
      </c>
      <c r="K141" s="766">
        <v>1</v>
      </c>
      <c r="L141" s="752">
        <v>1</v>
      </c>
      <c r="M141" s="753">
        <v>314.27</v>
      </c>
    </row>
    <row r="142" spans="1:13" ht="14.4" customHeight="1" x14ac:dyDescent="0.3">
      <c r="A142" s="747" t="s">
        <v>580</v>
      </c>
      <c r="B142" s="748" t="s">
        <v>2895</v>
      </c>
      <c r="C142" s="748" t="s">
        <v>2896</v>
      </c>
      <c r="D142" s="748" t="s">
        <v>2897</v>
      </c>
      <c r="E142" s="748" t="s">
        <v>2898</v>
      </c>
      <c r="F142" s="752"/>
      <c r="G142" s="752"/>
      <c r="H142" s="766">
        <v>0</v>
      </c>
      <c r="I142" s="752">
        <v>1</v>
      </c>
      <c r="J142" s="752">
        <v>92.2</v>
      </c>
      <c r="K142" s="766">
        <v>1</v>
      </c>
      <c r="L142" s="752">
        <v>1</v>
      </c>
      <c r="M142" s="753">
        <v>92.2</v>
      </c>
    </row>
    <row r="143" spans="1:13" ht="14.4" customHeight="1" x14ac:dyDescent="0.3">
      <c r="A143" s="747" t="s">
        <v>580</v>
      </c>
      <c r="B143" s="748" t="s">
        <v>2895</v>
      </c>
      <c r="C143" s="748" t="s">
        <v>2899</v>
      </c>
      <c r="D143" s="748" t="s">
        <v>2900</v>
      </c>
      <c r="E143" s="748" t="s">
        <v>2901</v>
      </c>
      <c r="F143" s="752"/>
      <c r="G143" s="752"/>
      <c r="H143" s="766">
        <v>0</v>
      </c>
      <c r="I143" s="752">
        <v>2</v>
      </c>
      <c r="J143" s="752">
        <v>224.54999999999995</v>
      </c>
      <c r="K143" s="766">
        <v>1</v>
      </c>
      <c r="L143" s="752">
        <v>2</v>
      </c>
      <c r="M143" s="753">
        <v>224.54999999999995</v>
      </c>
    </row>
    <row r="144" spans="1:13" ht="14.4" customHeight="1" x14ac:dyDescent="0.3">
      <c r="A144" s="747" t="s">
        <v>580</v>
      </c>
      <c r="B144" s="748" t="s">
        <v>2895</v>
      </c>
      <c r="C144" s="748" t="s">
        <v>2902</v>
      </c>
      <c r="D144" s="748" t="s">
        <v>2900</v>
      </c>
      <c r="E144" s="748" t="s">
        <v>2903</v>
      </c>
      <c r="F144" s="752"/>
      <c r="G144" s="752"/>
      <c r="H144" s="766">
        <v>0</v>
      </c>
      <c r="I144" s="752">
        <v>3</v>
      </c>
      <c r="J144" s="752">
        <v>294.36</v>
      </c>
      <c r="K144" s="766">
        <v>1</v>
      </c>
      <c r="L144" s="752">
        <v>3</v>
      </c>
      <c r="M144" s="753">
        <v>294.36</v>
      </c>
    </row>
    <row r="145" spans="1:13" ht="14.4" customHeight="1" x14ac:dyDescent="0.3">
      <c r="A145" s="747" t="s">
        <v>580</v>
      </c>
      <c r="B145" s="748" t="s">
        <v>2895</v>
      </c>
      <c r="C145" s="748" t="s">
        <v>2904</v>
      </c>
      <c r="D145" s="748" t="s">
        <v>2900</v>
      </c>
      <c r="E145" s="748" t="s">
        <v>2905</v>
      </c>
      <c r="F145" s="752"/>
      <c r="G145" s="752"/>
      <c r="H145" s="766">
        <v>0</v>
      </c>
      <c r="I145" s="752">
        <v>2</v>
      </c>
      <c r="J145" s="752">
        <v>185.53999999999996</v>
      </c>
      <c r="K145" s="766">
        <v>1</v>
      </c>
      <c r="L145" s="752">
        <v>2</v>
      </c>
      <c r="M145" s="753">
        <v>185.53999999999996</v>
      </c>
    </row>
    <row r="146" spans="1:13" ht="14.4" customHeight="1" x14ac:dyDescent="0.3">
      <c r="A146" s="747" t="s">
        <v>580</v>
      </c>
      <c r="B146" s="748" t="s">
        <v>2895</v>
      </c>
      <c r="C146" s="748" t="s">
        <v>2906</v>
      </c>
      <c r="D146" s="748" t="s">
        <v>2900</v>
      </c>
      <c r="E146" s="748" t="s">
        <v>2907</v>
      </c>
      <c r="F146" s="752"/>
      <c r="G146" s="752"/>
      <c r="H146" s="766">
        <v>0</v>
      </c>
      <c r="I146" s="752">
        <v>9</v>
      </c>
      <c r="J146" s="752">
        <v>444.42000000000007</v>
      </c>
      <c r="K146" s="766">
        <v>1</v>
      </c>
      <c r="L146" s="752">
        <v>9</v>
      </c>
      <c r="M146" s="753">
        <v>444.42000000000007</v>
      </c>
    </row>
    <row r="147" spans="1:13" ht="14.4" customHeight="1" x14ac:dyDescent="0.3">
      <c r="A147" s="747" t="s">
        <v>580</v>
      </c>
      <c r="B147" s="748" t="s">
        <v>2895</v>
      </c>
      <c r="C147" s="748" t="s">
        <v>2908</v>
      </c>
      <c r="D147" s="748" t="s">
        <v>2900</v>
      </c>
      <c r="E147" s="748" t="s">
        <v>2909</v>
      </c>
      <c r="F147" s="752"/>
      <c r="G147" s="752"/>
      <c r="H147" s="766">
        <v>0</v>
      </c>
      <c r="I147" s="752">
        <v>3</v>
      </c>
      <c r="J147" s="752">
        <v>188.01000000000002</v>
      </c>
      <c r="K147" s="766">
        <v>1</v>
      </c>
      <c r="L147" s="752">
        <v>3</v>
      </c>
      <c r="M147" s="753">
        <v>188.01000000000002</v>
      </c>
    </row>
    <row r="148" spans="1:13" ht="14.4" customHeight="1" x14ac:dyDescent="0.3">
      <c r="A148" s="747" t="s">
        <v>580</v>
      </c>
      <c r="B148" s="748" t="s">
        <v>2895</v>
      </c>
      <c r="C148" s="748" t="s">
        <v>2910</v>
      </c>
      <c r="D148" s="748" t="s">
        <v>2897</v>
      </c>
      <c r="E148" s="748" t="s">
        <v>2911</v>
      </c>
      <c r="F148" s="752"/>
      <c r="G148" s="752"/>
      <c r="H148" s="766">
        <v>0</v>
      </c>
      <c r="I148" s="752">
        <v>7</v>
      </c>
      <c r="J148" s="752">
        <v>544.28000000000009</v>
      </c>
      <c r="K148" s="766">
        <v>1</v>
      </c>
      <c r="L148" s="752">
        <v>7</v>
      </c>
      <c r="M148" s="753">
        <v>544.28000000000009</v>
      </c>
    </row>
    <row r="149" spans="1:13" ht="14.4" customHeight="1" x14ac:dyDescent="0.3">
      <c r="A149" s="747" t="s">
        <v>580</v>
      </c>
      <c r="B149" s="748" t="s">
        <v>2895</v>
      </c>
      <c r="C149" s="748" t="s">
        <v>2912</v>
      </c>
      <c r="D149" s="748" t="s">
        <v>2897</v>
      </c>
      <c r="E149" s="748" t="s">
        <v>2913</v>
      </c>
      <c r="F149" s="752"/>
      <c r="G149" s="752"/>
      <c r="H149" s="766">
        <v>0</v>
      </c>
      <c r="I149" s="752">
        <v>15</v>
      </c>
      <c r="J149" s="752">
        <v>915.50999999999988</v>
      </c>
      <c r="K149" s="766">
        <v>1</v>
      </c>
      <c r="L149" s="752">
        <v>15</v>
      </c>
      <c r="M149" s="753">
        <v>915.50999999999988</v>
      </c>
    </row>
    <row r="150" spans="1:13" ht="14.4" customHeight="1" x14ac:dyDescent="0.3">
      <c r="A150" s="747" t="s">
        <v>580</v>
      </c>
      <c r="B150" s="748" t="s">
        <v>2895</v>
      </c>
      <c r="C150" s="748" t="s">
        <v>2914</v>
      </c>
      <c r="D150" s="748" t="s">
        <v>2897</v>
      </c>
      <c r="E150" s="748" t="s">
        <v>2915</v>
      </c>
      <c r="F150" s="752"/>
      <c r="G150" s="752"/>
      <c r="H150" s="766">
        <v>0</v>
      </c>
      <c r="I150" s="752">
        <v>5</v>
      </c>
      <c r="J150" s="752">
        <v>471.34999999999991</v>
      </c>
      <c r="K150" s="766">
        <v>1</v>
      </c>
      <c r="L150" s="752">
        <v>5</v>
      </c>
      <c r="M150" s="753">
        <v>471.34999999999991</v>
      </c>
    </row>
    <row r="151" spans="1:13" ht="14.4" customHeight="1" x14ac:dyDescent="0.3">
      <c r="A151" s="747" t="s">
        <v>580</v>
      </c>
      <c r="B151" s="748" t="s">
        <v>2916</v>
      </c>
      <c r="C151" s="748" t="s">
        <v>2917</v>
      </c>
      <c r="D151" s="748" t="s">
        <v>2918</v>
      </c>
      <c r="E151" s="748" t="s">
        <v>2919</v>
      </c>
      <c r="F151" s="752"/>
      <c r="G151" s="752"/>
      <c r="H151" s="766">
        <v>0</v>
      </c>
      <c r="I151" s="752">
        <v>6</v>
      </c>
      <c r="J151" s="752">
        <v>73068.479999999996</v>
      </c>
      <c r="K151" s="766">
        <v>1</v>
      </c>
      <c r="L151" s="752">
        <v>6</v>
      </c>
      <c r="M151" s="753">
        <v>73068.479999999996</v>
      </c>
    </row>
    <row r="152" spans="1:13" ht="14.4" customHeight="1" x14ac:dyDescent="0.3">
      <c r="A152" s="747" t="s">
        <v>580</v>
      </c>
      <c r="B152" s="748" t="s">
        <v>2920</v>
      </c>
      <c r="C152" s="748" t="s">
        <v>2921</v>
      </c>
      <c r="D152" s="748" t="s">
        <v>1988</v>
      </c>
      <c r="E152" s="748" t="s">
        <v>2922</v>
      </c>
      <c r="F152" s="752"/>
      <c r="G152" s="752"/>
      <c r="H152" s="766">
        <v>0</v>
      </c>
      <c r="I152" s="752">
        <v>60</v>
      </c>
      <c r="J152" s="752">
        <v>10013.359999999999</v>
      </c>
      <c r="K152" s="766">
        <v>1</v>
      </c>
      <c r="L152" s="752">
        <v>60</v>
      </c>
      <c r="M152" s="753">
        <v>10013.359999999999</v>
      </c>
    </row>
    <row r="153" spans="1:13" ht="14.4" customHeight="1" x14ac:dyDescent="0.3">
      <c r="A153" s="747" t="s">
        <v>580</v>
      </c>
      <c r="B153" s="748" t="s">
        <v>2920</v>
      </c>
      <c r="C153" s="748" t="s">
        <v>2923</v>
      </c>
      <c r="D153" s="748" t="s">
        <v>1988</v>
      </c>
      <c r="E153" s="748" t="s">
        <v>2924</v>
      </c>
      <c r="F153" s="752"/>
      <c r="G153" s="752"/>
      <c r="H153" s="766">
        <v>0</v>
      </c>
      <c r="I153" s="752">
        <v>15</v>
      </c>
      <c r="J153" s="752">
        <v>1710.3599999999997</v>
      </c>
      <c r="K153" s="766">
        <v>1</v>
      </c>
      <c r="L153" s="752">
        <v>15</v>
      </c>
      <c r="M153" s="753">
        <v>1710.3599999999997</v>
      </c>
    </row>
    <row r="154" spans="1:13" ht="14.4" customHeight="1" x14ac:dyDescent="0.3">
      <c r="A154" s="747" t="s">
        <v>580</v>
      </c>
      <c r="B154" s="748" t="s">
        <v>2920</v>
      </c>
      <c r="C154" s="748" t="s">
        <v>2925</v>
      </c>
      <c r="D154" s="748" t="s">
        <v>2926</v>
      </c>
      <c r="E154" s="748" t="s">
        <v>2927</v>
      </c>
      <c r="F154" s="752"/>
      <c r="G154" s="752"/>
      <c r="H154" s="766">
        <v>0</v>
      </c>
      <c r="I154" s="752">
        <v>1</v>
      </c>
      <c r="J154" s="752">
        <v>101.40999999999997</v>
      </c>
      <c r="K154" s="766">
        <v>1</v>
      </c>
      <c r="L154" s="752">
        <v>1</v>
      </c>
      <c r="M154" s="753">
        <v>101.40999999999997</v>
      </c>
    </row>
    <row r="155" spans="1:13" ht="14.4" customHeight="1" x14ac:dyDescent="0.3">
      <c r="A155" s="747" t="s">
        <v>580</v>
      </c>
      <c r="B155" s="748" t="s">
        <v>2920</v>
      </c>
      <c r="C155" s="748" t="s">
        <v>2928</v>
      </c>
      <c r="D155" s="748" t="s">
        <v>2929</v>
      </c>
      <c r="E155" s="748" t="s">
        <v>2930</v>
      </c>
      <c r="F155" s="752"/>
      <c r="G155" s="752"/>
      <c r="H155" s="766">
        <v>0</v>
      </c>
      <c r="I155" s="752">
        <v>3</v>
      </c>
      <c r="J155" s="752">
        <v>330.68999999999988</v>
      </c>
      <c r="K155" s="766">
        <v>1</v>
      </c>
      <c r="L155" s="752">
        <v>3</v>
      </c>
      <c r="M155" s="753">
        <v>330.68999999999988</v>
      </c>
    </row>
    <row r="156" spans="1:13" ht="14.4" customHeight="1" x14ac:dyDescent="0.3">
      <c r="A156" s="747" t="s">
        <v>580</v>
      </c>
      <c r="B156" s="748" t="s">
        <v>2920</v>
      </c>
      <c r="C156" s="748" t="s">
        <v>2931</v>
      </c>
      <c r="D156" s="748" t="s">
        <v>2932</v>
      </c>
      <c r="E156" s="748" t="s">
        <v>2933</v>
      </c>
      <c r="F156" s="752"/>
      <c r="G156" s="752"/>
      <c r="H156" s="766">
        <v>0</v>
      </c>
      <c r="I156" s="752">
        <v>1</v>
      </c>
      <c r="J156" s="752">
        <v>85.830000000000013</v>
      </c>
      <c r="K156" s="766">
        <v>1</v>
      </c>
      <c r="L156" s="752">
        <v>1</v>
      </c>
      <c r="M156" s="753">
        <v>85.830000000000013</v>
      </c>
    </row>
    <row r="157" spans="1:13" ht="14.4" customHeight="1" x14ac:dyDescent="0.3">
      <c r="A157" s="747" t="s">
        <v>580</v>
      </c>
      <c r="B157" s="748" t="s">
        <v>2934</v>
      </c>
      <c r="C157" s="748" t="s">
        <v>2935</v>
      </c>
      <c r="D157" s="748" t="s">
        <v>2936</v>
      </c>
      <c r="E157" s="748" t="s">
        <v>2937</v>
      </c>
      <c r="F157" s="752"/>
      <c r="G157" s="752"/>
      <c r="H157" s="766">
        <v>0</v>
      </c>
      <c r="I157" s="752">
        <v>49.1</v>
      </c>
      <c r="J157" s="752">
        <v>22522.17</v>
      </c>
      <c r="K157" s="766">
        <v>1</v>
      </c>
      <c r="L157" s="752">
        <v>49.1</v>
      </c>
      <c r="M157" s="753">
        <v>22522.17</v>
      </c>
    </row>
    <row r="158" spans="1:13" ht="14.4" customHeight="1" x14ac:dyDescent="0.3">
      <c r="A158" s="747" t="s">
        <v>580</v>
      </c>
      <c r="B158" s="748" t="s">
        <v>2934</v>
      </c>
      <c r="C158" s="748" t="s">
        <v>2938</v>
      </c>
      <c r="D158" s="748" t="s">
        <v>2089</v>
      </c>
      <c r="E158" s="748" t="s">
        <v>2939</v>
      </c>
      <c r="F158" s="752">
        <v>108</v>
      </c>
      <c r="G158" s="752">
        <v>17460.36</v>
      </c>
      <c r="H158" s="766">
        <v>1</v>
      </c>
      <c r="I158" s="752"/>
      <c r="J158" s="752"/>
      <c r="K158" s="766">
        <v>0</v>
      </c>
      <c r="L158" s="752">
        <v>108</v>
      </c>
      <c r="M158" s="753">
        <v>17460.36</v>
      </c>
    </row>
    <row r="159" spans="1:13" ht="14.4" customHeight="1" x14ac:dyDescent="0.3">
      <c r="A159" s="747" t="s">
        <v>580</v>
      </c>
      <c r="B159" s="748" t="s">
        <v>2940</v>
      </c>
      <c r="C159" s="748" t="s">
        <v>2941</v>
      </c>
      <c r="D159" s="748" t="s">
        <v>2942</v>
      </c>
      <c r="E159" s="748" t="s">
        <v>2058</v>
      </c>
      <c r="F159" s="752"/>
      <c r="G159" s="752"/>
      <c r="H159" s="766">
        <v>0</v>
      </c>
      <c r="I159" s="752">
        <v>7</v>
      </c>
      <c r="J159" s="752">
        <v>457.47</v>
      </c>
      <c r="K159" s="766">
        <v>1</v>
      </c>
      <c r="L159" s="752">
        <v>7</v>
      </c>
      <c r="M159" s="753">
        <v>457.47</v>
      </c>
    </row>
    <row r="160" spans="1:13" ht="14.4" customHeight="1" x14ac:dyDescent="0.3">
      <c r="A160" s="747" t="s">
        <v>580</v>
      </c>
      <c r="B160" s="748" t="s">
        <v>2940</v>
      </c>
      <c r="C160" s="748" t="s">
        <v>2943</v>
      </c>
      <c r="D160" s="748" t="s">
        <v>2942</v>
      </c>
      <c r="E160" s="748" t="s">
        <v>2018</v>
      </c>
      <c r="F160" s="752"/>
      <c r="G160" s="752"/>
      <c r="H160" s="766">
        <v>0</v>
      </c>
      <c r="I160" s="752">
        <v>27</v>
      </c>
      <c r="J160" s="752">
        <v>3323.5299999999997</v>
      </c>
      <c r="K160" s="766">
        <v>1</v>
      </c>
      <c r="L160" s="752">
        <v>27</v>
      </c>
      <c r="M160" s="753">
        <v>3323.5299999999997</v>
      </c>
    </row>
    <row r="161" spans="1:13" ht="14.4" customHeight="1" x14ac:dyDescent="0.3">
      <c r="A161" s="747" t="s">
        <v>580</v>
      </c>
      <c r="B161" s="748" t="s">
        <v>2944</v>
      </c>
      <c r="C161" s="748" t="s">
        <v>2945</v>
      </c>
      <c r="D161" s="748" t="s">
        <v>2946</v>
      </c>
      <c r="E161" s="748" t="s">
        <v>2947</v>
      </c>
      <c r="F161" s="752">
        <v>240</v>
      </c>
      <c r="G161" s="752">
        <v>6671.1770000000006</v>
      </c>
      <c r="H161" s="766">
        <v>1</v>
      </c>
      <c r="I161" s="752"/>
      <c r="J161" s="752"/>
      <c r="K161" s="766">
        <v>0</v>
      </c>
      <c r="L161" s="752">
        <v>240</v>
      </c>
      <c r="M161" s="753">
        <v>6671.1770000000006</v>
      </c>
    </row>
    <row r="162" spans="1:13" ht="14.4" customHeight="1" x14ac:dyDescent="0.3">
      <c r="A162" s="747" t="s">
        <v>580</v>
      </c>
      <c r="B162" s="748" t="s">
        <v>2948</v>
      </c>
      <c r="C162" s="748" t="s">
        <v>2949</v>
      </c>
      <c r="D162" s="748" t="s">
        <v>2950</v>
      </c>
      <c r="E162" s="748" t="s">
        <v>2951</v>
      </c>
      <c r="F162" s="752">
        <v>6</v>
      </c>
      <c r="G162" s="752">
        <v>6699</v>
      </c>
      <c r="H162" s="766">
        <v>1</v>
      </c>
      <c r="I162" s="752"/>
      <c r="J162" s="752"/>
      <c r="K162" s="766">
        <v>0</v>
      </c>
      <c r="L162" s="752">
        <v>6</v>
      </c>
      <c r="M162" s="753">
        <v>6699</v>
      </c>
    </row>
    <row r="163" spans="1:13" ht="14.4" customHeight="1" x14ac:dyDescent="0.3">
      <c r="A163" s="747" t="s">
        <v>580</v>
      </c>
      <c r="B163" s="748" t="s">
        <v>2948</v>
      </c>
      <c r="C163" s="748" t="s">
        <v>2952</v>
      </c>
      <c r="D163" s="748" t="s">
        <v>2953</v>
      </c>
      <c r="E163" s="748" t="s">
        <v>2954</v>
      </c>
      <c r="F163" s="752"/>
      <c r="G163" s="752"/>
      <c r="H163" s="766">
        <v>0</v>
      </c>
      <c r="I163" s="752">
        <v>5.5</v>
      </c>
      <c r="J163" s="752">
        <v>2964.5</v>
      </c>
      <c r="K163" s="766">
        <v>1</v>
      </c>
      <c r="L163" s="752">
        <v>5.5</v>
      </c>
      <c r="M163" s="753">
        <v>2964.5</v>
      </c>
    </row>
    <row r="164" spans="1:13" ht="14.4" customHeight="1" x14ac:dyDescent="0.3">
      <c r="A164" s="747" t="s">
        <v>580</v>
      </c>
      <c r="B164" s="748" t="s">
        <v>2948</v>
      </c>
      <c r="C164" s="748" t="s">
        <v>2955</v>
      </c>
      <c r="D164" s="748" t="s">
        <v>2953</v>
      </c>
      <c r="E164" s="748" t="s">
        <v>2951</v>
      </c>
      <c r="F164" s="752"/>
      <c r="G164" s="752"/>
      <c r="H164" s="766">
        <v>0</v>
      </c>
      <c r="I164" s="752">
        <v>80.599999999999994</v>
      </c>
      <c r="J164" s="752">
        <v>74031.100000000006</v>
      </c>
      <c r="K164" s="766">
        <v>1</v>
      </c>
      <c r="L164" s="752">
        <v>80.599999999999994</v>
      </c>
      <c r="M164" s="753">
        <v>74031.100000000006</v>
      </c>
    </row>
    <row r="165" spans="1:13" ht="14.4" customHeight="1" x14ac:dyDescent="0.3">
      <c r="A165" s="747" t="s">
        <v>580</v>
      </c>
      <c r="B165" s="748" t="s">
        <v>2956</v>
      </c>
      <c r="C165" s="748" t="s">
        <v>2957</v>
      </c>
      <c r="D165" s="748" t="s">
        <v>2958</v>
      </c>
      <c r="E165" s="748" t="s">
        <v>2959</v>
      </c>
      <c r="F165" s="752"/>
      <c r="G165" s="752"/>
      <c r="H165" s="766">
        <v>0</v>
      </c>
      <c r="I165" s="752">
        <v>6</v>
      </c>
      <c r="J165" s="752">
        <v>249.98000000000005</v>
      </c>
      <c r="K165" s="766">
        <v>1</v>
      </c>
      <c r="L165" s="752">
        <v>6</v>
      </c>
      <c r="M165" s="753">
        <v>249.98000000000005</v>
      </c>
    </row>
    <row r="166" spans="1:13" ht="14.4" customHeight="1" x14ac:dyDescent="0.3">
      <c r="A166" s="747" t="s">
        <v>580</v>
      </c>
      <c r="B166" s="748" t="s">
        <v>2956</v>
      </c>
      <c r="C166" s="748" t="s">
        <v>2960</v>
      </c>
      <c r="D166" s="748" t="s">
        <v>2958</v>
      </c>
      <c r="E166" s="748" t="s">
        <v>2961</v>
      </c>
      <c r="F166" s="752"/>
      <c r="G166" s="752"/>
      <c r="H166" s="766">
        <v>0</v>
      </c>
      <c r="I166" s="752">
        <v>1</v>
      </c>
      <c r="J166" s="752">
        <v>77.039999999999992</v>
      </c>
      <c r="K166" s="766">
        <v>1</v>
      </c>
      <c r="L166" s="752">
        <v>1</v>
      </c>
      <c r="M166" s="753">
        <v>77.039999999999992</v>
      </c>
    </row>
    <row r="167" spans="1:13" ht="14.4" customHeight="1" x14ac:dyDescent="0.3">
      <c r="A167" s="747" t="s">
        <v>580</v>
      </c>
      <c r="B167" s="748" t="s">
        <v>2962</v>
      </c>
      <c r="C167" s="748" t="s">
        <v>2963</v>
      </c>
      <c r="D167" s="748" t="s">
        <v>2964</v>
      </c>
      <c r="E167" s="748" t="s">
        <v>2965</v>
      </c>
      <c r="F167" s="752"/>
      <c r="G167" s="752"/>
      <c r="H167" s="766">
        <v>0</v>
      </c>
      <c r="I167" s="752">
        <v>3</v>
      </c>
      <c r="J167" s="752">
        <v>462</v>
      </c>
      <c r="K167" s="766">
        <v>1</v>
      </c>
      <c r="L167" s="752">
        <v>3</v>
      </c>
      <c r="M167" s="753">
        <v>462</v>
      </c>
    </row>
    <row r="168" spans="1:13" ht="14.4" customHeight="1" x14ac:dyDescent="0.3">
      <c r="A168" s="747" t="s">
        <v>580</v>
      </c>
      <c r="B168" s="748" t="s">
        <v>2962</v>
      </c>
      <c r="C168" s="748" t="s">
        <v>2966</v>
      </c>
      <c r="D168" s="748" t="s">
        <v>2964</v>
      </c>
      <c r="E168" s="748" t="s">
        <v>2967</v>
      </c>
      <c r="F168" s="752"/>
      <c r="G168" s="752"/>
      <c r="H168" s="766">
        <v>0</v>
      </c>
      <c r="I168" s="752">
        <v>8</v>
      </c>
      <c r="J168" s="752">
        <v>2103.1999999999998</v>
      </c>
      <c r="K168" s="766">
        <v>1</v>
      </c>
      <c r="L168" s="752">
        <v>8</v>
      </c>
      <c r="M168" s="753">
        <v>2103.1999999999998</v>
      </c>
    </row>
    <row r="169" spans="1:13" ht="14.4" customHeight="1" x14ac:dyDescent="0.3">
      <c r="A169" s="747" t="s">
        <v>580</v>
      </c>
      <c r="B169" s="748" t="s">
        <v>2968</v>
      </c>
      <c r="C169" s="748" t="s">
        <v>2969</v>
      </c>
      <c r="D169" s="748" t="s">
        <v>2970</v>
      </c>
      <c r="E169" s="748" t="s">
        <v>2971</v>
      </c>
      <c r="F169" s="752">
        <v>2.9</v>
      </c>
      <c r="G169" s="752">
        <v>2142.9830000000002</v>
      </c>
      <c r="H169" s="766">
        <v>1</v>
      </c>
      <c r="I169" s="752"/>
      <c r="J169" s="752"/>
      <c r="K169" s="766">
        <v>0</v>
      </c>
      <c r="L169" s="752">
        <v>2.9</v>
      </c>
      <c r="M169" s="753">
        <v>2142.9830000000002</v>
      </c>
    </row>
    <row r="170" spans="1:13" ht="14.4" customHeight="1" x14ac:dyDescent="0.3">
      <c r="A170" s="747" t="s">
        <v>580</v>
      </c>
      <c r="B170" s="748" t="s">
        <v>2968</v>
      </c>
      <c r="C170" s="748" t="s">
        <v>2972</v>
      </c>
      <c r="D170" s="748" t="s">
        <v>2973</v>
      </c>
      <c r="E170" s="748" t="s">
        <v>2974</v>
      </c>
      <c r="F170" s="752"/>
      <c r="G170" s="752"/>
      <c r="H170" s="766">
        <v>0</v>
      </c>
      <c r="I170" s="752">
        <v>15</v>
      </c>
      <c r="J170" s="752">
        <v>8924.4660000000003</v>
      </c>
      <c r="K170" s="766">
        <v>1</v>
      </c>
      <c r="L170" s="752">
        <v>15</v>
      </c>
      <c r="M170" s="753">
        <v>8924.4660000000003</v>
      </c>
    </row>
    <row r="171" spans="1:13" ht="14.4" customHeight="1" x14ac:dyDescent="0.3">
      <c r="A171" s="747" t="s">
        <v>580</v>
      </c>
      <c r="B171" s="748" t="s">
        <v>2975</v>
      </c>
      <c r="C171" s="748" t="s">
        <v>2976</v>
      </c>
      <c r="D171" s="748" t="s">
        <v>2977</v>
      </c>
      <c r="E171" s="748" t="s">
        <v>2978</v>
      </c>
      <c r="F171" s="752"/>
      <c r="G171" s="752"/>
      <c r="H171" s="766">
        <v>0</v>
      </c>
      <c r="I171" s="752">
        <v>390</v>
      </c>
      <c r="J171" s="752">
        <v>13022.099999999999</v>
      </c>
      <c r="K171" s="766">
        <v>1</v>
      </c>
      <c r="L171" s="752">
        <v>390</v>
      </c>
      <c r="M171" s="753">
        <v>13022.099999999999</v>
      </c>
    </row>
    <row r="172" spans="1:13" ht="14.4" customHeight="1" x14ac:dyDescent="0.3">
      <c r="A172" s="747" t="s">
        <v>580</v>
      </c>
      <c r="B172" s="748" t="s">
        <v>2975</v>
      </c>
      <c r="C172" s="748" t="s">
        <v>2979</v>
      </c>
      <c r="D172" s="748" t="s">
        <v>2977</v>
      </c>
      <c r="E172" s="748" t="s">
        <v>2980</v>
      </c>
      <c r="F172" s="752"/>
      <c r="G172" s="752"/>
      <c r="H172" s="766">
        <v>0</v>
      </c>
      <c r="I172" s="752">
        <v>54</v>
      </c>
      <c r="J172" s="752">
        <v>2855.5200000000004</v>
      </c>
      <c r="K172" s="766">
        <v>1</v>
      </c>
      <c r="L172" s="752">
        <v>54</v>
      </c>
      <c r="M172" s="753">
        <v>2855.5200000000004</v>
      </c>
    </row>
    <row r="173" spans="1:13" ht="14.4" customHeight="1" x14ac:dyDescent="0.3">
      <c r="A173" s="747" t="s">
        <v>580</v>
      </c>
      <c r="B173" s="748" t="s">
        <v>2981</v>
      </c>
      <c r="C173" s="748" t="s">
        <v>2982</v>
      </c>
      <c r="D173" s="748" t="s">
        <v>2983</v>
      </c>
      <c r="E173" s="748" t="s">
        <v>2971</v>
      </c>
      <c r="F173" s="752"/>
      <c r="G173" s="752"/>
      <c r="H173" s="766">
        <v>0</v>
      </c>
      <c r="I173" s="752">
        <v>30.9</v>
      </c>
      <c r="J173" s="752">
        <v>11646.745666666664</v>
      </c>
      <c r="K173" s="766">
        <v>1</v>
      </c>
      <c r="L173" s="752">
        <v>30.9</v>
      </c>
      <c r="M173" s="753">
        <v>11646.745666666664</v>
      </c>
    </row>
    <row r="174" spans="1:13" ht="14.4" customHeight="1" x14ac:dyDescent="0.3">
      <c r="A174" s="747" t="s">
        <v>580</v>
      </c>
      <c r="B174" s="748" t="s">
        <v>2981</v>
      </c>
      <c r="C174" s="748" t="s">
        <v>2984</v>
      </c>
      <c r="D174" s="748" t="s">
        <v>2985</v>
      </c>
      <c r="E174" s="748" t="s">
        <v>2986</v>
      </c>
      <c r="F174" s="752"/>
      <c r="G174" s="752"/>
      <c r="H174" s="766">
        <v>0</v>
      </c>
      <c r="I174" s="752">
        <v>46</v>
      </c>
      <c r="J174" s="752">
        <v>872.16000000000008</v>
      </c>
      <c r="K174" s="766">
        <v>1</v>
      </c>
      <c r="L174" s="752">
        <v>46</v>
      </c>
      <c r="M174" s="753">
        <v>872.16000000000008</v>
      </c>
    </row>
    <row r="175" spans="1:13" ht="14.4" customHeight="1" x14ac:dyDescent="0.3">
      <c r="A175" s="747" t="s">
        <v>580</v>
      </c>
      <c r="B175" s="748" t="s">
        <v>2987</v>
      </c>
      <c r="C175" s="748" t="s">
        <v>2988</v>
      </c>
      <c r="D175" s="748" t="s">
        <v>2116</v>
      </c>
      <c r="E175" s="748" t="s">
        <v>2989</v>
      </c>
      <c r="F175" s="752"/>
      <c r="G175" s="752"/>
      <c r="H175" s="766">
        <v>0</v>
      </c>
      <c r="I175" s="752">
        <v>2</v>
      </c>
      <c r="J175" s="752">
        <v>2238.84</v>
      </c>
      <c r="K175" s="766">
        <v>1</v>
      </c>
      <c r="L175" s="752">
        <v>2</v>
      </c>
      <c r="M175" s="753">
        <v>2238.84</v>
      </c>
    </row>
    <row r="176" spans="1:13" ht="14.4" customHeight="1" x14ac:dyDescent="0.3">
      <c r="A176" s="747" t="s">
        <v>580</v>
      </c>
      <c r="B176" s="748" t="s">
        <v>2990</v>
      </c>
      <c r="C176" s="748" t="s">
        <v>2991</v>
      </c>
      <c r="D176" s="748" t="s">
        <v>2992</v>
      </c>
      <c r="E176" s="748" t="s">
        <v>2993</v>
      </c>
      <c r="F176" s="752"/>
      <c r="G176" s="752"/>
      <c r="H176" s="766">
        <v>0</v>
      </c>
      <c r="I176" s="752">
        <v>3.4</v>
      </c>
      <c r="J176" s="752">
        <v>504.9</v>
      </c>
      <c r="K176" s="766">
        <v>1</v>
      </c>
      <c r="L176" s="752">
        <v>3.4</v>
      </c>
      <c r="M176" s="753">
        <v>504.9</v>
      </c>
    </row>
    <row r="177" spans="1:13" ht="14.4" customHeight="1" x14ac:dyDescent="0.3">
      <c r="A177" s="747" t="s">
        <v>580</v>
      </c>
      <c r="B177" s="748" t="s">
        <v>2990</v>
      </c>
      <c r="C177" s="748" t="s">
        <v>2994</v>
      </c>
      <c r="D177" s="748" t="s">
        <v>2992</v>
      </c>
      <c r="E177" s="748" t="s">
        <v>2995</v>
      </c>
      <c r="F177" s="752"/>
      <c r="G177" s="752"/>
      <c r="H177" s="766"/>
      <c r="I177" s="752">
        <v>0</v>
      </c>
      <c r="J177" s="752">
        <v>0</v>
      </c>
      <c r="K177" s="766"/>
      <c r="L177" s="752">
        <v>0</v>
      </c>
      <c r="M177" s="753">
        <v>0</v>
      </c>
    </row>
    <row r="178" spans="1:13" ht="14.4" customHeight="1" x14ac:dyDescent="0.3">
      <c r="A178" s="747" t="s">
        <v>580</v>
      </c>
      <c r="B178" s="748" t="s">
        <v>2990</v>
      </c>
      <c r="C178" s="748" t="s">
        <v>2996</v>
      </c>
      <c r="D178" s="748" t="s">
        <v>2997</v>
      </c>
      <c r="E178" s="748" t="s">
        <v>2998</v>
      </c>
      <c r="F178" s="752"/>
      <c r="G178" s="752"/>
      <c r="H178" s="766">
        <v>0</v>
      </c>
      <c r="I178" s="752">
        <v>30</v>
      </c>
      <c r="J178" s="752">
        <v>63432.41</v>
      </c>
      <c r="K178" s="766">
        <v>1</v>
      </c>
      <c r="L178" s="752">
        <v>30</v>
      </c>
      <c r="M178" s="753">
        <v>63432.41</v>
      </c>
    </row>
    <row r="179" spans="1:13" ht="14.4" customHeight="1" x14ac:dyDescent="0.3">
      <c r="A179" s="747" t="s">
        <v>580</v>
      </c>
      <c r="B179" s="748" t="s">
        <v>2999</v>
      </c>
      <c r="C179" s="748" t="s">
        <v>3000</v>
      </c>
      <c r="D179" s="748" t="s">
        <v>3001</v>
      </c>
      <c r="E179" s="748" t="s">
        <v>3002</v>
      </c>
      <c r="F179" s="752"/>
      <c r="G179" s="752"/>
      <c r="H179" s="766">
        <v>0</v>
      </c>
      <c r="I179" s="752">
        <v>1</v>
      </c>
      <c r="J179" s="752">
        <v>6765</v>
      </c>
      <c r="K179" s="766">
        <v>1</v>
      </c>
      <c r="L179" s="752">
        <v>1</v>
      </c>
      <c r="M179" s="753">
        <v>6765</v>
      </c>
    </row>
    <row r="180" spans="1:13" ht="14.4" customHeight="1" x14ac:dyDescent="0.3">
      <c r="A180" s="747" t="s">
        <v>580</v>
      </c>
      <c r="B180" s="748" t="s">
        <v>3003</v>
      </c>
      <c r="C180" s="748" t="s">
        <v>3004</v>
      </c>
      <c r="D180" s="748" t="s">
        <v>3005</v>
      </c>
      <c r="E180" s="748" t="s">
        <v>3006</v>
      </c>
      <c r="F180" s="752"/>
      <c r="G180" s="752"/>
      <c r="H180" s="766">
        <v>0</v>
      </c>
      <c r="I180" s="752">
        <v>2</v>
      </c>
      <c r="J180" s="752">
        <v>183.98000000000002</v>
      </c>
      <c r="K180" s="766">
        <v>1</v>
      </c>
      <c r="L180" s="752">
        <v>2</v>
      </c>
      <c r="M180" s="753">
        <v>183.98000000000002</v>
      </c>
    </row>
    <row r="181" spans="1:13" ht="14.4" customHeight="1" x14ac:dyDescent="0.3">
      <c r="A181" s="747" t="s">
        <v>580</v>
      </c>
      <c r="B181" s="748" t="s">
        <v>3007</v>
      </c>
      <c r="C181" s="748" t="s">
        <v>3008</v>
      </c>
      <c r="D181" s="748" t="s">
        <v>3009</v>
      </c>
      <c r="E181" s="748" t="s">
        <v>2735</v>
      </c>
      <c r="F181" s="752"/>
      <c r="G181" s="752"/>
      <c r="H181" s="766">
        <v>0</v>
      </c>
      <c r="I181" s="752">
        <v>2</v>
      </c>
      <c r="J181" s="752">
        <v>845.70000000000073</v>
      </c>
      <c r="K181" s="766">
        <v>1</v>
      </c>
      <c r="L181" s="752">
        <v>2</v>
      </c>
      <c r="M181" s="753">
        <v>845.70000000000073</v>
      </c>
    </row>
    <row r="182" spans="1:13" ht="14.4" customHeight="1" x14ac:dyDescent="0.3">
      <c r="A182" s="747" t="s">
        <v>580</v>
      </c>
      <c r="B182" s="748" t="s">
        <v>3010</v>
      </c>
      <c r="C182" s="748" t="s">
        <v>3011</v>
      </c>
      <c r="D182" s="748" t="s">
        <v>3012</v>
      </c>
      <c r="E182" s="748" t="s">
        <v>3013</v>
      </c>
      <c r="F182" s="752"/>
      <c r="G182" s="752"/>
      <c r="H182" s="766">
        <v>0</v>
      </c>
      <c r="I182" s="752">
        <v>1</v>
      </c>
      <c r="J182" s="752">
        <v>576.71999999999991</v>
      </c>
      <c r="K182" s="766">
        <v>1</v>
      </c>
      <c r="L182" s="752">
        <v>1</v>
      </c>
      <c r="M182" s="753">
        <v>576.71999999999991</v>
      </c>
    </row>
    <row r="183" spans="1:13" ht="14.4" customHeight="1" x14ac:dyDescent="0.3">
      <c r="A183" s="747" t="s">
        <v>580</v>
      </c>
      <c r="B183" s="748" t="s">
        <v>3010</v>
      </c>
      <c r="C183" s="748" t="s">
        <v>3014</v>
      </c>
      <c r="D183" s="748" t="s">
        <v>3012</v>
      </c>
      <c r="E183" s="748" t="s">
        <v>3015</v>
      </c>
      <c r="F183" s="752"/>
      <c r="G183" s="752"/>
      <c r="H183" s="766">
        <v>0</v>
      </c>
      <c r="I183" s="752">
        <v>1</v>
      </c>
      <c r="J183" s="752">
        <v>533.57999999999993</v>
      </c>
      <c r="K183" s="766">
        <v>1</v>
      </c>
      <c r="L183" s="752">
        <v>1</v>
      </c>
      <c r="M183" s="753">
        <v>533.57999999999993</v>
      </c>
    </row>
    <row r="184" spans="1:13" ht="14.4" customHeight="1" x14ac:dyDescent="0.3">
      <c r="A184" s="747" t="s">
        <v>580</v>
      </c>
      <c r="B184" s="748" t="s">
        <v>3016</v>
      </c>
      <c r="C184" s="748" t="s">
        <v>3017</v>
      </c>
      <c r="D184" s="748" t="s">
        <v>3018</v>
      </c>
      <c r="E184" s="748" t="s">
        <v>3019</v>
      </c>
      <c r="F184" s="752"/>
      <c r="G184" s="752"/>
      <c r="H184" s="766">
        <v>0</v>
      </c>
      <c r="I184" s="752">
        <v>2</v>
      </c>
      <c r="J184" s="752">
        <v>96.120000000000033</v>
      </c>
      <c r="K184" s="766">
        <v>1</v>
      </c>
      <c r="L184" s="752">
        <v>2</v>
      </c>
      <c r="M184" s="753">
        <v>96.120000000000033</v>
      </c>
    </row>
    <row r="185" spans="1:13" ht="14.4" customHeight="1" x14ac:dyDescent="0.3">
      <c r="A185" s="747" t="s">
        <v>580</v>
      </c>
      <c r="B185" s="748" t="s">
        <v>3020</v>
      </c>
      <c r="C185" s="748" t="s">
        <v>3021</v>
      </c>
      <c r="D185" s="748" t="s">
        <v>701</v>
      </c>
      <c r="E185" s="748" t="s">
        <v>3022</v>
      </c>
      <c r="F185" s="752"/>
      <c r="G185" s="752"/>
      <c r="H185" s="766">
        <v>0</v>
      </c>
      <c r="I185" s="752">
        <v>2</v>
      </c>
      <c r="J185" s="752">
        <v>116.66000000000003</v>
      </c>
      <c r="K185" s="766">
        <v>1</v>
      </c>
      <c r="L185" s="752">
        <v>2</v>
      </c>
      <c r="M185" s="753">
        <v>116.66000000000003</v>
      </c>
    </row>
    <row r="186" spans="1:13" ht="14.4" customHeight="1" x14ac:dyDescent="0.3">
      <c r="A186" s="747" t="s">
        <v>580</v>
      </c>
      <c r="B186" s="748" t="s">
        <v>3020</v>
      </c>
      <c r="C186" s="748" t="s">
        <v>3023</v>
      </c>
      <c r="D186" s="748" t="s">
        <v>701</v>
      </c>
      <c r="E186" s="748" t="s">
        <v>642</v>
      </c>
      <c r="F186" s="752"/>
      <c r="G186" s="752"/>
      <c r="H186" s="766">
        <v>0</v>
      </c>
      <c r="I186" s="752">
        <v>10</v>
      </c>
      <c r="J186" s="752">
        <v>1043.4000028203895</v>
      </c>
      <c r="K186" s="766">
        <v>1</v>
      </c>
      <c r="L186" s="752">
        <v>10</v>
      </c>
      <c r="M186" s="753">
        <v>1043.4000028203895</v>
      </c>
    </row>
    <row r="187" spans="1:13" ht="14.4" customHeight="1" x14ac:dyDescent="0.3">
      <c r="A187" s="747" t="s">
        <v>580</v>
      </c>
      <c r="B187" s="748" t="s">
        <v>3024</v>
      </c>
      <c r="C187" s="748" t="s">
        <v>3025</v>
      </c>
      <c r="D187" s="748" t="s">
        <v>641</v>
      </c>
      <c r="E187" s="748" t="s">
        <v>642</v>
      </c>
      <c r="F187" s="752"/>
      <c r="G187" s="752"/>
      <c r="H187" s="766">
        <v>0</v>
      </c>
      <c r="I187" s="752">
        <v>26</v>
      </c>
      <c r="J187" s="752">
        <v>419.12</v>
      </c>
      <c r="K187" s="766">
        <v>1</v>
      </c>
      <c r="L187" s="752">
        <v>26</v>
      </c>
      <c r="M187" s="753">
        <v>419.12</v>
      </c>
    </row>
    <row r="188" spans="1:13" ht="14.4" customHeight="1" x14ac:dyDescent="0.3">
      <c r="A188" s="747" t="s">
        <v>580</v>
      </c>
      <c r="B188" s="748" t="s">
        <v>3024</v>
      </c>
      <c r="C188" s="748" t="s">
        <v>3026</v>
      </c>
      <c r="D188" s="748" t="s">
        <v>641</v>
      </c>
      <c r="E188" s="748" t="s">
        <v>643</v>
      </c>
      <c r="F188" s="752"/>
      <c r="G188" s="752"/>
      <c r="H188" s="766">
        <v>0</v>
      </c>
      <c r="I188" s="752">
        <v>9</v>
      </c>
      <c r="J188" s="752">
        <v>485.93999999999994</v>
      </c>
      <c r="K188" s="766">
        <v>1</v>
      </c>
      <c r="L188" s="752">
        <v>9</v>
      </c>
      <c r="M188" s="753">
        <v>485.93999999999994</v>
      </c>
    </row>
    <row r="189" spans="1:13" ht="14.4" customHeight="1" x14ac:dyDescent="0.3">
      <c r="A189" s="747" t="s">
        <v>580</v>
      </c>
      <c r="B189" s="748" t="s">
        <v>3024</v>
      </c>
      <c r="C189" s="748" t="s">
        <v>3027</v>
      </c>
      <c r="D189" s="748" t="s">
        <v>641</v>
      </c>
      <c r="E189" s="748" t="s">
        <v>644</v>
      </c>
      <c r="F189" s="752"/>
      <c r="G189" s="752"/>
      <c r="H189" s="766">
        <v>0</v>
      </c>
      <c r="I189" s="752">
        <v>8</v>
      </c>
      <c r="J189" s="752">
        <v>350.65000000000003</v>
      </c>
      <c r="K189" s="766">
        <v>1</v>
      </c>
      <c r="L189" s="752">
        <v>8</v>
      </c>
      <c r="M189" s="753">
        <v>350.65000000000003</v>
      </c>
    </row>
    <row r="190" spans="1:13" ht="14.4" customHeight="1" x14ac:dyDescent="0.3">
      <c r="A190" s="747" t="s">
        <v>580</v>
      </c>
      <c r="B190" s="748" t="s">
        <v>3028</v>
      </c>
      <c r="C190" s="748" t="s">
        <v>3029</v>
      </c>
      <c r="D190" s="748" t="s">
        <v>3030</v>
      </c>
      <c r="E190" s="748" t="s">
        <v>3031</v>
      </c>
      <c r="F190" s="752"/>
      <c r="G190" s="752"/>
      <c r="H190" s="766">
        <v>0</v>
      </c>
      <c r="I190" s="752">
        <v>2</v>
      </c>
      <c r="J190" s="752">
        <v>669.06</v>
      </c>
      <c r="K190" s="766">
        <v>1</v>
      </c>
      <c r="L190" s="752">
        <v>2</v>
      </c>
      <c r="M190" s="753">
        <v>669.06</v>
      </c>
    </row>
    <row r="191" spans="1:13" ht="14.4" customHeight="1" x14ac:dyDescent="0.3">
      <c r="A191" s="747" t="s">
        <v>580</v>
      </c>
      <c r="B191" s="748" t="s">
        <v>3032</v>
      </c>
      <c r="C191" s="748" t="s">
        <v>3033</v>
      </c>
      <c r="D191" s="748" t="s">
        <v>3034</v>
      </c>
      <c r="E191" s="748" t="s">
        <v>3035</v>
      </c>
      <c r="F191" s="752">
        <v>1</v>
      </c>
      <c r="G191" s="752">
        <v>467.84000000000009</v>
      </c>
      <c r="H191" s="766">
        <v>1</v>
      </c>
      <c r="I191" s="752"/>
      <c r="J191" s="752"/>
      <c r="K191" s="766">
        <v>0</v>
      </c>
      <c r="L191" s="752">
        <v>1</v>
      </c>
      <c r="M191" s="753">
        <v>467.84000000000009</v>
      </c>
    </row>
    <row r="192" spans="1:13" ht="14.4" customHeight="1" x14ac:dyDescent="0.3">
      <c r="A192" s="747" t="s">
        <v>580</v>
      </c>
      <c r="B192" s="748" t="s">
        <v>3032</v>
      </c>
      <c r="C192" s="748" t="s">
        <v>3036</v>
      </c>
      <c r="D192" s="748" t="s">
        <v>3034</v>
      </c>
      <c r="E192" s="748" t="s">
        <v>3037</v>
      </c>
      <c r="F192" s="752">
        <v>6</v>
      </c>
      <c r="G192" s="752">
        <v>1858.4099999999999</v>
      </c>
      <c r="H192" s="766">
        <v>1</v>
      </c>
      <c r="I192" s="752"/>
      <c r="J192" s="752"/>
      <c r="K192" s="766">
        <v>0</v>
      </c>
      <c r="L192" s="752">
        <v>6</v>
      </c>
      <c r="M192" s="753">
        <v>1858.4099999999999</v>
      </c>
    </row>
    <row r="193" spans="1:13" ht="14.4" customHeight="1" x14ac:dyDescent="0.3">
      <c r="A193" s="747" t="s">
        <v>580</v>
      </c>
      <c r="B193" s="748" t="s">
        <v>3038</v>
      </c>
      <c r="C193" s="748" t="s">
        <v>3039</v>
      </c>
      <c r="D193" s="748" t="s">
        <v>3040</v>
      </c>
      <c r="E193" s="748" t="s">
        <v>3041</v>
      </c>
      <c r="F193" s="752">
        <v>24</v>
      </c>
      <c r="G193" s="752">
        <v>4164.1399999999994</v>
      </c>
      <c r="H193" s="766">
        <v>1</v>
      </c>
      <c r="I193" s="752"/>
      <c r="J193" s="752"/>
      <c r="K193" s="766">
        <v>0</v>
      </c>
      <c r="L193" s="752">
        <v>24</v>
      </c>
      <c r="M193" s="753">
        <v>4164.1399999999994</v>
      </c>
    </row>
    <row r="194" spans="1:13" ht="14.4" customHeight="1" x14ac:dyDescent="0.3">
      <c r="A194" s="747" t="s">
        <v>580</v>
      </c>
      <c r="B194" s="748" t="s">
        <v>3038</v>
      </c>
      <c r="C194" s="748" t="s">
        <v>3042</v>
      </c>
      <c r="D194" s="748" t="s">
        <v>3040</v>
      </c>
      <c r="E194" s="748" t="s">
        <v>3043</v>
      </c>
      <c r="F194" s="752">
        <v>22</v>
      </c>
      <c r="G194" s="752">
        <v>8116.2799999999988</v>
      </c>
      <c r="H194" s="766">
        <v>1</v>
      </c>
      <c r="I194" s="752"/>
      <c r="J194" s="752"/>
      <c r="K194" s="766">
        <v>0</v>
      </c>
      <c r="L194" s="752">
        <v>22</v>
      </c>
      <c r="M194" s="753">
        <v>8116.2799999999988</v>
      </c>
    </row>
    <row r="195" spans="1:13" ht="14.4" customHeight="1" x14ac:dyDescent="0.3">
      <c r="A195" s="747" t="s">
        <v>580</v>
      </c>
      <c r="B195" s="748" t="s">
        <v>3038</v>
      </c>
      <c r="C195" s="748" t="s">
        <v>3044</v>
      </c>
      <c r="D195" s="748" t="s">
        <v>3040</v>
      </c>
      <c r="E195" s="748" t="s">
        <v>3045</v>
      </c>
      <c r="F195" s="752">
        <v>6</v>
      </c>
      <c r="G195" s="752">
        <v>4647.0599999999995</v>
      </c>
      <c r="H195" s="766">
        <v>1</v>
      </c>
      <c r="I195" s="752"/>
      <c r="J195" s="752"/>
      <c r="K195" s="766">
        <v>0</v>
      </c>
      <c r="L195" s="752">
        <v>6</v>
      </c>
      <c r="M195" s="753">
        <v>4647.0599999999995</v>
      </c>
    </row>
    <row r="196" spans="1:13" ht="14.4" customHeight="1" x14ac:dyDescent="0.3">
      <c r="A196" s="747" t="s">
        <v>580</v>
      </c>
      <c r="B196" s="748" t="s">
        <v>3046</v>
      </c>
      <c r="C196" s="748" t="s">
        <v>3047</v>
      </c>
      <c r="D196" s="748" t="s">
        <v>3048</v>
      </c>
      <c r="E196" s="748" t="s">
        <v>3049</v>
      </c>
      <c r="F196" s="752">
        <v>3</v>
      </c>
      <c r="G196" s="752">
        <v>2735.55</v>
      </c>
      <c r="H196" s="766">
        <v>1</v>
      </c>
      <c r="I196" s="752"/>
      <c r="J196" s="752"/>
      <c r="K196" s="766">
        <v>0</v>
      </c>
      <c r="L196" s="752">
        <v>3</v>
      </c>
      <c r="M196" s="753">
        <v>2735.55</v>
      </c>
    </row>
    <row r="197" spans="1:13" ht="14.4" customHeight="1" x14ac:dyDescent="0.3">
      <c r="A197" s="747" t="s">
        <v>580</v>
      </c>
      <c r="B197" s="748" t="s">
        <v>3046</v>
      </c>
      <c r="C197" s="748" t="s">
        <v>3050</v>
      </c>
      <c r="D197" s="748" t="s">
        <v>3048</v>
      </c>
      <c r="E197" s="748" t="s">
        <v>3051</v>
      </c>
      <c r="F197" s="752">
        <v>1</v>
      </c>
      <c r="G197" s="752">
        <v>1227.96</v>
      </c>
      <c r="H197" s="766">
        <v>1</v>
      </c>
      <c r="I197" s="752"/>
      <c r="J197" s="752"/>
      <c r="K197" s="766">
        <v>0</v>
      </c>
      <c r="L197" s="752">
        <v>1</v>
      </c>
      <c r="M197" s="753">
        <v>1227.96</v>
      </c>
    </row>
    <row r="198" spans="1:13" ht="14.4" customHeight="1" x14ac:dyDescent="0.3">
      <c r="A198" s="747" t="s">
        <v>580</v>
      </c>
      <c r="B198" s="748" t="s">
        <v>3052</v>
      </c>
      <c r="C198" s="748" t="s">
        <v>3053</v>
      </c>
      <c r="D198" s="748" t="s">
        <v>3054</v>
      </c>
      <c r="E198" s="748" t="s">
        <v>3055</v>
      </c>
      <c r="F198" s="752"/>
      <c r="G198" s="752"/>
      <c r="H198" s="766">
        <v>0</v>
      </c>
      <c r="I198" s="752">
        <v>97</v>
      </c>
      <c r="J198" s="752">
        <v>4211.74</v>
      </c>
      <c r="K198" s="766">
        <v>1</v>
      </c>
      <c r="L198" s="752">
        <v>97</v>
      </c>
      <c r="M198" s="753">
        <v>4211.74</v>
      </c>
    </row>
    <row r="199" spans="1:13" ht="14.4" customHeight="1" x14ac:dyDescent="0.3">
      <c r="A199" s="747" t="s">
        <v>580</v>
      </c>
      <c r="B199" s="748" t="s">
        <v>3056</v>
      </c>
      <c r="C199" s="748" t="s">
        <v>3057</v>
      </c>
      <c r="D199" s="748" t="s">
        <v>1461</v>
      </c>
      <c r="E199" s="748" t="s">
        <v>3058</v>
      </c>
      <c r="F199" s="752"/>
      <c r="G199" s="752"/>
      <c r="H199" s="766">
        <v>0</v>
      </c>
      <c r="I199" s="752">
        <v>485</v>
      </c>
      <c r="J199" s="752">
        <v>16254.479998637904</v>
      </c>
      <c r="K199" s="766">
        <v>1</v>
      </c>
      <c r="L199" s="752">
        <v>485</v>
      </c>
      <c r="M199" s="753">
        <v>16254.479998637904</v>
      </c>
    </row>
    <row r="200" spans="1:13" ht="14.4" customHeight="1" x14ac:dyDescent="0.3">
      <c r="A200" s="747" t="s">
        <v>580</v>
      </c>
      <c r="B200" s="748" t="s">
        <v>3056</v>
      </c>
      <c r="C200" s="748" t="s">
        <v>3059</v>
      </c>
      <c r="D200" s="748" t="s">
        <v>1461</v>
      </c>
      <c r="E200" s="748" t="s">
        <v>3060</v>
      </c>
      <c r="F200" s="752"/>
      <c r="G200" s="752"/>
      <c r="H200" s="766">
        <v>0</v>
      </c>
      <c r="I200" s="752">
        <v>53</v>
      </c>
      <c r="J200" s="752">
        <v>2685.6600000000003</v>
      </c>
      <c r="K200" s="766">
        <v>1</v>
      </c>
      <c r="L200" s="752">
        <v>53</v>
      </c>
      <c r="M200" s="753">
        <v>2685.6600000000003</v>
      </c>
    </row>
    <row r="201" spans="1:13" ht="14.4" customHeight="1" x14ac:dyDescent="0.3">
      <c r="A201" s="747" t="s">
        <v>580</v>
      </c>
      <c r="B201" s="748" t="s">
        <v>3056</v>
      </c>
      <c r="C201" s="748" t="s">
        <v>3061</v>
      </c>
      <c r="D201" s="748" t="s">
        <v>1461</v>
      </c>
      <c r="E201" s="748" t="s">
        <v>3062</v>
      </c>
      <c r="F201" s="752"/>
      <c r="G201" s="752"/>
      <c r="H201" s="766">
        <v>0</v>
      </c>
      <c r="I201" s="752">
        <v>29</v>
      </c>
      <c r="J201" s="752">
        <v>1468.5600000000004</v>
      </c>
      <c r="K201" s="766">
        <v>1</v>
      </c>
      <c r="L201" s="752">
        <v>29</v>
      </c>
      <c r="M201" s="753">
        <v>1468.5600000000004</v>
      </c>
    </row>
    <row r="202" spans="1:13" ht="14.4" customHeight="1" x14ac:dyDescent="0.3">
      <c r="A202" s="747" t="s">
        <v>580</v>
      </c>
      <c r="B202" s="748" t="s">
        <v>3063</v>
      </c>
      <c r="C202" s="748" t="s">
        <v>3064</v>
      </c>
      <c r="D202" s="748" t="s">
        <v>3065</v>
      </c>
      <c r="E202" s="748" t="s">
        <v>3066</v>
      </c>
      <c r="F202" s="752"/>
      <c r="G202" s="752"/>
      <c r="H202" s="766">
        <v>0</v>
      </c>
      <c r="I202" s="752">
        <v>18</v>
      </c>
      <c r="J202" s="752">
        <v>2970</v>
      </c>
      <c r="K202" s="766">
        <v>1</v>
      </c>
      <c r="L202" s="752">
        <v>18</v>
      </c>
      <c r="M202" s="753">
        <v>2970</v>
      </c>
    </row>
    <row r="203" spans="1:13" ht="14.4" customHeight="1" x14ac:dyDescent="0.3">
      <c r="A203" s="747" t="s">
        <v>580</v>
      </c>
      <c r="B203" s="748" t="s">
        <v>3063</v>
      </c>
      <c r="C203" s="748" t="s">
        <v>3067</v>
      </c>
      <c r="D203" s="748" t="s">
        <v>3065</v>
      </c>
      <c r="E203" s="748" t="s">
        <v>3068</v>
      </c>
      <c r="F203" s="752"/>
      <c r="G203" s="752"/>
      <c r="H203" s="766">
        <v>0</v>
      </c>
      <c r="I203" s="752">
        <v>8</v>
      </c>
      <c r="J203" s="752">
        <v>1803.9999999999998</v>
      </c>
      <c r="K203" s="766">
        <v>1</v>
      </c>
      <c r="L203" s="752">
        <v>8</v>
      </c>
      <c r="M203" s="753">
        <v>1803.9999999999998</v>
      </c>
    </row>
    <row r="204" spans="1:13" ht="14.4" customHeight="1" x14ac:dyDescent="0.3">
      <c r="A204" s="747" t="s">
        <v>580</v>
      </c>
      <c r="B204" s="748" t="s">
        <v>3069</v>
      </c>
      <c r="C204" s="748" t="s">
        <v>3070</v>
      </c>
      <c r="D204" s="748" t="s">
        <v>869</v>
      </c>
      <c r="E204" s="748" t="s">
        <v>3071</v>
      </c>
      <c r="F204" s="752"/>
      <c r="G204" s="752"/>
      <c r="H204" s="766">
        <v>0</v>
      </c>
      <c r="I204" s="752">
        <v>2</v>
      </c>
      <c r="J204" s="752">
        <v>1015.6000000000001</v>
      </c>
      <c r="K204" s="766">
        <v>1</v>
      </c>
      <c r="L204" s="752">
        <v>2</v>
      </c>
      <c r="M204" s="753">
        <v>1015.6000000000001</v>
      </c>
    </row>
    <row r="205" spans="1:13" ht="14.4" customHeight="1" x14ac:dyDescent="0.3">
      <c r="A205" s="747" t="s">
        <v>580</v>
      </c>
      <c r="B205" s="748" t="s">
        <v>3069</v>
      </c>
      <c r="C205" s="748" t="s">
        <v>3072</v>
      </c>
      <c r="D205" s="748" t="s">
        <v>3073</v>
      </c>
      <c r="E205" s="748" t="s">
        <v>3074</v>
      </c>
      <c r="F205" s="752"/>
      <c r="G205" s="752"/>
      <c r="H205" s="766">
        <v>0</v>
      </c>
      <c r="I205" s="752">
        <v>10</v>
      </c>
      <c r="J205" s="752">
        <v>583.46999999999991</v>
      </c>
      <c r="K205" s="766">
        <v>1</v>
      </c>
      <c r="L205" s="752">
        <v>10</v>
      </c>
      <c r="M205" s="753">
        <v>583.46999999999991</v>
      </c>
    </row>
    <row r="206" spans="1:13" ht="14.4" customHeight="1" x14ac:dyDescent="0.3">
      <c r="A206" s="747" t="s">
        <v>580</v>
      </c>
      <c r="B206" s="748" t="s">
        <v>3075</v>
      </c>
      <c r="C206" s="748" t="s">
        <v>3076</v>
      </c>
      <c r="D206" s="748" t="s">
        <v>3077</v>
      </c>
      <c r="E206" s="748" t="s">
        <v>3078</v>
      </c>
      <c r="F206" s="752"/>
      <c r="G206" s="752"/>
      <c r="H206" s="766">
        <v>0</v>
      </c>
      <c r="I206" s="752">
        <v>1</v>
      </c>
      <c r="J206" s="752">
        <v>219.44000000000005</v>
      </c>
      <c r="K206" s="766">
        <v>1</v>
      </c>
      <c r="L206" s="752">
        <v>1</v>
      </c>
      <c r="M206" s="753">
        <v>219.44000000000005</v>
      </c>
    </row>
    <row r="207" spans="1:13" ht="14.4" customHeight="1" x14ac:dyDescent="0.3">
      <c r="A207" s="747" t="s">
        <v>580</v>
      </c>
      <c r="B207" s="748" t="s">
        <v>3075</v>
      </c>
      <c r="C207" s="748" t="s">
        <v>3079</v>
      </c>
      <c r="D207" s="748" t="s">
        <v>3080</v>
      </c>
      <c r="E207" s="748" t="s">
        <v>3081</v>
      </c>
      <c r="F207" s="752">
        <v>1</v>
      </c>
      <c r="G207" s="752">
        <v>724.12</v>
      </c>
      <c r="H207" s="766">
        <v>1</v>
      </c>
      <c r="I207" s="752"/>
      <c r="J207" s="752"/>
      <c r="K207" s="766">
        <v>0</v>
      </c>
      <c r="L207" s="752">
        <v>1</v>
      </c>
      <c r="M207" s="753">
        <v>724.12</v>
      </c>
    </row>
    <row r="208" spans="1:13" ht="14.4" customHeight="1" x14ac:dyDescent="0.3">
      <c r="A208" s="747" t="s">
        <v>580</v>
      </c>
      <c r="B208" s="748" t="s">
        <v>3082</v>
      </c>
      <c r="C208" s="748" t="s">
        <v>3083</v>
      </c>
      <c r="D208" s="748" t="s">
        <v>1544</v>
      </c>
      <c r="E208" s="748" t="s">
        <v>1545</v>
      </c>
      <c r="F208" s="752"/>
      <c r="G208" s="752"/>
      <c r="H208" s="766">
        <v>0</v>
      </c>
      <c r="I208" s="752">
        <v>1</v>
      </c>
      <c r="J208" s="752">
        <v>1033.8500000000001</v>
      </c>
      <c r="K208" s="766">
        <v>1</v>
      </c>
      <c r="L208" s="752">
        <v>1</v>
      </c>
      <c r="M208" s="753">
        <v>1033.8500000000001</v>
      </c>
    </row>
    <row r="209" spans="1:13" ht="14.4" customHeight="1" x14ac:dyDescent="0.3">
      <c r="A209" s="747" t="s">
        <v>580</v>
      </c>
      <c r="B209" s="748" t="s">
        <v>3082</v>
      </c>
      <c r="C209" s="748" t="s">
        <v>3084</v>
      </c>
      <c r="D209" s="748" t="s">
        <v>1544</v>
      </c>
      <c r="E209" s="748" t="s">
        <v>1546</v>
      </c>
      <c r="F209" s="752"/>
      <c r="G209" s="752"/>
      <c r="H209" s="766">
        <v>0</v>
      </c>
      <c r="I209" s="752">
        <v>2</v>
      </c>
      <c r="J209" s="752">
        <v>4023.58</v>
      </c>
      <c r="K209" s="766">
        <v>1</v>
      </c>
      <c r="L209" s="752">
        <v>2</v>
      </c>
      <c r="M209" s="753">
        <v>4023.58</v>
      </c>
    </row>
    <row r="210" spans="1:13" ht="14.4" customHeight="1" x14ac:dyDescent="0.3">
      <c r="A210" s="747" t="s">
        <v>580</v>
      </c>
      <c r="B210" s="748" t="s">
        <v>3082</v>
      </c>
      <c r="C210" s="748" t="s">
        <v>3085</v>
      </c>
      <c r="D210" s="748" t="s">
        <v>3086</v>
      </c>
      <c r="E210" s="748" t="s">
        <v>3087</v>
      </c>
      <c r="F210" s="752">
        <v>1</v>
      </c>
      <c r="G210" s="752">
        <v>111.28</v>
      </c>
      <c r="H210" s="766">
        <v>1</v>
      </c>
      <c r="I210" s="752"/>
      <c r="J210" s="752"/>
      <c r="K210" s="766">
        <v>0</v>
      </c>
      <c r="L210" s="752">
        <v>1</v>
      </c>
      <c r="M210" s="753">
        <v>111.28</v>
      </c>
    </row>
    <row r="211" spans="1:13" ht="14.4" customHeight="1" x14ac:dyDescent="0.3">
      <c r="A211" s="747" t="s">
        <v>580</v>
      </c>
      <c r="B211" s="748" t="s">
        <v>3082</v>
      </c>
      <c r="C211" s="748" t="s">
        <v>3088</v>
      </c>
      <c r="D211" s="748" t="s">
        <v>3086</v>
      </c>
      <c r="E211" s="748" t="s">
        <v>3089</v>
      </c>
      <c r="F211" s="752">
        <v>2</v>
      </c>
      <c r="G211" s="752">
        <v>448.4</v>
      </c>
      <c r="H211" s="766">
        <v>1</v>
      </c>
      <c r="I211" s="752"/>
      <c r="J211" s="752"/>
      <c r="K211" s="766">
        <v>0</v>
      </c>
      <c r="L211" s="752">
        <v>2</v>
      </c>
      <c r="M211" s="753">
        <v>448.4</v>
      </c>
    </row>
    <row r="212" spans="1:13" ht="14.4" customHeight="1" x14ac:dyDescent="0.3">
      <c r="A212" s="747" t="s">
        <v>580</v>
      </c>
      <c r="B212" s="748" t="s">
        <v>3090</v>
      </c>
      <c r="C212" s="748" t="s">
        <v>3091</v>
      </c>
      <c r="D212" s="748" t="s">
        <v>1430</v>
      </c>
      <c r="E212" s="748" t="s">
        <v>3092</v>
      </c>
      <c r="F212" s="752"/>
      <c r="G212" s="752"/>
      <c r="H212" s="766">
        <v>0</v>
      </c>
      <c r="I212" s="752">
        <v>2</v>
      </c>
      <c r="J212" s="752">
        <v>864.36</v>
      </c>
      <c r="K212" s="766">
        <v>1</v>
      </c>
      <c r="L212" s="752">
        <v>2</v>
      </c>
      <c r="M212" s="753">
        <v>864.36</v>
      </c>
    </row>
    <row r="213" spans="1:13" ht="14.4" customHeight="1" x14ac:dyDescent="0.3">
      <c r="A213" s="747" t="s">
        <v>580</v>
      </c>
      <c r="B213" s="748" t="s">
        <v>3090</v>
      </c>
      <c r="C213" s="748" t="s">
        <v>3093</v>
      </c>
      <c r="D213" s="748" t="s">
        <v>1432</v>
      </c>
      <c r="E213" s="748" t="s">
        <v>3094</v>
      </c>
      <c r="F213" s="752"/>
      <c r="G213" s="752"/>
      <c r="H213" s="766">
        <v>0</v>
      </c>
      <c r="I213" s="752">
        <v>8</v>
      </c>
      <c r="J213" s="752">
        <v>1335.7</v>
      </c>
      <c r="K213" s="766">
        <v>1</v>
      </c>
      <c r="L213" s="752">
        <v>8</v>
      </c>
      <c r="M213" s="753">
        <v>1335.7</v>
      </c>
    </row>
    <row r="214" spans="1:13" ht="14.4" customHeight="1" x14ac:dyDescent="0.3">
      <c r="A214" s="747" t="s">
        <v>580</v>
      </c>
      <c r="B214" s="748" t="s">
        <v>3095</v>
      </c>
      <c r="C214" s="748" t="s">
        <v>3096</v>
      </c>
      <c r="D214" s="748" t="s">
        <v>3097</v>
      </c>
      <c r="E214" s="748" t="s">
        <v>3098</v>
      </c>
      <c r="F214" s="752">
        <v>1</v>
      </c>
      <c r="G214" s="752">
        <v>1534.5899999999997</v>
      </c>
      <c r="H214" s="766">
        <v>1</v>
      </c>
      <c r="I214" s="752"/>
      <c r="J214" s="752"/>
      <c r="K214" s="766">
        <v>0</v>
      </c>
      <c r="L214" s="752">
        <v>1</v>
      </c>
      <c r="M214" s="753">
        <v>1534.5899999999997</v>
      </c>
    </row>
    <row r="215" spans="1:13" ht="14.4" customHeight="1" x14ac:dyDescent="0.3">
      <c r="A215" s="747" t="s">
        <v>580</v>
      </c>
      <c r="B215" s="748" t="s">
        <v>3099</v>
      </c>
      <c r="C215" s="748" t="s">
        <v>3100</v>
      </c>
      <c r="D215" s="748" t="s">
        <v>1850</v>
      </c>
      <c r="E215" s="748" t="s">
        <v>3101</v>
      </c>
      <c r="F215" s="752">
        <v>1</v>
      </c>
      <c r="G215" s="752">
        <v>87.36</v>
      </c>
      <c r="H215" s="766">
        <v>1</v>
      </c>
      <c r="I215" s="752"/>
      <c r="J215" s="752"/>
      <c r="K215" s="766">
        <v>0</v>
      </c>
      <c r="L215" s="752">
        <v>1</v>
      </c>
      <c r="M215" s="753">
        <v>87.36</v>
      </c>
    </row>
    <row r="216" spans="1:13" ht="14.4" customHeight="1" x14ac:dyDescent="0.3">
      <c r="A216" s="747" t="s">
        <v>580</v>
      </c>
      <c r="B216" s="748" t="s">
        <v>3099</v>
      </c>
      <c r="C216" s="748" t="s">
        <v>3102</v>
      </c>
      <c r="D216" s="748" t="s">
        <v>1524</v>
      </c>
      <c r="E216" s="748" t="s">
        <v>3103</v>
      </c>
      <c r="F216" s="752"/>
      <c r="G216" s="752"/>
      <c r="H216" s="766">
        <v>0</v>
      </c>
      <c r="I216" s="752">
        <v>1</v>
      </c>
      <c r="J216" s="752">
        <v>140.02000000000004</v>
      </c>
      <c r="K216" s="766">
        <v>1</v>
      </c>
      <c r="L216" s="752">
        <v>1</v>
      </c>
      <c r="M216" s="753">
        <v>140.02000000000004</v>
      </c>
    </row>
    <row r="217" spans="1:13" ht="14.4" customHeight="1" x14ac:dyDescent="0.3">
      <c r="A217" s="747" t="s">
        <v>580</v>
      </c>
      <c r="B217" s="748" t="s">
        <v>3104</v>
      </c>
      <c r="C217" s="748" t="s">
        <v>3105</v>
      </c>
      <c r="D217" s="748" t="s">
        <v>3106</v>
      </c>
      <c r="E217" s="748" t="s">
        <v>3107</v>
      </c>
      <c r="F217" s="752"/>
      <c r="G217" s="752"/>
      <c r="H217" s="766">
        <v>0</v>
      </c>
      <c r="I217" s="752">
        <v>2</v>
      </c>
      <c r="J217" s="752">
        <v>853.2</v>
      </c>
      <c r="K217" s="766">
        <v>1</v>
      </c>
      <c r="L217" s="752">
        <v>2</v>
      </c>
      <c r="M217" s="753">
        <v>853.2</v>
      </c>
    </row>
    <row r="218" spans="1:13" ht="14.4" customHeight="1" x14ac:dyDescent="0.3">
      <c r="A218" s="747" t="s">
        <v>580</v>
      </c>
      <c r="B218" s="748" t="s">
        <v>3108</v>
      </c>
      <c r="C218" s="748" t="s">
        <v>3109</v>
      </c>
      <c r="D218" s="748" t="s">
        <v>3110</v>
      </c>
      <c r="E218" s="748" t="s">
        <v>3111</v>
      </c>
      <c r="F218" s="752">
        <v>1</v>
      </c>
      <c r="G218" s="752">
        <v>228.4</v>
      </c>
      <c r="H218" s="766">
        <v>1</v>
      </c>
      <c r="I218" s="752"/>
      <c r="J218" s="752"/>
      <c r="K218" s="766">
        <v>0</v>
      </c>
      <c r="L218" s="752">
        <v>1</v>
      </c>
      <c r="M218" s="753">
        <v>228.4</v>
      </c>
    </row>
    <row r="219" spans="1:13" ht="14.4" customHeight="1" x14ac:dyDescent="0.3">
      <c r="A219" s="747" t="s">
        <v>580</v>
      </c>
      <c r="B219" s="748" t="s">
        <v>3108</v>
      </c>
      <c r="C219" s="748" t="s">
        <v>3112</v>
      </c>
      <c r="D219" s="748" t="s">
        <v>3113</v>
      </c>
      <c r="E219" s="748" t="s">
        <v>3114</v>
      </c>
      <c r="F219" s="752"/>
      <c r="G219" s="752"/>
      <c r="H219" s="766">
        <v>0</v>
      </c>
      <c r="I219" s="752">
        <v>1</v>
      </c>
      <c r="J219" s="752">
        <v>956.75</v>
      </c>
      <c r="K219" s="766">
        <v>1</v>
      </c>
      <c r="L219" s="752">
        <v>1</v>
      </c>
      <c r="M219" s="753">
        <v>956.75</v>
      </c>
    </row>
    <row r="220" spans="1:13" ht="14.4" customHeight="1" x14ac:dyDescent="0.3">
      <c r="A220" s="747" t="s">
        <v>580</v>
      </c>
      <c r="B220" s="748" t="s">
        <v>3115</v>
      </c>
      <c r="C220" s="748" t="s">
        <v>3116</v>
      </c>
      <c r="D220" s="748" t="s">
        <v>3117</v>
      </c>
      <c r="E220" s="748" t="s">
        <v>3118</v>
      </c>
      <c r="F220" s="752"/>
      <c r="G220" s="752"/>
      <c r="H220" s="766">
        <v>0</v>
      </c>
      <c r="I220" s="752">
        <v>17</v>
      </c>
      <c r="J220" s="752">
        <v>802.23</v>
      </c>
      <c r="K220" s="766">
        <v>1</v>
      </c>
      <c r="L220" s="752">
        <v>17</v>
      </c>
      <c r="M220" s="753">
        <v>802.23</v>
      </c>
    </row>
    <row r="221" spans="1:13" ht="14.4" customHeight="1" x14ac:dyDescent="0.3">
      <c r="A221" s="747" t="s">
        <v>580</v>
      </c>
      <c r="B221" s="748" t="s">
        <v>3115</v>
      </c>
      <c r="C221" s="748" t="s">
        <v>3119</v>
      </c>
      <c r="D221" s="748" t="s">
        <v>3117</v>
      </c>
      <c r="E221" s="748" t="s">
        <v>3120</v>
      </c>
      <c r="F221" s="752"/>
      <c r="G221" s="752"/>
      <c r="H221" s="766">
        <v>0</v>
      </c>
      <c r="I221" s="752">
        <v>2</v>
      </c>
      <c r="J221" s="752">
        <v>708.98</v>
      </c>
      <c r="K221" s="766">
        <v>1</v>
      </c>
      <c r="L221" s="752">
        <v>2</v>
      </c>
      <c r="M221" s="753">
        <v>708.98</v>
      </c>
    </row>
    <row r="222" spans="1:13" ht="14.4" customHeight="1" x14ac:dyDescent="0.3">
      <c r="A222" s="747" t="s">
        <v>580</v>
      </c>
      <c r="B222" s="748" t="s">
        <v>3115</v>
      </c>
      <c r="C222" s="748" t="s">
        <v>3121</v>
      </c>
      <c r="D222" s="748" t="s">
        <v>3117</v>
      </c>
      <c r="E222" s="748" t="s">
        <v>3122</v>
      </c>
      <c r="F222" s="752"/>
      <c r="G222" s="752"/>
      <c r="H222" s="766">
        <v>0</v>
      </c>
      <c r="I222" s="752">
        <v>1</v>
      </c>
      <c r="J222" s="752">
        <v>727.32000000000016</v>
      </c>
      <c r="K222" s="766">
        <v>1</v>
      </c>
      <c r="L222" s="752">
        <v>1</v>
      </c>
      <c r="M222" s="753">
        <v>727.32000000000016</v>
      </c>
    </row>
    <row r="223" spans="1:13" ht="14.4" customHeight="1" x14ac:dyDescent="0.3">
      <c r="A223" s="747" t="s">
        <v>580</v>
      </c>
      <c r="B223" s="748" t="s">
        <v>3123</v>
      </c>
      <c r="C223" s="748" t="s">
        <v>3124</v>
      </c>
      <c r="D223" s="748" t="s">
        <v>3125</v>
      </c>
      <c r="E223" s="748" t="s">
        <v>3126</v>
      </c>
      <c r="F223" s="752"/>
      <c r="G223" s="752"/>
      <c r="H223" s="766">
        <v>0</v>
      </c>
      <c r="I223" s="752">
        <v>1</v>
      </c>
      <c r="J223" s="752">
        <v>62.030000000000015</v>
      </c>
      <c r="K223" s="766">
        <v>1</v>
      </c>
      <c r="L223" s="752">
        <v>1</v>
      </c>
      <c r="M223" s="753">
        <v>62.030000000000015</v>
      </c>
    </row>
    <row r="224" spans="1:13" ht="14.4" customHeight="1" x14ac:dyDescent="0.3">
      <c r="A224" s="747" t="s">
        <v>580</v>
      </c>
      <c r="B224" s="748" t="s">
        <v>3127</v>
      </c>
      <c r="C224" s="748" t="s">
        <v>3128</v>
      </c>
      <c r="D224" s="748" t="s">
        <v>651</v>
      </c>
      <c r="E224" s="748" t="s">
        <v>652</v>
      </c>
      <c r="F224" s="752">
        <v>1</v>
      </c>
      <c r="G224" s="752">
        <v>223.30000000000007</v>
      </c>
      <c r="H224" s="766">
        <v>1</v>
      </c>
      <c r="I224" s="752"/>
      <c r="J224" s="752"/>
      <c r="K224" s="766">
        <v>0</v>
      </c>
      <c r="L224" s="752">
        <v>1</v>
      </c>
      <c r="M224" s="753">
        <v>223.30000000000007</v>
      </c>
    </row>
    <row r="225" spans="1:13" ht="14.4" customHeight="1" x14ac:dyDescent="0.3">
      <c r="A225" s="747" t="s">
        <v>580</v>
      </c>
      <c r="B225" s="748" t="s">
        <v>3127</v>
      </c>
      <c r="C225" s="748" t="s">
        <v>3129</v>
      </c>
      <c r="D225" s="748" t="s">
        <v>3130</v>
      </c>
      <c r="E225" s="748" t="s">
        <v>652</v>
      </c>
      <c r="F225" s="752"/>
      <c r="G225" s="752"/>
      <c r="H225" s="766">
        <v>0</v>
      </c>
      <c r="I225" s="752">
        <v>1</v>
      </c>
      <c r="J225" s="752">
        <v>251.76000000000005</v>
      </c>
      <c r="K225" s="766">
        <v>1</v>
      </c>
      <c r="L225" s="752">
        <v>1</v>
      </c>
      <c r="M225" s="753">
        <v>251.76000000000005</v>
      </c>
    </row>
    <row r="226" spans="1:13" ht="14.4" customHeight="1" x14ac:dyDescent="0.3">
      <c r="A226" s="747" t="s">
        <v>580</v>
      </c>
      <c r="B226" s="748" t="s">
        <v>3131</v>
      </c>
      <c r="C226" s="748" t="s">
        <v>3132</v>
      </c>
      <c r="D226" s="748" t="s">
        <v>3133</v>
      </c>
      <c r="E226" s="748" t="s">
        <v>3134</v>
      </c>
      <c r="F226" s="752"/>
      <c r="G226" s="752"/>
      <c r="H226" s="766">
        <v>0</v>
      </c>
      <c r="I226" s="752">
        <v>2</v>
      </c>
      <c r="J226" s="752">
        <v>39.180000000000007</v>
      </c>
      <c r="K226" s="766">
        <v>1</v>
      </c>
      <c r="L226" s="752">
        <v>2</v>
      </c>
      <c r="M226" s="753">
        <v>39.180000000000007</v>
      </c>
    </row>
    <row r="227" spans="1:13" ht="14.4" customHeight="1" x14ac:dyDescent="0.3">
      <c r="A227" s="747" t="s">
        <v>580</v>
      </c>
      <c r="B227" s="748" t="s">
        <v>3131</v>
      </c>
      <c r="C227" s="748" t="s">
        <v>3135</v>
      </c>
      <c r="D227" s="748" t="s">
        <v>1876</v>
      </c>
      <c r="E227" s="748" t="s">
        <v>3136</v>
      </c>
      <c r="F227" s="752">
        <v>8</v>
      </c>
      <c r="G227" s="752">
        <v>375.91999999999996</v>
      </c>
      <c r="H227" s="766">
        <v>1</v>
      </c>
      <c r="I227" s="752"/>
      <c r="J227" s="752"/>
      <c r="K227" s="766">
        <v>0</v>
      </c>
      <c r="L227" s="752">
        <v>8</v>
      </c>
      <c r="M227" s="753">
        <v>375.91999999999996</v>
      </c>
    </row>
    <row r="228" spans="1:13" ht="14.4" customHeight="1" x14ac:dyDescent="0.3">
      <c r="A228" s="747" t="s">
        <v>580</v>
      </c>
      <c r="B228" s="748" t="s">
        <v>3131</v>
      </c>
      <c r="C228" s="748" t="s">
        <v>3137</v>
      </c>
      <c r="D228" s="748" t="s">
        <v>3133</v>
      </c>
      <c r="E228" s="748" t="s">
        <v>3136</v>
      </c>
      <c r="F228" s="752"/>
      <c r="G228" s="752"/>
      <c r="H228" s="766">
        <v>0</v>
      </c>
      <c r="I228" s="752">
        <v>46</v>
      </c>
      <c r="J228" s="752">
        <v>419.59</v>
      </c>
      <c r="K228" s="766">
        <v>1</v>
      </c>
      <c r="L228" s="752">
        <v>46</v>
      </c>
      <c r="M228" s="753">
        <v>419.59</v>
      </c>
    </row>
    <row r="229" spans="1:13" ht="14.4" customHeight="1" x14ac:dyDescent="0.3">
      <c r="A229" s="747" t="s">
        <v>580</v>
      </c>
      <c r="B229" s="748" t="s">
        <v>3138</v>
      </c>
      <c r="C229" s="748" t="s">
        <v>3139</v>
      </c>
      <c r="D229" s="748" t="s">
        <v>3140</v>
      </c>
      <c r="E229" s="748" t="s">
        <v>3141</v>
      </c>
      <c r="F229" s="752"/>
      <c r="G229" s="752"/>
      <c r="H229" s="766">
        <v>0</v>
      </c>
      <c r="I229" s="752">
        <v>1</v>
      </c>
      <c r="J229" s="752">
        <v>89.750000000000014</v>
      </c>
      <c r="K229" s="766">
        <v>1</v>
      </c>
      <c r="L229" s="752">
        <v>1</v>
      </c>
      <c r="M229" s="753">
        <v>89.750000000000014</v>
      </c>
    </row>
    <row r="230" spans="1:13" ht="14.4" customHeight="1" x14ac:dyDescent="0.3">
      <c r="A230" s="747" t="s">
        <v>580</v>
      </c>
      <c r="B230" s="748" t="s">
        <v>3142</v>
      </c>
      <c r="C230" s="748" t="s">
        <v>3143</v>
      </c>
      <c r="D230" s="748" t="s">
        <v>1891</v>
      </c>
      <c r="E230" s="748" t="s">
        <v>3144</v>
      </c>
      <c r="F230" s="752">
        <v>4</v>
      </c>
      <c r="G230" s="752">
        <v>88.399999999999991</v>
      </c>
      <c r="H230" s="766">
        <v>1</v>
      </c>
      <c r="I230" s="752"/>
      <c r="J230" s="752"/>
      <c r="K230" s="766">
        <v>0</v>
      </c>
      <c r="L230" s="752">
        <v>4</v>
      </c>
      <c r="M230" s="753">
        <v>88.399999999999991</v>
      </c>
    </row>
    <row r="231" spans="1:13" ht="14.4" customHeight="1" x14ac:dyDescent="0.3">
      <c r="A231" s="747" t="s">
        <v>580</v>
      </c>
      <c r="B231" s="748" t="s">
        <v>3142</v>
      </c>
      <c r="C231" s="748" t="s">
        <v>3145</v>
      </c>
      <c r="D231" s="748" t="s">
        <v>1891</v>
      </c>
      <c r="E231" s="748" t="s">
        <v>3144</v>
      </c>
      <c r="F231" s="752"/>
      <c r="G231" s="752"/>
      <c r="H231" s="766">
        <v>0</v>
      </c>
      <c r="I231" s="752">
        <v>25</v>
      </c>
      <c r="J231" s="752">
        <v>550.80999999999995</v>
      </c>
      <c r="K231" s="766">
        <v>1</v>
      </c>
      <c r="L231" s="752">
        <v>25</v>
      </c>
      <c r="M231" s="753">
        <v>550.80999999999995</v>
      </c>
    </row>
    <row r="232" spans="1:13" ht="14.4" customHeight="1" x14ac:dyDescent="0.3">
      <c r="A232" s="747" t="s">
        <v>580</v>
      </c>
      <c r="B232" s="748" t="s">
        <v>3142</v>
      </c>
      <c r="C232" s="748" t="s">
        <v>3146</v>
      </c>
      <c r="D232" s="748" t="s">
        <v>1891</v>
      </c>
      <c r="E232" s="748" t="s">
        <v>3147</v>
      </c>
      <c r="F232" s="752"/>
      <c r="G232" s="752"/>
      <c r="H232" s="766">
        <v>0</v>
      </c>
      <c r="I232" s="752">
        <v>21</v>
      </c>
      <c r="J232" s="752">
        <v>956.07</v>
      </c>
      <c r="K232" s="766">
        <v>1</v>
      </c>
      <c r="L232" s="752">
        <v>21</v>
      </c>
      <c r="M232" s="753">
        <v>956.07</v>
      </c>
    </row>
    <row r="233" spans="1:13" ht="14.4" customHeight="1" x14ac:dyDescent="0.3">
      <c r="A233" s="747" t="s">
        <v>580</v>
      </c>
      <c r="B233" s="748" t="s">
        <v>3148</v>
      </c>
      <c r="C233" s="748" t="s">
        <v>3149</v>
      </c>
      <c r="D233" s="748" t="s">
        <v>821</v>
      </c>
      <c r="E233" s="748" t="s">
        <v>762</v>
      </c>
      <c r="F233" s="752"/>
      <c r="G233" s="752"/>
      <c r="H233" s="766">
        <v>0</v>
      </c>
      <c r="I233" s="752">
        <v>15</v>
      </c>
      <c r="J233" s="752">
        <v>297.16000000000003</v>
      </c>
      <c r="K233" s="766">
        <v>1</v>
      </c>
      <c r="L233" s="752">
        <v>15</v>
      </c>
      <c r="M233" s="753">
        <v>297.16000000000003</v>
      </c>
    </row>
    <row r="234" spans="1:13" ht="14.4" customHeight="1" x14ac:dyDescent="0.3">
      <c r="A234" s="747" t="s">
        <v>580</v>
      </c>
      <c r="B234" s="748" t="s">
        <v>3148</v>
      </c>
      <c r="C234" s="748" t="s">
        <v>3150</v>
      </c>
      <c r="D234" s="748" t="s">
        <v>822</v>
      </c>
      <c r="E234" s="748" t="s">
        <v>823</v>
      </c>
      <c r="F234" s="752"/>
      <c r="G234" s="752"/>
      <c r="H234" s="766">
        <v>0</v>
      </c>
      <c r="I234" s="752">
        <v>17</v>
      </c>
      <c r="J234" s="752">
        <v>460.64000000000004</v>
      </c>
      <c r="K234" s="766">
        <v>1</v>
      </c>
      <c r="L234" s="752">
        <v>17</v>
      </c>
      <c r="M234" s="753">
        <v>460.64000000000004</v>
      </c>
    </row>
    <row r="235" spans="1:13" ht="14.4" customHeight="1" x14ac:dyDescent="0.3">
      <c r="A235" s="747" t="s">
        <v>580</v>
      </c>
      <c r="B235" s="748" t="s">
        <v>3148</v>
      </c>
      <c r="C235" s="748" t="s">
        <v>3151</v>
      </c>
      <c r="D235" s="748" t="s">
        <v>3152</v>
      </c>
      <c r="E235" s="748" t="s">
        <v>3153</v>
      </c>
      <c r="F235" s="752">
        <v>1</v>
      </c>
      <c r="G235" s="752">
        <v>132.19999999999999</v>
      </c>
      <c r="H235" s="766">
        <v>1</v>
      </c>
      <c r="I235" s="752"/>
      <c r="J235" s="752"/>
      <c r="K235" s="766">
        <v>0</v>
      </c>
      <c r="L235" s="752">
        <v>1</v>
      </c>
      <c r="M235" s="753">
        <v>132.19999999999999</v>
      </c>
    </row>
    <row r="236" spans="1:13" ht="14.4" customHeight="1" x14ac:dyDescent="0.3">
      <c r="A236" s="747" t="s">
        <v>580</v>
      </c>
      <c r="B236" s="748" t="s">
        <v>3154</v>
      </c>
      <c r="C236" s="748" t="s">
        <v>3155</v>
      </c>
      <c r="D236" s="748" t="s">
        <v>673</v>
      </c>
      <c r="E236" s="748" t="s">
        <v>823</v>
      </c>
      <c r="F236" s="752"/>
      <c r="G236" s="752"/>
      <c r="H236" s="766">
        <v>0</v>
      </c>
      <c r="I236" s="752">
        <v>2</v>
      </c>
      <c r="J236" s="752">
        <v>196.51999999999998</v>
      </c>
      <c r="K236" s="766">
        <v>1</v>
      </c>
      <c r="L236" s="752">
        <v>2</v>
      </c>
      <c r="M236" s="753">
        <v>196.51999999999998</v>
      </c>
    </row>
    <row r="237" spans="1:13" ht="14.4" customHeight="1" x14ac:dyDescent="0.3">
      <c r="A237" s="747" t="s">
        <v>580</v>
      </c>
      <c r="B237" s="748" t="s">
        <v>3156</v>
      </c>
      <c r="C237" s="748" t="s">
        <v>3157</v>
      </c>
      <c r="D237" s="748" t="s">
        <v>3158</v>
      </c>
      <c r="E237" s="748" t="s">
        <v>1058</v>
      </c>
      <c r="F237" s="752"/>
      <c r="G237" s="752"/>
      <c r="H237" s="766">
        <v>0</v>
      </c>
      <c r="I237" s="752">
        <v>3</v>
      </c>
      <c r="J237" s="752">
        <v>759.10000000000014</v>
      </c>
      <c r="K237" s="766">
        <v>1</v>
      </c>
      <c r="L237" s="752">
        <v>3</v>
      </c>
      <c r="M237" s="753">
        <v>759.10000000000014</v>
      </c>
    </row>
    <row r="238" spans="1:13" ht="14.4" customHeight="1" x14ac:dyDescent="0.3">
      <c r="A238" s="747" t="s">
        <v>580</v>
      </c>
      <c r="B238" s="748" t="s">
        <v>3156</v>
      </c>
      <c r="C238" s="748" t="s">
        <v>3159</v>
      </c>
      <c r="D238" s="748" t="s">
        <v>3160</v>
      </c>
      <c r="E238" s="748" t="s">
        <v>3006</v>
      </c>
      <c r="F238" s="752"/>
      <c r="G238" s="752"/>
      <c r="H238" s="766">
        <v>0</v>
      </c>
      <c r="I238" s="752">
        <v>12</v>
      </c>
      <c r="J238" s="752">
        <v>1098.56</v>
      </c>
      <c r="K238" s="766">
        <v>1</v>
      </c>
      <c r="L238" s="752">
        <v>12</v>
      </c>
      <c r="M238" s="753">
        <v>1098.56</v>
      </c>
    </row>
    <row r="239" spans="1:13" ht="14.4" customHeight="1" x14ac:dyDescent="0.3">
      <c r="A239" s="747" t="s">
        <v>580</v>
      </c>
      <c r="B239" s="748" t="s">
        <v>3161</v>
      </c>
      <c r="C239" s="748" t="s">
        <v>3162</v>
      </c>
      <c r="D239" s="748" t="s">
        <v>1057</v>
      </c>
      <c r="E239" s="748" t="s">
        <v>1058</v>
      </c>
      <c r="F239" s="752"/>
      <c r="G239" s="752"/>
      <c r="H239" s="766">
        <v>0</v>
      </c>
      <c r="I239" s="752">
        <v>1</v>
      </c>
      <c r="J239" s="752">
        <v>114.36999999999998</v>
      </c>
      <c r="K239" s="766">
        <v>1</v>
      </c>
      <c r="L239" s="752">
        <v>1</v>
      </c>
      <c r="M239" s="753">
        <v>114.36999999999998</v>
      </c>
    </row>
    <row r="240" spans="1:13" ht="14.4" customHeight="1" x14ac:dyDescent="0.3">
      <c r="A240" s="747" t="s">
        <v>580</v>
      </c>
      <c r="B240" s="748" t="s">
        <v>3163</v>
      </c>
      <c r="C240" s="748" t="s">
        <v>3164</v>
      </c>
      <c r="D240" s="748" t="s">
        <v>2199</v>
      </c>
      <c r="E240" s="748" t="s">
        <v>3165</v>
      </c>
      <c r="F240" s="752"/>
      <c r="G240" s="752"/>
      <c r="H240" s="766">
        <v>0</v>
      </c>
      <c r="I240" s="752">
        <v>16</v>
      </c>
      <c r="J240" s="752">
        <v>804.54000000000008</v>
      </c>
      <c r="K240" s="766">
        <v>1</v>
      </c>
      <c r="L240" s="752">
        <v>16</v>
      </c>
      <c r="M240" s="753">
        <v>804.54000000000008</v>
      </c>
    </row>
    <row r="241" spans="1:13" ht="14.4" customHeight="1" x14ac:dyDescent="0.3">
      <c r="A241" s="747" t="s">
        <v>580</v>
      </c>
      <c r="B241" s="748" t="s">
        <v>3163</v>
      </c>
      <c r="C241" s="748" t="s">
        <v>3166</v>
      </c>
      <c r="D241" s="748" t="s">
        <v>3167</v>
      </c>
      <c r="E241" s="748" t="s">
        <v>762</v>
      </c>
      <c r="F241" s="752">
        <v>2</v>
      </c>
      <c r="G241" s="752">
        <v>142.34000000000003</v>
      </c>
      <c r="H241" s="766">
        <v>1</v>
      </c>
      <c r="I241" s="752"/>
      <c r="J241" s="752"/>
      <c r="K241" s="766">
        <v>0</v>
      </c>
      <c r="L241" s="752">
        <v>2</v>
      </c>
      <c r="M241" s="753">
        <v>142.34000000000003</v>
      </c>
    </row>
    <row r="242" spans="1:13" ht="14.4" customHeight="1" x14ac:dyDescent="0.3">
      <c r="A242" s="747" t="s">
        <v>580</v>
      </c>
      <c r="B242" s="748" t="s">
        <v>3168</v>
      </c>
      <c r="C242" s="748" t="s">
        <v>3169</v>
      </c>
      <c r="D242" s="748" t="s">
        <v>3170</v>
      </c>
      <c r="E242" s="748" t="s">
        <v>3171</v>
      </c>
      <c r="F242" s="752">
        <v>9</v>
      </c>
      <c r="G242" s="752">
        <v>1300.8799999999999</v>
      </c>
      <c r="H242" s="766">
        <v>1</v>
      </c>
      <c r="I242" s="752"/>
      <c r="J242" s="752"/>
      <c r="K242" s="766">
        <v>0</v>
      </c>
      <c r="L242" s="752">
        <v>9</v>
      </c>
      <c r="M242" s="753">
        <v>1300.8799999999999</v>
      </c>
    </row>
    <row r="243" spans="1:13" ht="14.4" customHeight="1" x14ac:dyDescent="0.3">
      <c r="A243" s="747" t="s">
        <v>580</v>
      </c>
      <c r="B243" s="748" t="s">
        <v>3168</v>
      </c>
      <c r="C243" s="748" t="s">
        <v>3172</v>
      </c>
      <c r="D243" s="748" t="s">
        <v>3173</v>
      </c>
      <c r="E243" s="748" t="s">
        <v>3171</v>
      </c>
      <c r="F243" s="752"/>
      <c r="G243" s="752"/>
      <c r="H243" s="766">
        <v>0</v>
      </c>
      <c r="I243" s="752">
        <v>4</v>
      </c>
      <c r="J243" s="752">
        <v>554.04</v>
      </c>
      <c r="K243" s="766">
        <v>1</v>
      </c>
      <c r="L243" s="752">
        <v>4</v>
      </c>
      <c r="M243" s="753">
        <v>554.04</v>
      </c>
    </row>
    <row r="244" spans="1:13" ht="14.4" customHeight="1" x14ac:dyDescent="0.3">
      <c r="A244" s="747" t="s">
        <v>580</v>
      </c>
      <c r="B244" s="748" t="s">
        <v>3174</v>
      </c>
      <c r="C244" s="748" t="s">
        <v>3175</v>
      </c>
      <c r="D244" s="748" t="s">
        <v>3176</v>
      </c>
      <c r="E244" s="748" t="s">
        <v>3177</v>
      </c>
      <c r="F244" s="752"/>
      <c r="G244" s="752"/>
      <c r="H244" s="766">
        <v>0</v>
      </c>
      <c r="I244" s="752">
        <v>3</v>
      </c>
      <c r="J244" s="752">
        <v>392.81000000000006</v>
      </c>
      <c r="K244" s="766">
        <v>1</v>
      </c>
      <c r="L244" s="752">
        <v>3</v>
      </c>
      <c r="M244" s="753">
        <v>392.81000000000006</v>
      </c>
    </row>
    <row r="245" spans="1:13" ht="14.4" customHeight="1" x14ac:dyDescent="0.3">
      <c r="A245" s="747" t="s">
        <v>580</v>
      </c>
      <c r="B245" s="748" t="s">
        <v>3178</v>
      </c>
      <c r="C245" s="748" t="s">
        <v>3179</v>
      </c>
      <c r="D245" s="748" t="s">
        <v>3180</v>
      </c>
      <c r="E245" s="748" t="s">
        <v>3181</v>
      </c>
      <c r="F245" s="752"/>
      <c r="G245" s="752"/>
      <c r="H245" s="766">
        <v>0</v>
      </c>
      <c r="I245" s="752">
        <v>1</v>
      </c>
      <c r="J245" s="752">
        <v>427.94</v>
      </c>
      <c r="K245" s="766">
        <v>1</v>
      </c>
      <c r="L245" s="752">
        <v>1</v>
      </c>
      <c r="M245" s="753">
        <v>427.94</v>
      </c>
    </row>
    <row r="246" spans="1:13" ht="14.4" customHeight="1" x14ac:dyDescent="0.3">
      <c r="A246" s="747" t="s">
        <v>580</v>
      </c>
      <c r="B246" s="748" t="s">
        <v>3182</v>
      </c>
      <c r="C246" s="748" t="s">
        <v>3183</v>
      </c>
      <c r="D246" s="748" t="s">
        <v>813</v>
      </c>
      <c r="E246" s="748" t="s">
        <v>2765</v>
      </c>
      <c r="F246" s="752"/>
      <c r="G246" s="752"/>
      <c r="H246" s="766">
        <v>0</v>
      </c>
      <c r="I246" s="752">
        <v>5</v>
      </c>
      <c r="J246" s="752">
        <v>352</v>
      </c>
      <c r="K246" s="766">
        <v>1</v>
      </c>
      <c r="L246" s="752">
        <v>5</v>
      </c>
      <c r="M246" s="753">
        <v>352</v>
      </c>
    </row>
    <row r="247" spans="1:13" ht="14.4" customHeight="1" x14ac:dyDescent="0.3">
      <c r="A247" s="747" t="s">
        <v>580</v>
      </c>
      <c r="B247" s="748" t="s">
        <v>3182</v>
      </c>
      <c r="C247" s="748" t="s">
        <v>3184</v>
      </c>
      <c r="D247" s="748" t="s">
        <v>811</v>
      </c>
      <c r="E247" s="748" t="s">
        <v>3185</v>
      </c>
      <c r="F247" s="752"/>
      <c r="G247" s="752"/>
      <c r="H247" s="766">
        <v>0</v>
      </c>
      <c r="I247" s="752">
        <v>5</v>
      </c>
      <c r="J247" s="752">
        <v>396.1</v>
      </c>
      <c r="K247" s="766">
        <v>1</v>
      </c>
      <c r="L247" s="752">
        <v>5</v>
      </c>
      <c r="M247" s="753">
        <v>396.1</v>
      </c>
    </row>
    <row r="248" spans="1:13" ht="14.4" customHeight="1" x14ac:dyDescent="0.3">
      <c r="A248" s="747" t="s">
        <v>580</v>
      </c>
      <c r="B248" s="748" t="s">
        <v>3186</v>
      </c>
      <c r="C248" s="748" t="s">
        <v>3187</v>
      </c>
      <c r="D248" s="748" t="s">
        <v>3188</v>
      </c>
      <c r="E248" s="748" t="s">
        <v>921</v>
      </c>
      <c r="F248" s="752"/>
      <c r="G248" s="752"/>
      <c r="H248" s="766">
        <v>0</v>
      </c>
      <c r="I248" s="752">
        <v>1</v>
      </c>
      <c r="J248" s="752">
        <v>198.94</v>
      </c>
      <c r="K248" s="766">
        <v>1</v>
      </c>
      <c r="L248" s="752">
        <v>1</v>
      </c>
      <c r="M248" s="753">
        <v>198.94</v>
      </c>
    </row>
    <row r="249" spans="1:13" ht="14.4" customHeight="1" x14ac:dyDescent="0.3">
      <c r="A249" s="747" t="s">
        <v>580</v>
      </c>
      <c r="B249" s="748" t="s">
        <v>3186</v>
      </c>
      <c r="C249" s="748" t="s">
        <v>3189</v>
      </c>
      <c r="D249" s="748" t="s">
        <v>920</v>
      </c>
      <c r="E249" s="748" t="s">
        <v>921</v>
      </c>
      <c r="F249" s="752">
        <v>1</v>
      </c>
      <c r="G249" s="752">
        <v>197.58000000000007</v>
      </c>
      <c r="H249" s="766">
        <v>1</v>
      </c>
      <c r="I249" s="752"/>
      <c r="J249" s="752"/>
      <c r="K249" s="766">
        <v>0</v>
      </c>
      <c r="L249" s="752">
        <v>1</v>
      </c>
      <c r="M249" s="753">
        <v>197.58000000000007</v>
      </c>
    </row>
    <row r="250" spans="1:13" ht="14.4" customHeight="1" x14ac:dyDescent="0.3">
      <c r="A250" s="747" t="s">
        <v>580</v>
      </c>
      <c r="B250" s="748" t="s">
        <v>3186</v>
      </c>
      <c r="C250" s="748" t="s">
        <v>3190</v>
      </c>
      <c r="D250" s="748" t="s">
        <v>3188</v>
      </c>
      <c r="E250" s="748" t="s">
        <v>3191</v>
      </c>
      <c r="F250" s="752"/>
      <c r="G250" s="752"/>
      <c r="H250" s="766">
        <v>0</v>
      </c>
      <c r="I250" s="752">
        <v>7</v>
      </c>
      <c r="J250" s="752">
        <v>2833.5300000000007</v>
      </c>
      <c r="K250" s="766">
        <v>1</v>
      </c>
      <c r="L250" s="752">
        <v>7</v>
      </c>
      <c r="M250" s="753">
        <v>2833.5300000000007</v>
      </c>
    </row>
    <row r="251" spans="1:13" ht="14.4" customHeight="1" x14ac:dyDescent="0.3">
      <c r="A251" s="747" t="s">
        <v>580</v>
      </c>
      <c r="B251" s="748" t="s">
        <v>3186</v>
      </c>
      <c r="C251" s="748" t="s">
        <v>3192</v>
      </c>
      <c r="D251" s="748" t="s">
        <v>3193</v>
      </c>
      <c r="E251" s="748" t="s">
        <v>921</v>
      </c>
      <c r="F251" s="752">
        <v>1</v>
      </c>
      <c r="G251" s="752">
        <v>197.56</v>
      </c>
      <c r="H251" s="766">
        <v>1</v>
      </c>
      <c r="I251" s="752"/>
      <c r="J251" s="752"/>
      <c r="K251" s="766">
        <v>0</v>
      </c>
      <c r="L251" s="752">
        <v>1</v>
      </c>
      <c r="M251" s="753">
        <v>197.56</v>
      </c>
    </row>
    <row r="252" spans="1:13" ht="14.4" customHeight="1" x14ac:dyDescent="0.3">
      <c r="A252" s="747" t="s">
        <v>580</v>
      </c>
      <c r="B252" s="748" t="s">
        <v>3186</v>
      </c>
      <c r="C252" s="748" t="s">
        <v>3194</v>
      </c>
      <c r="D252" s="748" t="s">
        <v>3195</v>
      </c>
      <c r="E252" s="748" t="s">
        <v>921</v>
      </c>
      <c r="F252" s="752">
        <v>1</v>
      </c>
      <c r="G252" s="752">
        <v>197.55999999999995</v>
      </c>
      <c r="H252" s="766">
        <v>1</v>
      </c>
      <c r="I252" s="752"/>
      <c r="J252" s="752"/>
      <c r="K252" s="766">
        <v>0</v>
      </c>
      <c r="L252" s="752">
        <v>1</v>
      </c>
      <c r="M252" s="753">
        <v>197.55999999999995</v>
      </c>
    </row>
    <row r="253" spans="1:13" ht="14.4" customHeight="1" x14ac:dyDescent="0.3">
      <c r="A253" s="747" t="s">
        <v>580</v>
      </c>
      <c r="B253" s="748" t="s">
        <v>3196</v>
      </c>
      <c r="C253" s="748" t="s">
        <v>3197</v>
      </c>
      <c r="D253" s="748" t="s">
        <v>1822</v>
      </c>
      <c r="E253" s="748" t="s">
        <v>3198</v>
      </c>
      <c r="F253" s="752"/>
      <c r="G253" s="752"/>
      <c r="H253" s="766">
        <v>0</v>
      </c>
      <c r="I253" s="752">
        <v>8</v>
      </c>
      <c r="J253" s="752">
        <v>398.56000000000006</v>
      </c>
      <c r="K253" s="766">
        <v>1</v>
      </c>
      <c r="L253" s="752">
        <v>8</v>
      </c>
      <c r="M253" s="753">
        <v>398.56000000000006</v>
      </c>
    </row>
    <row r="254" spans="1:13" ht="14.4" customHeight="1" x14ac:dyDescent="0.3">
      <c r="A254" s="747" t="s">
        <v>580</v>
      </c>
      <c r="B254" s="748" t="s">
        <v>3196</v>
      </c>
      <c r="C254" s="748" t="s">
        <v>3199</v>
      </c>
      <c r="D254" s="748" t="s">
        <v>3200</v>
      </c>
      <c r="E254" s="748" t="s">
        <v>3201</v>
      </c>
      <c r="F254" s="752"/>
      <c r="G254" s="752"/>
      <c r="H254" s="766">
        <v>0</v>
      </c>
      <c r="I254" s="752">
        <v>3</v>
      </c>
      <c r="J254" s="752">
        <v>243.63</v>
      </c>
      <c r="K254" s="766">
        <v>1</v>
      </c>
      <c r="L254" s="752">
        <v>3</v>
      </c>
      <c r="M254" s="753">
        <v>243.63</v>
      </c>
    </row>
    <row r="255" spans="1:13" ht="14.4" customHeight="1" x14ac:dyDescent="0.3">
      <c r="A255" s="747" t="s">
        <v>580</v>
      </c>
      <c r="B255" s="748" t="s">
        <v>3202</v>
      </c>
      <c r="C255" s="748" t="s">
        <v>3203</v>
      </c>
      <c r="D255" s="748" t="s">
        <v>3204</v>
      </c>
      <c r="E255" s="748" t="s">
        <v>3205</v>
      </c>
      <c r="F255" s="752"/>
      <c r="G255" s="752"/>
      <c r="H255" s="766">
        <v>0</v>
      </c>
      <c r="I255" s="752">
        <v>1</v>
      </c>
      <c r="J255" s="752">
        <v>439.13999999999993</v>
      </c>
      <c r="K255" s="766">
        <v>1</v>
      </c>
      <c r="L255" s="752">
        <v>1</v>
      </c>
      <c r="M255" s="753">
        <v>439.13999999999993</v>
      </c>
    </row>
    <row r="256" spans="1:13" ht="14.4" customHeight="1" x14ac:dyDescent="0.3">
      <c r="A256" s="747" t="s">
        <v>580</v>
      </c>
      <c r="B256" s="748" t="s">
        <v>3206</v>
      </c>
      <c r="C256" s="748" t="s">
        <v>3207</v>
      </c>
      <c r="D256" s="748" t="s">
        <v>3208</v>
      </c>
      <c r="E256" s="748" t="s">
        <v>3209</v>
      </c>
      <c r="F256" s="752"/>
      <c r="G256" s="752"/>
      <c r="H256" s="766">
        <v>0</v>
      </c>
      <c r="I256" s="752">
        <v>2</v>
      </c>
      <c r="J256" s="752">
        <v>1372</v>
      </c>
      <c r="K256" s="766">
        <v>1</v>
      </c>
      <c r="L256" s="752">
        <v>2</v>
      </c>
      <c r="M256" s="753">
        <v>1372</v>
      </c>
    </row>
    <row r="257" spans="1:13" ht="14.4" customHeight="1" x14ac:dyDescent="0.3">
      <c r="A257" s="747" t="s">
        <v>580</v>
      </c>
      <c r="B257" s="748" t="s">
        <v>3206</v>
      </c>
      <c r="C257" s="748" t="s">
        <v>3210</v>
      </c>
      <c r="D257" s="748" t="s">
        <v>3211</v>
      </c>
      <c r="E257" s="748" t="s">
        <v>3212</v>
      </c>
      <c r="F257" s="752"/>
      <c r="G257" s="752"/>
      <c r="H257" s="766">
        <v>0</v>
      </c>
      <c r="I257" s="752">
        <v>4</v>
      </c>
      <c r="J257" s="752">
        <v>2745.76</v>
      </c>
      <c r="K257" s="766">
        <v>1</v>
      </c>
      <c r="L257" s="752">
        <v>4</v>
      </c>
      <c r="M257" s="753">
        <v>2745.76</v>
      </c>
    </row>
    <row r="258" spans="1:13" ht="14.4" customHeight="1" x14ac:dyDescent="0.3">
      <c r="A258" s="747" t="s">
        <v>580</v>
      </c>
      <c r="B258" s="748" t="s">
        <v>3206</v>
      </c>
      <c r="C258" s="748" t="s">
        <v>3213</v>
      </c>
      <c r="D258" s="748" t="s">
        <v>3214</v>
      </c>
      <c r="E258" s="748" t="s">
        <v>3215</v>
      </c>
      <c r="F258" s="752"/>
      <c r="G258" s="752"/>
      <c r="H258" s="766">
        <v>0</v>
      </c>
      <c r="I258" s="752">
        <v>2</v>
      </c>
      <c r="J258" s="752">
        <v>1181.3800000000001</v>
      </c>
      <c r="K258" s="766">
        <v>1</v>
      </c>
      <c r="L258" s="752">
        <v>2</v>
      </c>
      <c r="M258" s="753">
        <v>1181.3800000000001</v>
      </c>
    </row>
    <row r="259" spans="1:13" ht="14.4" customHeight="1" x14ac:dyDescent="0.3">
      <c r="A259" s="747" t="s">
        <v>580</v>
      </c>
      <c r="B259" s="748" t="s">
        <v>3216</v>
      </c>
      <c r="C259" s="748" t="s">
        <v>3217</v>
      </c>
      <c r="D259" s="748" t="s">
        <v>3218</v>
      </c>
      <c r="E259" s="748" t="s">
        <v>3219</v>
      </c>
      <c r="F259" s="752"/>
      <c r="G259" s="752"/>
      <c r="H259" s="766">
        <v>0</v>
      </c>
      <c r="I259" s="752">
        <v>3</v>
      </c>
      <c r="J259" s="752">
        <v>3816.4500000000003</v>
      </c>
      <c r="K259" s="766">
        <v>1</v>
      </c>
      <c r="L259" s="752">
        <v>3</v>
      </c>
      <c r="M259" s="753">
        <v>3816.4500000000003</v>
      </c>
    </row>
    <row r="260" spans="1:13" ht="14.4" customHeight="1" x14ac:dyDescent="0.3">
      <c r="A260" s="747" t="s">
        <v>580</v>
      </c>
      <c r="B260" s="748" t="s">
        <v>3220</v>
      </c>
      <c r="C260" s="748" t="s">
        <v>3221</v>
      </c>
      <c r="D260" s="748" t="s">
        <v>3222</v>
      </c>
      <c r="E260" s="748" t="s">
        <v>3223</v>
      </c>
      <c r="F260" s="752"/>
      <c r="G260" s="752"/>
      <c r="H260" s="766">
        <v>0</v>
      </c>
      <c r="I260" s="752">
        <v>1</v>
      </c>
      <c r="J260" s="752">
        <v>653.04</v>
      </c>
      <c r="K260" s="766">
        <v>1</v>
      </c>
      <c r="L260" s="752">
        <v>1</v>
      </c>
      <c r="M260" s="753">
        <v>653.04</v>
      </c>
    </row>
    <row r="261" spans="1:13" ht="14.4" customHeight="1" x14ac:dyDescent="0.3">
      <c r="A261" s="747" t="s">
        <v>580</v>
      </c>
      <c r="B261" s="748" t="s">
        <v>3224</v>
      </c>
      <c r="C261" s="748" t="s">
        <v>3225</v>
      </c>
      <c r="D261" s="748" t="s">
        <v>1884</v>
      </c>
      <c r="E261" s="748" t="s">
        <v>3226</v>
      </c>
      <c r="F261" s="752"/>
      <c r="G261" s="752"/>
      <c r="H261" s="766">
        <v>0</v>
      </c>
      <c r="I261" s="752">
        <v>6</v>
      </c>
      <c r="J261" s="752">
        <v>450.48</v>
      </c>
      <c r="K261" s="766">
        <v>1</v>
      </c>
      <c r="L261" s="752">
        <v>6</v>
      </c>
      <c r="M261" s="753">
        <v>450.48</v>
      </c>
    </row>
    <row r="262" spans="1:13" ht="14.4" customHeight="1" x14ac:dyDescent="0.3">
      <c r="A262" s="747" t="s">
        <v>580</v>
      </c>
      <c r="B262" s="748" t="s">
        <v>3224</v>
      </c>
      <c r="C262" s="748" t="s">
        <v>3227</v>
      </c>
      <c r="D262" s="748" t="s">
        <v>1884</v>
      </c>
      <c r="E262" s="748" t="s">
        <v>3228</v>
      </c>
      <c r="F262" s="752"/>
      <c r="G262" s="752"/>
      <c r="H262" s="766">
        <v>0</v>
      </c>
      <c r="I262" s="752">
        <v>1</v>
      </c>
      <c r="J262" s="752">
        <v>28.51</v>
      </c>
      <c r="K262" s="766">
        <v>1</v>
      </c>
      <c r="L262" s="752">
        <v>1</v>
      </c>
      <c r="M262" s="753">
        <v>28.51</v>
      </c>
    </row>
    <row r="263" spans="1:13" ht="14.4" customHeight="1" x14ac:dyDescent="0.3">
      <c r="A263" s="747" t="s">
        <v>580</v>
      </c>
      <c r="B263" s="748" t="s">
        <v>3224</v>
      </c>
      <c r="C263" s="748" t="s">
        <v>3229</v>
      </c>
      <c r="D263" s="748" t="s">
        <v>1884</v>
      </c>
      <c r="E263" s="748" t="s">
        <v>762</v>
      </c>
      <c r="F263" s="752"/>
      <c r="G263" s="752"/>
      <c r="H263" s="766">
        <v>0</v>
      </c>
      <c r="I263" s="752">
        <v>6</v>
      </c>
      <c r="J263" s="752">
        <v>179.33</v>
      </c>
      <c r="K263" s="766">
        <v>1</v>
      </c>
      <c r="L263" s="752">
        <v>6</v>
      </c>
      <c r="M263" s="753">
        <v>179.33</v>
      </c>
    </row>
    <row r="264" spans="1:13" ht="14.4" customHeight="1" x14ac:dyDescent="0.3">
      <c r="A264" s="747" t="s">
        <v>580</v>
      </c>
      <c r="B264" s="748" t="s">
        <v>3224</v>
      </c>
      <c r="C264" s="748" t="s">
        <v>3230</v>
      </c>
      <c r="D264" s="748" t="s">
        <v>1884</v>
      </c>
      <c r="E264" s="748" t="s">
        <v>3231</v>
      </c>
      <c r="F264" s="752"/>
      <c r="G264" s="752"/>
      <c r="H264" s="766">
        <v>0</v>
      </c>
      <c r="I264" s="752">
        <v>1</v>
      </c>
      <c r="J264" s="752">
        <v>99.889999999999986</v>
      </c>
      <c r="K264" s="766">
        <v>1</v>
      </c>
      <c r="L264" s="752">
        <v>1</v>
      </c>
      <c r="M264" s="753">
        <v>99.889999999999986</v>
      </c>
    </row>
    <row r="265" spans="1:13" ht="14.4" customHeight="1" x14ac:dyDescent="0.3">
      <c r="A265" s="747" t="s">
        <v>580</v>
      </c>
      <c r="B265" s="748" t="s">
        <v>3232</v>
      </c>
      <c r="C265" s="748" t="s">
        <v>3233</v>
      </c>
      <c r="D265" s="748" t="s">
        <v>1248</v>
      </c>
      <c r="E265" s="748" t="s">
        <v>3234</v>
      </c>
      <c r="F265" s="752"/>
      <c r="G265" s="752"/>
      <c r="H265" s="766">
        <v>0</v>
      </c>
      <c r="I265" s="752">
        <v>1</v>
      </c>
      <c r="J265" s="752">
        <v>124.46999999999998</v>
      </c>
      <c r="K265" s="766">
        <v>1</v>
      </c>
      <c r="L265" s="752">
        <v>1</v>
      </c>
      <c r="M265" s="753">
        <v>124.46999999999998</v>
      </c>
    </row>
    <row r="266" spans="1:13" ht="14.4" customHeight="1" x14ac:dyDescent="0.3">
      <c r="A266" s="747" t="s">
        <v>580</v>
      </c>
      <c r="B266" s="748" t="s">
        <v>3235</v>
      </c>
      <c r="C266" s="748" t="s">
        <v>3236</v>
      </c>
      <c r="D266" s="748" t="s">
        <v>3237</v>
      </c>
      <c r="E266" s="748" t="s">
        <v>2737</v>
      </c>
      <c r="F266" s="752">
        <v>4</v>
      </c>
      <c r="G266" s="752">
        <v>168.10999999999999</v>
      </c>
      <c r="H266" s="766">
        <v>1</v>
      </c>
      <c r="I266" s="752"/>
      <c r="J266" s="752"/>
      <c r="K266" s="766">
        <v>0</v>
      </c>
      <c r="L266" s="752">
        <v>4</v>
      </c>
      <c r="M266" s="753">
        <v>168.10999999999999</v>
      </c>
    </row>
    <row r="267" spans="1:13" ht="14.4" customHeight="1" x14ac:dyDescent="0.3">
      <c r="A267" s="747" t="s">
        <v>580</v>
      </c>
      <c r="B267" s="748" t="s">
        <v>3235</v>
      </c>
      <c r="C267" s="748" t="s">
        <v>3238</v>
      </c>
      <c r="D267" s="748" t="s">
        <v>3237</v>
      </c>
      <c r="E267" s="748" t="s">
        <v>3239</v>
      </c>
      <c r="F267" s="752">
        <v>1</v>
      </c>
      <c r="G267" s="752">
        <v>73.58</v>
      </c>
      <c r="H267" s="766">
        <v>1</v>
      </c>
      <c r="I267" s="752"/>
      <c r="J267" s="752"/>
      <c r="K267" s="766">
        <v>0</v>
      </c>
      <c r="L267" s="752">
        <v>1</v>
      </c>
      <c r="M267" s="753">
        <v>73.58</v>
      </c>
    </row>
    <row r="268" spans="1:13" ht="14.4" customHeight="1" x14ac:dyDescent="0.3">
      <c r="A268" s="747" t="s">
        <v>580</v>
      </c>
      <c r="B268" s="748" t="s">
        <v>3240</v>
      </c>
      <c r="C268" s="748" t="s">
        <v>3241</v>
      </c>
      <c r="D268" s="748" t="s">
        <v>1628</v>
      </c>
      <c r="E268" s="748" t="s">
        <v>1629</v>
      </c>
      <c r="F268" s="752"/>
      <c r="G268" s="752"/>
      <c r="H268" s="766">
        <v>0</v>
      </c>
      <c r="I268" s="752">
        <v>1</v>
      </c>
      <c r="J268" s="752">
        <v>2207.3799999999997</v>
      </c>
      <c r="K268" s="766">
        <v>1</v>
      </c>
      <c r="L268" s="752">
        <v>1</v>
      </c>
      <c r="M268" s="753">
        <v>2207.3799999999997</v>
      </c>
    </row>
    <row r="269" spans="1:13" ht="14.4" customHeight="1" x14ac:dyDescent="0.3">
      <c r="A269" s="747" t="s">
        <v>580</v>
      </c>
      <c r="B269" s="748" t="s">
        <v>3242</v>
      </c>
      <c r="C269" s="748" t="s">
        <v>3243</v>
      </c>
      <c r="D269" s="748" t="s">
        <v>1912</v>
      </c>
      <c r="E269" s="748" t="s">
        <v>1911</v>
      </c>
      <c r="F269" s="752"/>
      <c r="G269" s="752"/>
      <c r="H269" s="766">
        <v>0</v>
      </c>
      <c r="I269" s="752">
        <v>14</v>
      </c>
      <c r="J269" s="752">
        <v>2307.33</v>
      </c>
      <c r="K269" s="766">
        <v>1</v>
      </c>
      <c r="L269" s="752">
        <v>14</v>
      </c>
      <c r="M269" s="753">
        <v>2307.33</v>
      </c>
    </row>
    <row r="270" spans="1:13" ht="14.4" customHeight="1" x14ac:dyDescent="0.3">
      <c r="A270" s="747" t="s">
        <v>580</v>
      </c>
      <c r="B270" s="748" t="s">
        <v>3242</v>
      </c>
      <c r="C270" s="748" t="s">
        <v>3244</v>
      </c>
      <c r="D270" s="748" t="s">
        <v>1913</v>
      </c>
      <c r="E270" s="748" t="s">
        <v>1911</v>
      </c>
      <c r="F270" s="752"/>
      <c r="G270" s="752"/>
      <c r="H270" s="766">
        <v>0</v>
      </c>
      <c r="I270" s="752">
        <v>45</v>
      </c>
      <c r="J270" s="752">
        <v>7412.85</v>
      </c>
      <c r="K270" s="766">
        <v>1</v>
      </c>
      <c r="L270" s="752">
        <v>45</v>
      </c>
      <c r="M270" s="753">
        <v>7412.85</v>
      </c>
    </row>
    <row r="271" spans="1:13" ht="14.4" customHeight="1" x14ac:dyDescent="0.3">
      <c r="A271" s="747" t="s">
        <v>580</v>
      </c>
      <c r="B271" s="748" t="s">
        <v>3242</v>
      </c>
      <c r="C271" s="748" t="s">
        <v>3245</v>
      </c>
      <c r="D271" s="748" t="s">
        <v>1924</v>
      </c>
      <c r="E271" s="748" t="s">
        <v>1925</v>
      </c>
      <c r="F271" s="752"/>
      <c r="G271" s="752"/>
      <c r="H271" s="766">
        <v>0</v>
      </c>
      <c r="I271" s="752">
        <v>1</v>
      </c>
      <c r="J271" s="752">
        <v>286.8599999999999</v>
      </c>
      <c r="K271" s="766">
        <v>1</v>
      </c>
      <c r="L271" s="752">
        <v>1</v>
      </c>
      <c r="M271" s="753">
        <v>286.8599999999999</v>
      </c>
    </row>
    <row r="272" spans="1:13" ht="14.4" customHeight="1" x14ac:dyDescent="0.3">
      <c r="A272" s="747" t="s">
        <v>580</v>
      </c>
      <c r="B272" s="748" t="s">
        <v>3242</v>
      </c>
      <c r="C272" s="748" t="s">
        <v>3246</v>
      </c>
      <c r="D272" s="748" t="s">
        <v>1926</v>
      </c>
      <c r="E272" s="748" t="s">
        <v>3247</v>
      </c>
      <c r="F272" s="752"/>
      <c r="G272" s="752"/>
      <c r="H272" s="766">
        <v>0</v>
      </c>
      <c r="I272" s="752">
        <v>4</v>
      </c>
      <c r="J272" s="752">
        <v>678.24</v>
      </c>
      <c r="K272" s="766">
        <v>1</v>
      </c>
      <c r="L272" s="752">
        <v>4</v>
      </c>
      <c r="M272" s="753">
        <v>678.24</v>
      </c>
    </row>
    <row r="273" spans="1:13" ht="14.4" customHeight="1" x14ac:dyDescent="0.3">
      <c r="A273" s="747" t="s">
        <v>580</v>
      </c>
      <c r="B273" s="748" t="s">
        <v>3242</v>
      </c>
      <c r="C273" s="748" t="s">
        <v>3248</v>
      </c>
      <c r="D273" s="748" t="s">
        <v>1967</v>
      </c>
      <c r="E273" s="748" t="s">
        <v>3249</v>
      </c>
      <c r="F273" s="752"/>
      <c r="G273" s="752"/>
      <c r="H273" s="766">
        <v>0</v>
      </c>
      <c r="I273" s="752">
        <v>20</v>
      </c>
      <c r="J273" s="752">
        <v>3931.6099999999997</v>
      </c>
      <c r="K273" s="766">
        <v>1</v>
      </c>
      <c r="L273" s="752">
        <v>20</v>
      </c>
      <c r="M273" s="753">
        <v>3931.6099999999997</v>
      </c>
    </row>
    <row r="274" spans="1:13" ht="14.4" customHeight="1" x14ac:dyDescent="0.3">
      <c r="A274" s="747" t="s">
        <v>580</v>
      </c>
      <c r="B274" s="748" t="s">
        <v>3242</v>
      </c>
      <c r="C274" s="748" t="s">
        <v>3250</v>
      </c>
      <c r="D274" s="748" t="s">
        <v>1915</v>
      </c>
      <c r="E274" s="748" t="s">
        <v>1916</v>
      </c>
      <c r="F274" s="752"/>
      <c r="G274" s="752"/>
      <c r="H274" s="766">
        <v>0</v>
      </c>
      <c r="I274" s="752">
        <v>161</v>
      </c>
      <c r="J274" s="752">
        <v>6652.18</v>
      </c>
      <c r="K274" s="766">
        <v>1</v>
      </c>
      <c r="L274" s="752">
        <v>161</v>
      </c>
      <c r="M274" s="753">
        <v>6652.18</v>
      </c>
    </row>
    <row r="275" spans="1:13" ht="14.4" customHeight="1" x14ac:dyDescent="0.3">
      <c r="A275" s="747" t="s">
        <v>580</v>
      </c>
      <c r="B275" s="748" t="s">
        <v>3242</v>
      </c>
      <c r="C275" s="748" t="s">
        <v>3251</v>
      </c>
      <c r="D275" s="748" t="s">
        <v>1917</v>
      </c>
      <c r="E275" s="748" t="s">
        <v>1916</v>
      </c>
      <c r="F275" s="752"/>
      <c r="G275" s="752"/>
      <c r="H275" s="766">
        <v>0</v>
      </c>
      <c r="I275" s="752">
        <v>334</v>
      </c>
      <c r="J275" s="752">
        <v>13671.87</v>
      </c>
      <c r="K275" s="766">
        <v>1</v>
      </c>
      <c r="L275" s="752">
        <v>334</v>
      </c>
      <c r="M275" s="753">
        <v>13671.87</v>
      </c>
    </row>
    <row r="276" spans="1:13" ht="14.4" customHeight="1" x14ac:dyDescent="0.3">
      <c r="A276" s="747" t="s">
        <v>580</v>
      </c>
      <c r="B276" s="748" t="s">
        <v>3242</v>
      </c>
      <c r="C276" s="748" t="s">
        <v>3252</v>
      </c>
      <c r="D276" s="748" t="s">
        <v>1937</v>
      </c>
      <c r="E276" s="748" t="s">
        <v>1919</v>
      </c>
      <c r="F276" s="752"/>
      <c r="G276" s="752"/>
      <c r="H276" s="766">
        <v>0</v>
      </c>
      <c r="I276" s="752">
        <v>13</v>
      </c>
      <c r="J276" s="752">
        <v>1762.8</v>
      </c>
      <c r="K276" s="766">
        <v>1</v>
      </c>
      <c r="L276" s="752">
        <v>13</v>
      </c>
      <c r="M276" s="753">
        <v>1762.8</v>
      </c>
    </row>
    <row r="277" spans="1:13" ht="14.4" customHeight="1" x14ac:dyDescent="0.3">
      <c r="A277" s="747" t="s">
        <v>580</v>
      </c>
      <c r="B277" s="748" t="s">
        <v>3242</v>
      </c>
      <c r="C277" s="748" t="s">
        <v>3253</v>
      </c>
      <c r="D277" s="748" t="s">
        <v>1936</v>
      </c>
      <c r="E277" s="748" t="s">
        <v>1919</v>
      </c>
      <c r="F277" s="752"/>
      <c r="G277" s="752"/>
      <c r="H277" s="766">
        <v>0</v>
      </c>
      <c r="I277" s="752">
        <v>10</v>
      </c>
      <c r="J277" s="752">
        <v>1291.4799999999998</v>
      </c>
      <c r="K277" s="766">
        <v>1</v>
      </c>
      <c r="L277" s="752">
        <v>10</v>
      </c>
      <c r="M277" s="753">
        <v>1291.4799999999998</v>
      </c>
    </row>
    <row r="278" spans="1:13" ht="14.4" customHeight="1" x14ac:dyDescent="0.3">
      <c r="A278" s="747" t="s">
        <v>580</v>
      </c>
      <c r="B278" s="748" t="s">
        <v>3242</v>
      </c>
      <c r="C278" s="748" t="s">
        <v>3254</v>
      </c>
      <c r="D278" s="748" t="s">
        <v>1941</v>
      </c>
      <c r="E278" s="748" t="s">
        <v>1919</v>
      </c>
      <c r="F278" s="752"/>
      <c r="G278" s="752"/>
      <c r="H278" s="766">
        <v>0</v>
      </c>
      <c r="I278" s="752">
        <v>41</v>
      </c>
      <c r="J278" s="752">
        <v>5559.6</v>
      </c>
      <c r="K278" s="766">
        <v>1</v>
      </c>
      <c r="L278" s="752">
        <v>41</v>
      </c>
      <c r="M278" s="753">
        <v>5559.6</v>
      </c>
    </row>
    <row r="279" spans="1:13" ht="14.4" customHeight="1" x14ac:dyDescent="0.3">
      <c r="A279" s="747" t="s">
        <v>580</v>
      </c>
      <c r="B279" s="748" t="s">
        <v>3242</v>
      </c>
      <c r="C279" s="748" t="s">
        <v>3255</v>
      </c>
      <c r="D279" s="748" t="s">
        <v>1938</v>
      </c>
      <c r="E279" s="748" t="s">
        <v>1919</v>
      </c>
      <c r="F279" s="752"/>
      <c r="G279" s="752"/>
      <c r="H279" s="766">
        <v>0</v>
      </c>
      <c r="I279" s="752">
        <v>32</v>
      </c>
      <c r="J279" s="752">
        <v>4339.2</v>
      </c>
      <c r="K279" s="766">
        <v>1</v>
      </c>
      <c r="L279" s="752">
        <v>32</v>
      </c>
      <c r="M279" s="753">
        <v>4339.2</v>
      </c>
    </row>
    <row r="280" spans="1:13" ht="14.4" customHeight="1" x14ac:dyDescent="0.3">
      <c r="A280" s="747" t="s">
        <v>580</v>
      </c>
      <c r="B280" s="748" t="s">
        <v>3242</v>
      </c>
      <c r="C280" s="748" t="s">
        <v>3256</v>
      </c>
      <c r="D280" s="748" t="s">
        <v>1962</v>
      </c>
      <c r="E280" s="748" t="s">
        <v>3257</v>
      </c>
      <c r="F280" s="752"/>
      <c r="G280" s="752"/>
      <c r="H280" s="766">
        <v>0</v>
      </c>
      <c r="I280" s="752">
        <v>8</v>
      </c>
      <c r="J280" s="752">
        <v>1251.92</v>
      </c>
      <c r="K280" s="766">
        <v>1</v>
      </c>
      <c r="L280" s="752">
        <v>8</v>
      </c>
      <c r="M280" s="753">
        <v>1251.92</v>
      </c>
    </row>
    <row r="281" spans="1:13" ht="14.4" customHeight="1" x14ac:dyDescent="0.3">
      <c r="A281" s="747" t="s">
        <v>580</v>
      </c>
      <c r="B281" s="748" t="s">
        <v>3242</v>
      </c>
      <c r="C281" s="748" t="s">
        <v>3258</v>
      </c>
      <c r="D281" s="748" t="s">
        <v>1935</v>
      </c>
      <c r="E281" s="748" t="s">
        <v>1919</v>
      </c>
      <c r="F281" s="752"/>
      <c r="G281" s="752"/>
      <c r="H281" s="766">
        <v>0</v>
      </c>
      <c r="I281" s="752">
        <v>57</v>
      </c>
      <c r="J281" s="752">
        <v>7693.77</v>
      </c>
      <c r="K281" s="766">
        <v>1</v>
      </c>
      <c r="L281" s="752">
        <v>57</v>
      </c>
      <c r="M281" s="753">
        <v>7693.77</v>
      </c>
    </row>
    <row r="282" spans="1:13" ht="14.4" customHeight="1" x14ac:dyDescent="0.3">
      <c r="A282" s="747" t="s">
        <v>580</v>
      </c>
      <c r="B282" s="748" t="s">
        <v>3242</v>
      </c>
      <c r="C282" s="748" t="s">
        <v>3259</v>
      </c>
      <c r="D282" s="748" t="s">
        <v>1934</v>
      </c>
      <c r="E282" s="748" t="s">
        <v>1919</v>
      </c>
      <c r="F282" s="752"/>
      <c r="G282" s="752"/>
      <c r="H282" s="766">
        <v>0</v>
      </c>
      <c r="I282" s="752">
        <v>53</v>
      </c>
      <c r="J282" s="752">
        <v>7133.35</v>
      </c>
      <c r="K282" s="766">
        <v>1</v>
      </c>
      <c r="L282" s="752">
        <v>53</v>
      </c>
      <c r="M282" s="753">
        <v>7133.35</v>
      </c>
    </row>
    <row r="283" spans="1:13" ht="14.4" customHeight="1" x14ac:dyDescent="0.3">
      <c r="A283" s="747" t="s">
        <v>580</v>
      </c>
      <c r="B283" s="748" t="s">
        <v>3242</v>
      </c>
      <c r="C283" s="748" t="s">
        <v>3260</v>
      </c>
      <c r="D283" s="748" t="s">
        <v>1931</v>
      </c>
      <c r="E283" s="748" t="s">
        <v>1919</v>
      </c>
      <c r="F283" s="752"/>
      <c r="G283" s="752"/>
      <c r="H283" s="766">
        <v>0</v>
      </c>
      <c r="I283" s="752">
        <v>12</v>
      </c>
      <c r="J283" s="752">
        <v>1610.42</v>
      </c>
      <c r="K283" s="766">
        <v>1</v>
      </c>
      <c r="L283" s="752">
        <v>12</v>
      </c>
      <c r="M283" s="753">
        <v>1610.42</v>
      </c>
    </row>
    <row r="284" spans="1:13" ht="14.4" customHeight="1" x14ac:dyDescent="0.3">
      <c r="A284" s="747" t="s">
        <v>580</v>
      </c>
      <c r="B284" s="748" t="s">
        <v>3242</v>
      </c>
      <c r="C284" s="748" t="s">
        <v>3261</v>
      </c>
      <c r="D284" s="748" t="s">
        <v>1933</v>
      </c>
      <c r="E284" s="748" t="s">
        <v>1919</v>
      </c>
      <c r="F284" s="752"/>
      <c r="G284" s="752"/>
      <c r="H284" s="766">
        <v>0</v>
      </c>
      <c r="I284" s="752">
        <v>26</v>
      </c>
      <c r="J284" s="752">
        <v>3447.92</v>
      </c>
      <c r="K284" s="766">
        <v>1</v>
      </c>
      <c r="L284" s="752">
        <v>26</v>
      </c>
      <c r="M284" s="753">
        <v>3447.92</v>
      </c>
    </row>
    <row r="285" spans="1:13" ht="14.4" customHeight="1" x14ac:dyDescent="0.3">
      <c r="A285" s="747" t="s">
        <v>580</v>
      </c>
      <c r="B285" s="748" t="s">
        <v>3242</v>
      </c>
      <c r="C285" s="748" t="s">
        <v>3262</v>
      </c>
      <c r="D285" s="748" t="s">
        <v>1942</v>
      </c>
      <c r="E285" s="748" t="s">
        <v>1973</v>
      </c>
      <c r="F285" s="752"/>
      <c r="G285" s="752"/>
      <c r="H285" s="766">
        <v>0</v>
      </c>
      <c r="I285" s="752">
        <v>9</v>
      </c>
      <c r="J285" s="752">
        <v>1008.3100000000001</v>
      </c>
      <c r="K285" s="766">
        <v>1</v>
      </c>
      <c r="L285" s="752">
        <v>9</v>
      </c>
      <c r="M285" s="753">
        <v>1008.3100000000001</v>
      </c>
    </row>
    <row r="286" spans="1:13" ht="14.4" customHeight="1" x14ac:dyDescent="0.3">
      <c r="A286" s="747" t="s">
        <v>580</v>
      </c>
      <c r="B286" s="748" t="s">
        <v>3242</v>
      </c>
      <c r="C286" s="748" t="s">
        <v>3263</v>
      </c>
      <c r="D286" s="748" t="s">
        <v>1947</v>
      </c>
      <c r="E286" s="748" t="s">
        <v>1973</v>
      </c>
      <c r="F286" s="752"/>
      <c r="G286" s="752"/>
      <c r="H286" s="766">
        <v>0</v>
      </c>
      <c r="I286" s="752">
        <v>43</v>
      </c>
      <c r="J286" s="752">
        <v>4816.9299999999994</v>
      </c>
      <c r="K286" s="766">
        <v>1</v>
      </c>
      <c r="L286" s="752">
        <v>43</v>
      </c>
      <c r="M286" s="753">
        <v>4816.9299999999994</v>
      </c>
    </row>
    <row r="287" spans="1:13" ht="14.4" customHeight="1" x14ac:dyDescent="0.3">
      <c r="A287" s="747" t="s">
        <v>580</v>
      </c>
      <c r="B287" s="748" t="s">
        <v>3242</v>
      </c>
      <c r="C287" s="748" t="s">
        <v>3264</v>
      </c>
      <c r="D287" s="748" t="s">
        <v>1944</v>
      </c>
      <c r="E287" s="748" t="s">
        <v>1973</v>
      </c>
      <c r="F287" s="752"/>
      <c r="G287" s="752"/>
      <c r="H287" s="766">
        <v>0</v>
      </c>
      <c r="I287" s="752">
        <v>24</v>
      </c>
      <c r="J287" s="752">
        <v>2687.5600000000004</v>
      </c>
      <c r="K287" s="766">
        <v>1</v>
      </c>
      <c r="L287" s="752">
        <v>24</v>
      </c>
      <c r="M287" s="753">
        <v>2687.5600000000004</v>
      </c>
    </row>
    <row r="288" spans="1:13" ht="14.4" customHeight="1" x14ac:dyDescent="0.3">
      <c r="A288" s="747" t="s">
        <v>580</v>
      </c>
      <c r="B288" s="748" t="s">
        <v>3242</v>
      </c>
      <c r="C288" s="748" t="s">
        <v>3265</v>
      </c>
      <c r="D288" s="748" t="s">
        <v>3266</v>
      </c>
      <c r="E288" s="748" t="s">
        <v>1973</v>
      </c>
      <c r="F288" s="752"/>
      <c r="G288" s="752"/>
      <c r="H288" s="766">
        <v>0</v>
      </c>
      <c r="I288" s="752">
        <v>21</v>
      </c>
      <c r="J288" s="752">
        <v>2354.7700000000004</v>
      </c>
      <c r="K288" s="766">
        <v>1</v>
      </c>
      <c r="L288" s="752">
        <v>21</v>
      </c>
      <c r="M288" s="753">
        <v>2354.7700000000004</v>
      </c>
    </row>
    <row r="289" spans="1:13" ht="14.4" customHeight="1" x14ac:dyDescent="0.3">
      <c r="A289" s="747" t="s">
        <v>580</v>
      </c>
      <c r="B289" s="748" t="s">
        <v>3242</v>
      </c>
      <c r="C289" s="748" t="s">
        <v>3267</v>
      </c>
      <c r="D289" s="748" t="s">
        <v>1914</v>
      </c>
      <c r="E289" s="748" t="s">
        <v>1911</v>
      </c>
      <c r="F289" s="752"/>
      <c r="G289" s="752"/>
      <c r="H289" s="766">
        <v>0</v>
      </c>
      <c r="I289" s="752">
        <v>88</v>
      </c>
      <c r="J289" s="752">
        <v>14406.499999999998</v>
      </c>
      <c r="K289" s="766">
        <v>1</v>
      </c>
      <c r="L289" s="752">
        <v>88</v>
      </c>
      <c r="M289" s="753">
        <v>14406.499999999998</v>
      </c>
    </row>
    <row r="290" spans="1:13" ht="14.4" customHeight="1" x14ac:dyDescent="0.3">
      <c r="A290" s="747" t="s">
        <v>580</v>
      </c>
      <c r="B290" s="748" t="s">
        <v>3242</v>
      </c>
      <c r="C290" s="748" t="s">
        <v>3268</v>
      </c>
      <c r="D290" s="748" t="s">
        <v>1957</v>
      </c>
      <c r="E290" s="748" t="s">
        <v>1911</v>
      </c>
      <c r="F290" s="752"/>
      <c r="G290" s="752"/>
      <c r="H290" s="766">
        <v>0</v>
      </c>
      <c r="I290" s="752">
        <v>63</v>
      </c>
      <c r="J290" s="752">
        <v>7736.1699999999992</v>
      </c>
      <c r="K290" s="766">
        <v>1</v>
      </c>
      <c r="L290" s="752">
        <v>63</v>
      </c>
      <c r="M290" s="753">
        <v>7736.1699999999992</v>
      </c>
    </row>
    <row r="291" spans="1:13" ht="14.4" customHeight="1" x14ac:dyDescent="0.3">
      <c r="A291" s="747" t="s">
        <v>580</v>
      </c>
      <c r="B291" s="748" t="s">
        <v>3242</v>
      </c>
      <c r="C291" s="748" t="s">
        <v>3269</v>
      </c>
      <c r="D291" s="748" t="s">
        <v>1956</v>
      </c>
      <c r="E291" s="748" t="s">
        <v>1911</v>
      </c>
      <c r="F291" s="752"/>
      <c r="G291" s="752"/>
      <c r="H291" s="766">
        <v>0</v>
      </c>
      <c r="I291" s="752">
        <v>33</v>
      </c>
      <c r="J291" s="752">
        <v>4048.7699999999995</v>
      </c>
      <c r="K291" s="766">
        <v>1</v>
      </c>
      <c r="L291" s="752">
        <v>33</v>
      </c>
      <c r="M291" s="753">
        <v>4048.7699999999995</v>
      </c>
    </row>
    <row r="292" spans="1:13" ht="14.4" customHeight="1" x14ac:dyDescent="0.3">
      <c r="A292" s="747" t="s">
        <v>580</v>
      </c>
      <c r="B292" s="748" t="s">
        <v>3242</v>
      </c>
      <c r="C292" s="748" t="s">
        <v>3270</v>
      </c>
      <c r="D292" s="748" t="s">
        <v>1953</v>
      </c>
      <c r="E292" s="748" t="s">
        <v>1911</v>
      </c>
      <c r="F292" s="752"/>
      <c r="G292" s="752"/>
      <c r="H292" s="766">
        <v>0</v>
      </c>
      <c r="I292" s="752">
        <v>7</v>
      </c>
      <c r="J292" s="752">
        <v>1018.5</v>
      </c>
      <c r="K292" s="766">
        <v>1</v>
      </c>
      <c r="L292" s="752">
        <v>7</v>
      </c>
      <c r="M292" s="753">
        <v>1018.5</v>
      </c>
    </row>
    <row r="293" spans="1:13" ht="14.4" customHeight="1" x14ac:dyDescent="0.3">
      <c r="A293" s="747" t="s">
        <v>580</v>
      </c>
      <c r="B293" s="748" t="s">
        <v>3242</v>
      </c>
      <c r="C293" s="748" t="s">
        <v>3271</v>
      </c>
      <c r="D293" s="748" t="s">
        <v>1955</v>
      </c>
      <c r="E293" s="748" t="s">
        <v>1911</v>
      </c>
      <c r="F293" s="752"/>
      <c r="G293" s="752"/>
      <c r="H293" s="766">
        <v>0</v>
      </c>
      <c r="I293" s="752">
        <v>6</v>
      </c>
      <c r="J293" s="752">
        <v>873</v>
      </c>
      <c r="K293" s="766">
        <v>1</v>
      </c>
      <c r="L293" s="752">
        <v>6</v>
      </c>
      <c r="M293" s="753">
        <v>873</v>
      </c>
    </row>
    <row r="294" spans="1:13" ht="14.4" customHeight="1" x14ac:dyDescent="0.3">
      <c r="A294" s="747" t="s">
        <v>580</v>
      </c>
      <c r="B294" s="748" t="s">
        <v>3242</v>
      </c>
      <c r="C294" s="748" t="s">
        <v>3272</v>
      </c>
      <c r="D294" s="748" t="s">
        <v>1954</v>
      </c>
      <c r="E294" s="748" t="s">
        <v>1911</v>
      </c>
      <c r="F294" s="752"/>
      <c r="G294" s="752"/>
      <c r="H294" s="766">
        <v>0</v>
      </c>
      <c r="I294" s="752">
        <v>10</v>
      </c>
      <c r="J294" s="752">
        <v>1455</v>
      </c>
      <c r="K294" s="766">
        <v>1</v>
      </c>
      <c r="L294" s="752">
        <v>10</v>
      </c>
      <c r="M294" s="753">
        <v>1455</v>
      </c>
    </row>
    <row r="295" spans="1:13" ht="14.4" customHeight="1" x14ac:dyDescent="0.3">
      <c r="A295" s="747" t="s">
        <v>580</v>
      </c>
      <c r="B295" s="748" t="s">
        <v>3242</v>
      </c>
      <c r="C295" s="748" t="s">
        <v>3273</v>
      </c>
      <c r="D295" s="748" t="s">
        <v>3274</v>
      </c>
      <c r="E295" s="748" t="s">
        <v>1929</v>
      </c>
      <c r="F295" s="752"/>
      <c r="G295" s="752"/>
      <c r="H295" s="766">
        <v>0</v>
      </c>
      <c r="I295" s="752">
        <v>7</v>
      </c>
      <c r="J295" s="752">
        <v>1254.8200000000002</v>
      </c>
      <c r="K295" s="766">
        <v>1</v>
      </c>
      <c r="L295" s="752">
        <v>7</v>
      </c>
      <c r="M295" s="753">
        <v>1254.8200000000002</v>
      </c>
    </row>
    <row r="296" spans="1:13" ht="14.4" customHeight="1" x14ac:dyDescent="0.3">
      <c r="A296" s="747" t="s">
        <v>580</v>
      </c>
      <c r="B296" s="748" t="s">
        <v>3242</v>
      </c>
      <c r="C296" s="748" t="s">
        <v>3275</v>
      </c>
      <c r="D296" s="748" t="s">
        <v>1958</v>
      </c>
      <c r="E296" s="748" t="s">
        <v>1911</v>
      </c>
      <c r="F296" s="752"/>
      <c r="G296" s="752"/>
      <c r="H296" s="766">
        <v>0</v>
      </c>
      <c r="I296" s="752">
        <v>3</v>
      </c>
      <c r="J296" s="752">
        <v>389.90999999999997</v>
      </c>
      <c r="K296" s="766">
        <v>1</v>
      </c>
      <c r="L296" s="752">
        <v>3</v>
      </c>
      <c r="M296" s="753">
        <v>389.90999999999997</v>
      </c>
    </row>
    <row r="297" spans="1:13" ht="14.4" customHeight="1" x14ac:dyDescent="0.3">
      <c r="A297" s="747" t="s">
        <v>580</v>
      </c>
      <c r="B297" s="748" t="s">
        <v>3242</v>
      </c>
      <c r="C297" s="748" t="s">
        <v>3276</v>
      </c>
      <c r="D297" s="748" t="s">
        <v>1949</v>
      </c>
      <c r="E297" s="748" t="s">
        <v>1911</v>
      </c>
      <c r="F297" s="752"/>
      <c r="G297" s="752"/>
      <c r="H297" s="766">
        <v>0</v>
      </c>
      <c r="I297" s="752">
        <v>1</v>
      </c>
      <c r="J297" s="752">
        <v>129.97000000000003</v>
      </c>
      <c r="K297" s="766">
        <v>1</v>
      </c>
      <c r="L297" s="752">
        <v>1</v>
      </c>
      <c r="M297" s="753">
        <v>129.97000000000003</v>
      </c>
    </row>
    <row r="298" spans="1:13" ht="14.4" customHeight="1" x14ac:dyDescent="0.3">
      <c r="A298" s="747" t="s">
        <v>580</v>
      </c>
      <c r="B298" s="748" t="s">
        <v>3242</v>
      </c>
      <c r="C298" s="748" t="s">
        <v>3277</v>
      </c>
      <c r="D298" s="748" t="s">
        <v>1948</v>
      </c>
      <c r="E298" s="748" t="s">
        <v>1911</v>
      </c>
      <c r="F298" s="752"/>
      <c r="G298" s="752"/>
      <c r="H298" s="766">
        <v>0</v>
      </c>
      <c r="I298" s="752">
        <v>7</v>
      </c>
      <c r="J298" s="752">
        <v>909.79</v>
      </c>
      <c r="K298" s="766">
        <v>1</v>
      </c>
      <c r="L298" s="752">
        <v>7</v>
      </c>
      <c r="M298" s="753">
        <v>909.79</v>
      </c>
    </row>
    <row r="299" spans="1:13" ht="14.4" customHeight="1" x14ac:dyDescent="0.3">
      <c r="A299" s="747" t="s">
        <v>580</v>
      </c>
      <c r="B299" s="748" t="s">
        <v>3242</v>
      </c>
      <c r="C299" s="748" t="s">
        <v>3278</v>
      </c>
      <c r="D299" s="748" t="s">
        <v>1922</v>
      </c>
      <c r="E299" s="748" t="s">
        <v>1923</v>
      </c>
      <c r="F299" s="752"/>
      <c r="G299" s="752"/>
      <c r="H299" s="766">
        <v>0</v>
      </c>
      <c r="I299" s="752">
        <v>24</v>
      </c>
      <c r="J299" s="752">
        <v>28.08</v>
      </c>
      <c r="K299" s="766">
        <v>1</v>
      </c>
      <c r="L299" s="752">
        <v>24</v>
      </c>
      <c r="M299" s="753">
        <v>28.08</v>
      </c>
    </row>
    <row r="300" spans="1:13" ht="14.4" customHeight="1" x14ac:dyDescent="0.3">
      <c r="A300" s="747" t="s">
        <v>580</v>
      </c>
      <c r="B300" s="748" t="s">
        <v>3242</v>
      </c>
      <c r="C300" s="748" t="s">
        <v>3279</v>
      </c>
      <c r="D300" s="748" t="s">
        <v>1951</v>
      </c>
      <c r="E300" s="748" t="s">
        <v>1911</v>
      </c>
      <c r="F300" s="752"/>
      <c r="G300" s="752"/>
      <c r="H300" s="766">
        <v>0</v>
      </c>
      <c r="I300" s="752">
        <v>1</v>
      </c>
      <c r="J300" s="752">
        <v>135.41999999999996</v>
      </c>
      <c r="K300" s="766">
        <v>1</v>
      </c>
      <c r="L300" s="752">
        <v>1</v>
      </c>
      <c r="M300" s="753">
        <v>135.41999999999996</v>
      </c>
    </row>
    <row r="301" spans="1:13" ht="14.4" customHeight="1" x14ac:dyDescent="0.3">
      <c r="A301" s="747" t="s">
        <v>580</v>
      </c>
      <c r="B301" s="748" t="s">
        <v>3242</v>
      </c>
      <c r="C301" s="748" t="s">
        <v>3280</v>
      </c>
      <c r="D301" s="748" t="s">
        <v>1952</v>
      </c>
      <c r="E301" s="748" t="s">
        <v>1911</v>
      </c>
      <c r="F301" s="752"/>
      <c r="G301" s="752"/>
      <c r="H301" s="766">
        <v>0</v>
      </c>
      <c r="I301" s="752">
        <v>5</v>
      </c>
      <c r="J301" s="752">
        <v>677.09999999999991</v>
      </c>
      <c r="K301" s="766">
        <v>1</v>
      </c>
      <c r="L301" s="752">
        <v>5</v>
      </c>
      <c r="M301" s="753">
        <v>677.09999999999991</v>
      </c>
    </row>
    <row r="302" spans="1:13" ht="14.4" customHeight="1" x14ac:dyDescent="0.3">
      <c r="A302" s="747" t="s">
        <v>580</v>
      </c>
      <c r="B302" s="748" t="s">
        <v>3242</v>
      </c>
      <c r="C302" s="748" t="s">
        <v>3281</v>
      </c>
      <c r="D302" s="748" t="s">
        <v>1939</v>
      </c>
      <c r="E302" s="748" t="s">
        <v>1919</v>
      </c>
      <c r="F302" s="752"/>
      <c r="G302" s="752"/>
      <c r="H302" s="766">
        <v>0</v>
      </c>
      <c r="I302" s="752">
        <v>9</v>
      </c>
      <c r="J302" s="752">
        <v>1220.3999999999996</v>
      </c>
      <c r="K302" s="766">
        <v>1</v>
      </c>
      <c r="L302" s="752">
        <v>9</v>
      </c>
      <c r="M302" s="753">
        <v>1220.3999999999996</v>
      </c>
    </row>
    <row r="303" spans="1:13" ht="14.4" customHeight="1" x14ac:dyDescent="0.3">
      <c r="A303" s="747" t="s">
        <v>580</v>
      </c>
      <c r="B303" s="748" t="s">
        <v>3242</v>
      </c>
      <c r="C303" s="748" t="s">
        <v>3282</v>
      </c>
      <c r="D303" s="748" t="s">
        <v>1940</v>
      </c>
      <c r="E303" s="748" t="s">
        <v>1919</v>
      </c>
      <c r="F303" s="752"/>
      <c r="G303" s="752"/>
      <c r="H303" s="766">
        <v>0</v>
      </c>
      <c r="I303" s="752">
        <v>30</v>
      </c>
      <c r="J303" s="752">
        <v>4071.7200000000003</v>
      </c>
      <c r="K303" s="766">
        <v>1</v>
      </c>
      <c r="L303" s="752">
        <v>30</v>
      </c>
      <c r="M303" s="753">
        <v>4071.7200000000003</v>
      </c>
    </row>
    <row r="304" spans="1:13" ht="14.4" customHeight="1" x14ac:dyDescent="0.3">
      <c r="A304" s="747" t="s">
        <v>580</v>
      </c>
      <c r="B304" s="748" t="s">
        <v>3242</v>
      </c>
      <c r="C304" s="748" t="s">
        <v>3283</v>
      </c>
      <c r="D304" s="748" t="s">
        <v>3284</v>
      </c>
      <c r="E304" s="748" t="s">
        <v>1919</v>
      </c>
      <c r="F304" s="752"/>
      <c r="G304" s="752"/>
      <c r="H304" s="766">
        <v>0</v>
      </c>
      <c r="I304" s="752">
        <v>29</v>
      </c>
      <c r="J304" s="752">
        <v>4321.46</v>
      </c>
      <c r="K304" s="766">
        <v>1</v>
      </c>
      <c r="L304" s="752">
        <v>29</v>
      </c>
      <c r="M304" s="753">
        <v>4321.46</v>
      </c>
    </row>
    <row r="305" spans="1:13" ht="14.4" customHeight="1" x14ac:dyDescent="0.3">
      <c r="A305" s="747" t="s">
        <v>580</v>
      </c>
      <c r="B305" s="748" t="s">
        <v>3242</v>
      </c>
      <c r="C305" s="748" t="s">
        <v>3285</v>
      </c>
      <c r="D305" s="748" t="s">
        <v>1930</v>
      </c>
      <c r="E305" s="748" t="s">
        <v>1919</v>
      </c>
      <c r="F305" s="752"/>
      <c r="G305" s="752"/>
      <c r="H305" s="766">
        <v>0</v>
      </c>
      <c r="I305" s="752">
        <v>2</v>
      </c>
      <c r="J305" s="752">
        <v>271.2</v>
      </c>
      <c r="K305" s="766">
        <v>1</v>
      </c>
      <c r="L305" s="752">
        <v>2</v>
      </c>
      <c r="M305" s="753">
        <v>271.2</v>
      </c>
    </row>
    <row r="306" spans="1:13" ht="14.4" customHeight="1" x14ac:dyDescent="0.3">
      <c r="A306" s="747" t="s">
        <v>580</v>
      </c>
      <c r="B306" s="748" t="s">
        <v>3242</v>
      </c>
      <c r="C306" s="748" t="s">
        <v>3286</v>
      </c>
      <c r="D306" s="748" t="s">
        <v>1920</v>
      </c>
      <c r="E306" s="748" t="s">
        <v>1919</v>
      </c>
      <c r="F306" s="752">
        <v>4</v>
      </c>
      <c r="G306" s="752">
        <v>569.08000000000004</v>
      </c>
      <c r="H306" s="766">
        <v>1</v>
      </c>
      <c r="I306" s="752"/>
      <c r="J306" s="752"/>
      <c r="K306" s="766">
        <v>0</v>
      </c>
      <c r="L306" s="752">
        <v>4</v>
      </c>
      <c r="M306" s="753">
        <v>569.08000000000004</v>
      </c>
    </row>
    <row r="307" spans="1:13" ht="14.4" customHeight="1" x14ac:dyDescent="0.3">
      <c r="A307" s="747" t="s">
        <v>580</v>
      </c>
      <c r="B307" s="748" t="s">
        <v>3242</v>
      </c>
      <c r="C307" s="748" t="s">
        <v>3287</v>
      </c>
      <c r="D307" s="748" t="s">
        <v>1918</v>
      </c>
      <c r="E307" s="748" t="s">
        <v>1919</v>
      </c>
      <c r="F307" s="752">
        <v>1</v>
      </c>
      <c r="G307" s="752">
        <v>143.38</v>
      </c>
      <c r="H307" s="766">
        <v>1</v>
      </c>
      <c r="I307" s="752"/>
      <c r="J307" s="752"/>
      <c r="K307" s="766">
        <v>0</v>
      </c>
      <c r="L307" s="752">
        <v>1</v>
      </c>
      <c r="M307" s="753">
        <v>143.38</v>
      </c>
    </row>
    <row r="308" spans="1:13" ht="14.4" customHeight="1" x14ac:dyDescent="0.3">
      <c r="A308" s="747" t="s">
        <v>580</v>
      </c>
      <c r="B308" s="748" t="s">
        <v>3242</v>
      </c>
      <c r="C308" s="748" t="s">
        <v>3288</v>
      </c>
      <c r="D308" s="748" t="s">
        <v>1921</v>
      </c>
      <c r="E308" s="748" t="s">
        <v>1919</v>
      </c>
      <c r="F308" s="752">
        <v>3</v>
      </c>
      <c r="G308" s="752">
        <v>423.4799999999999</v>
      </c>
      <c r="H308" s="766">
        <v>1</v>
      </c>
      <c r="I308" s="752"/>
      <c r="J308" s="752"/>
      <c r="K308" s="766">
        <v>0</v>
      </c>
      <c r="L308" s="752">
        <v>3</v>
      </c>
      <c r="M308" s="753">
        <v>423.4799999999999</v>
      </c>
    </row>
    <row r="309" spans="1:13" ht="14.4" customHeight="1" x14ac:dyDescent="0.3">
      <c r="A309" s="747" t="s">
        <v>580</v>
      </c>
      <c r="B309" s="748" t="s">
        <v>3242</v>
      </c>
      <c r="C309" s="748" t="s">
        <v>3289</v>
      </c>
      <c r="D309" s="748" t="s">
        <v>1950</v>
      </c>
      <c r="E309" s="748" t="s">
        <v>1916</v>
      </c>
      <c r="F309" s="752"/>
      <c r="G309" s="752"/>
      <c r="H309" s="766">
        <v>0</v>
      </c>
      <c r="I309" s="752">
        <v>3</v>
      </c>
      <c r="J309" s="752">
        <v>101.58</v>
      </c>
      <c r="K309" s="766">
        <v>1</v>
      </c>
      <c r="L309" s="752">
        <v>3</v>
      </c>
      <c r="M309" s="753">
        <v>101.58</v>
      </c>
    </row>
    <row r="310" spans="1:13" ht="14.4" customHeight="1" x14ac:dyDescent="0.3">
      <c r="A310" s="747" t="s">
        <v>586</v>
      </c>
      <c r="B310" s="748" t="s">
        <v>3290</v>
      </c>
      <c r="C310" s="748" t="s">
        <v>3291</v>
      </c>
      <c r="D310" s="748" t="s">
        <v>2332</v>
      </c>
      <c r="E310" s="748" t="s">
        <v>3292</v>
      </c>
      <c r="F310" s="752"/>
      <c r="G310" s="752"/>
      <c r="H310" s="766">
        <v>0</v>
      </c>
      <c r="I310" s="752">
        <v>1</v>
      </c>
      <c r="J310" s="752">
        <v>59.99</v>
      </c>
      <c r="K310" s="766">
        <v>1</v>
      </c>
      <c r="L310" s="752">
        <v>1</v>
      </c>
      <c r="M310" s="753">
        <v>59.99</v>
      </c>
    </row>
    <row r="311" spans="1:13" ht="14.4" customHeight="1" x14ac:dyDescent="0.3">
      <c r="A311" s="747" t="s">
        <v>586</v>
      </c>
      <c r="B311" s="748" t="s">
        <v>2555</v>
      </c>
      <c r="C311" s="748" t="s">
        <v>2556</v>
      </c>
      <c r="D311" s="748" t="s">
        <v>843</v>
      </c>
      <c r="E311" s="748" t="s">
        <v>2557</v>
      </c>
      <c r="F311" s="752"/>
      <c r="G311" s="752"/>
      <c r="H311" s="766">
        <v>0</v>
      </c>
      <c r="I311" s="752">
        <v>26</v>
      </c>
      <c r="J311" s="752">
        <v>431.17999999999995</v>
      </c>
      <c r="K311" s="766">
        <v>1</v>
      </c>
      <c r="L311" s="752">
        <v>26</v>
      </c>
      <c r="M311" s="753">
        <v>431.17999999999995</v>
      </c>
    </row>
    <row r="312" spans="1:13" ht="14.4" customHeight="1" x14ac:dyDescent="0.3">
      <c r="A312" s="747" t="s">
        <v>586</v>
      </c>
      <c r="B312" s="748" t="s">
        <v>2555</v>
      </c>
      <c r="C312" s="748" t="s">
        <v>2558</v>
      </c>
      <c r="D312" s="748" t="s">
        <v>2559</v>
      </c>
      <c r="E312" s="748" t="s">
        <v>2560</v>
      </c>
      <c r="F312" s="752"/>
      <c r="G312" s="752"/>
      <c r="H312" s="766">
        <v>0</v>
      </c>
      <c r="I312" s="752">
        <v>14</v>
      </c>
      <c r="J312" s="752">
        <v>171.18</v>
      </c>
      <c r="K312" s="766">
        <v>1</v>
      </c>
      <c r="L312" s="752">
        <v>14</v>
      </c>
      <c r="M312" s="753">
        <v>171.18</v>
      </c>
    </row>
    <row r="313" spans="1:13" ht="14.4" customHeight="1" x14ac:dyDescent="0.3">
      <c r="A313" s="747" t="s">
        <v>586</v>
      </c>
      <c r="B313" s="748" t="s">
        <v>2555</v>
      </c>
      <c r="C313" s="748" t="s">
        <v>2561</v>
      </c>
      <c r="D313" s="748" t="s">
        <v>2559</v>
      </c>
      <c r="E313" s="748" t="s">
        <v>2562</v>
      </c>
      <c r="F313" s="752"/>
      <c r="G313" s="752"/>
      <c r="H313" s="766">
        <v>0</v>
      </c>
      <c r="I313" s="752">
        <v>13</v>
      </c>
      <c r="J313" s="752">
        <v>558.62</v>
      </c>
      <c r="K313" s="766">
        <v>1</v>
      </c>
      <c r="L313" s="752">
        <v>13</v>
      </c>
      <c r="M313" s="753">
        <v>558.62</v>
      </c>
    </row>
    <row r="314" spans="1:13" ht="14.4" customHeight="1" x14ac:dyDescent="0.3">
      <c r="A314" s="747" t="s">
        <v>586</v>
      </c>
      <c r="B314" s="748" t="s">
        <v>2555</v>
      </c>
      <c r="C314" s="748" t="s">
        <v>2563</v>
      </c>
      <c r="D314" s="748" t="s">
        <v>2559</v>
      </c>
      <c r="E314" s="748" t="s">
        <v>2564</v>
      </c>
      <c r="F314" s="752"/>
      <c r="G314" s="752"/>
      <c r="H314" s="766">
        <v>0</v>
      </c>
      <c r="I314" s="752">
        <v>2</v>
      </c>
      <c r="J314" s="752">
        <v>52.92</v>
      </c>
      <c r="K314" s="766">
        <v>1</v>
      </c>
      <c r="L314" s="752">
        <v>2</v>
      </c>
      <c r="M314" s="753">
        <v>52.92</v>
      </c>
    </row>
    <row r="315" spans="1:13" ht="14.4" customHeight="1" x14ac:dyDescent="0.3">
      <c r="A315" s="747" t="s">
        <v>586</v>
      </c>
      <c r="B315" s="748" t="s">
        <v>2555</v>
      </c>
      <c r="C315" s="748" t="s">
        <v>3293</v>
      </c>
      <c r="D315" s="748" t="s">
        <v>2559</v>
      </c>
      <c r="E315" s="748" t="s">
        <v>3294</v>
      </c>
      <c r="F315" s="752"/>
      <c r="G315" s="752"/>
      <c r="H315" s="766">
        <v>0</v>
      </c>
      <c r="I315" s="752">
        <v>4</v>
      </c>
      <c r="J315" s="752">
        <v>343.00000000000011</v>
      </c>
      <c r="K315" s="766">
        <v>1</v>
      </c>
      <c r="L315" s="752">
        <v>4</v>
      </c>
      <c r="M315" s="753">
        <v>343.00000000000011</v>
      </c>
    </row>
    <row r="316" spans="1:13" ht="14.4" customHeight="1" x14ac:dyDescent="0.3">
      <c r="A316" s="747" t="s">
        <v>586</v>
      </c>
      <c r="B316" s="748" t="s">
        <v>2570</v>
      </c>
      <c r="C316" s="748" t="s">
        <v>2574</v>
      </c>
      <c r="D316" s="748" t="s">
        <v>2572</v>
      </c>
      <c r="E316" s="748" t="s">
        <v>2575</v>
      </c>
      <c r="F316" s="752"/>
      <c r="G316" s="752"/>
      <c r="H316" s="766">
        <v>0</v>
      </c>
      <c r="I316" s="752">
        <v>9</v>
      </c>
      <c r="J316" s="752">
        <v>2812.3200000000006</v>
      </c>
      <c r="K316" s="766">
        <v>1</v>
      </c>
      <c r="L316" s="752">
        <v>9</v>
      </c>
      <c r="M316" s="753">
        <v>2812.3200000000006</v>
      </c>
    </row>
    <row r="317" spans="1:13" ht="14.4" customHeight="1" x14ac:dyDescent="0.3">
      <c r="A317" s="747" t="s">
        <v>586</v>
      </c>
      <c r="B317" s="748" t="s">
        <v>2582</v>
      </c>
      <c r="C317" s="748" t="s">
        <v>3295</v>
      </c>
      <c r="D317" s="748" t="s">
        <v>940</v>
      </c>
      <c r="E317" s="748" t="s">
        <v>3296</v>
      </c>
      <c r="F317" s="752"/>
      <c r="G317" s="752"/>
      <c r="H317" s="766">
        <v>0</v>
      </c>
      <c r="I317" s="752">
        <v>3</v>
      </c>
      <c r="J317" s="752">
        <v>155.88000000000005</v>
      </c>
      <c r="K317" s="766">
        <v>1</v>
      </c>
      <c r="L317" s="752">
        <v>3</v>
      </c>
      <c r="M317" s="753">
        <v>155.88000000000005</v>
      </c>
    </row>
    <row r="318" spans="1:13" ht="14.4" customHeight="1" x14ac:dyDescent="0.3">
      <c r="A318" s="747" t="s">
        <v>586</v>
      </c>
      <c r="B318" s="748" t="s">
        <v>2582</v>
      </c>
      <c r="C318" s="748" t="s">
        <v>2583</v>
      </c>
      <c r="D318" s="748" t="s">
        <v>940</v>
      </c>
      <c r="E318" s="748" t="s">
        <v>2584</v>
      </c>
      <c r="F318" s="752"/>
      <c r="G318" s="752"/>
      <c r="H318" s="766">
        <v>0</v>
      </c>
      <c r="I318" s="752">
        <v>36</v>
      </c>
      <c r="J318" s="752">
        <v>2851.64</v>
      </c>
      <c r="K318" s="766">
        <v>1</v>
      </c>
      <c r="L318" s="752">
        <v>36</v>
      </c>
      <c r="M318" s="753">
        <v>2851.64</v>
      </c>
    </row>
    <row r="319" spans="1:13" ht="14.4" customHeight="1" x14ac:dyDescent="0.3">
      <c r="A319" s="747" t="s">
        <v>586</v>
      </c>
      <c r="B319" s="748" t="s">
        <v>2585</v>
      </c>
      <c r="C319" s="748" t="s">
        <v>3297</v>
      </c>
      <c r="D319" s="748" t="s">
        <v>1151</v>
      </c>
      <c r="E319" s="748" t="s">
        <v>1152</v>
      </c>
      <c r="F319" s="752">
        <v>1</v>
      </c>
      <c r="G319" s="752">
        <v>435.14000000000016</v>
      </c>
      <c r="H319" s="766">
        <v>1</v>
      </c>
      <c r="I319" s="752"/>
      <c r="J319" s="752"/>
      <c r="K319" s="766">
        <v>0</v>
      </c>
      <c r="L319" s="752">
        <v>1</v>
      </c>
      <c r="M319" s="753">
        <v>435.14000000000016</v>
      </c>
    </row>
    <row r="320" spans="1:13" ht="14.4" customHeight="1" x14ac:dyDescent="0.3">
      <c r="A320" s="747" t="s">
        <v>586</v>
      </c>
      <c r="B320" s="748" t="s">
        <v>2585</v>
      </c>
      <c r="C320" s="748" t="s">
        <v>2586</v>
      </c>
      <c r="D320" s="748" t="s">
        <v>1151</v>
      </c>
      <c r="E320" s="748" t="s">
        <v>1152</v>
      </c>
      <c r="F320" s="752">
        <v>4</v>
      </c>
      <c r="G320" s="752">
        <v>1851.9800000000002</v>
      </c>
      <c r="H320" s="766">
        <v>1</v>
      </c>
      <c r="I320" s="752"/>
      <c r="J320" s="752"/>
      <c r="K320" s="766">
        <v>0</v>
      </c>
      <c r="L320" s="752">
        <v>4</v>
      </c>
      <c r="M320" s="753">
        <v>1851.9800000000002</v>
      </c>
    </row>
    <row r="321" spans="1:13" ht="14.4" customHeight="1" x14ac:dyDescent="0.3">
      <c r="A321" s="747" t="s">
        <v>586</v>
      </c>
      <c r="B321" s="748" t="s">
        <v>2585</v>
      </c>
      <c r="C321" s="748" t="s">
        <v>2589</v>
      </c>
      <c r="D321" s="748" t="s">
        <v>2590</v>
      </c>
      <c r="E321" s="748" t="s">
        <v>2591</v>
      </c>
      <c r="F321" s="752"/>
      <c r="G321" s="752"/>
      <c r="H321" s="766">
        <v>0</v>
      </c>
      <c r="I321" s="752">
        <v>3</v>
      </c>
      <c r="J321" s="752">
        <v>1879.84</v>
      </c>
      <c r="K321" s="766">
        <v>1</v>
      </c>
      <c r="L321" s="752">
        <v>3</v>
      </c>
      <c r="M321" s="753">
        <v>1879.84</v>
      </c>
    </row>
    <row r="322" spans="1:13" ht="14.4" customHeight="1" x14ac:dyDescent="0.3">
      <c r="A322" s="747" t="s">
        <v>586</v>
      </c>
      <c r="B322" s="748" t="s">
        <v>2592</v>
      </c>
      <c r="C322" s="748" t="s">
        <v>2596</v>
      </c>
      <c r="D322" s="748" t="s">
        <v>2597</v>
      </c>
      <c r="E322" s="748" t="s">
        <v>2598</v>
      </c>
      <c r="F322" s="752"/>
      <c r="G322" s="752"/>
      <c r="H322" s="766">
        <v>0</v>
      </c>
      <c r="I322" s="752">
        <v>1</v>
      </c>
      <c r="J322" s="752">
        <v>671.45000000000039</v>
      </c>
      <c r="K322" s="766">
        <v>1</v>
      </c>
      <c r="L322" s="752">
        <v>1</v>
      </c>
      <c r="M322" s="753">
        <v>671.45000000000039</v>
      </c>
    </row>
    <row r="323" spans="1:13" ht="14.4" customHeight="1" x14ac:dyDescent="0.3">
      <c r="A323" s="747" t="s">
        <v>586</v>
      </c>
      <c r="B323" s="748" t="s">
        <v>2592</v>
      </c>
      <c r="C323" s="748" t="s">
        <v>2599</v>
      </c>
      <c r="D323" s="748" t="s">
        <v>2600</v>
      </c>
      <c r="E323" s="748" t="s">
        <v>2598</v>
      </c>
      <c r="F323" s="752"/>
      <c r="G323" s="752"/>
      <c r="H323" s="766">
        <v>0</v>
      </c>
      <c r="I323" s="752">
        <v>1</v>
      </c>
      <c r="J323" s="752">
        <v>712.03999999999974</v>
      </c>
      <c r="K323" s="766">
        <v>1</v>
      </c>
      <c r="L323" s="752">
        <v>1</v>
      </c>
      <c r="M323" s="753">
        <v>712.03999999999974</v>
      </c>
    </row>
    <row r="324" spans="1:13" ht="14.4" customHeight="1" x14ac:dyDescent="0.3">
      <c r="A324" s="747" t="s">
        <v>586</v>
      </c>
      <c r="B324" s="748" t="s">
        <v>2601</v>
      </c>
      <c r="C324" s="748" t="s">
        <v>2602</v>
      </c>
      <c r="D324" s="748" t="s">
        <v>1147</v>
      </c>
      <c r="E324" s="748" t="s">
        <v>2603</v>
      </c>
      <c r="F324" s="752">
        <v>1</v>
      </c>
      <c r="G324" s="752">
        <v>549.36000000000035</v>
      </c>
      <c r="H324" s="766">
        <v>1</v>
      </c>
      <c r="I324" s="752"/>
      <c r="J324" s="752"/>
      <c r="K324" s="766">
        <v>0</v>
      </c>
      <c r="L324" s="752">
        <v>1</v>
      </c>
      <c r="M324" s="753">
        <v>549.36000000000035</v>
      </c>
    </row>
    <row r="325" spans="1:13" ht="14.4" customHeight="1" x14ac:dyDescent="0.3">
      <c r="A325" s="747" t="s">
        <v>586</v>
      </c>
      <c r="B325" s="748" t="s">
        <v>3298</v>
      </c>
      <c r="C325" s="748" t="s">
        <v>3299</v>
      </c>
      <c r="D325" s="748" t="s">
        <v>3300</v>
      </c>
      <c r="E325" s="748" t="s">
        <v>3301</v>
      </c>
      <c r="F325" s="752"/>
      <c r="G325" s="752"/>
      <c r="H325" s="766">
        <v>0</v>
      </c>
      <c r="I325" s="752">
        <v>1</v>
      </c>
      <c r="J325" s="752">
        <v>671.44999999999982</v>
      </c>
      <c r="K325" s="766">
        <v>1</v>
      </c>
      <c r="L325" s="752">
        <v>1</v>
      </c>
      <c r="M325" s="753">
        <v>671.44999999999982</v>
      </c>
    </row>
    <row r="326" spans="1:13" ht="14.4" customHeight="1" x14ac:dyDescent="0.3">
      <c r="A326" s="747" t="s">
        <v>586</v>
      </c>
      <c r="B326" s="748" t="s">
        <v>2604</v>
      </c>
      <c r="C326" s="748" t="s">
        <v>2605</v>
      </c>
      <c r="D326" s="748" t="s">
        <v>2606</v>
      </c>
      <c r="E326" s="748" t="s">
        <v>2598</v>
      </c>
      <c r="F326" s="752"/>
      <c r="G326" s="752"/>
      <c r="H326" s="766">
        <v>0</v>
      </c>
      <c r="I326" s="752">
        <v>2</v>
      </c>
      <c r="J326" s="752">
        <v>2082.2399999999998</v>
      </c>
      <c r="K326" s="766">
        <v>1</v>
      </c>
      <c r="L326" s="752">
        <v>2</v>
      </c>
      <c r="M326" s="753">
        <v>2082.2399999999998</v>
      </c>
    </row>
    <row r="327" spans="1:13" ht="14.4" customHeight="1" x14ac:dyDescent="0.3">
      <c r="A327" s="747" t="s">
        <v>586</v>
      </c>
      <c r="B327" s="748" t="s">
        <v>2607</v>
      </c>
      <c r="C327" s="748" t="s">
        <v>3302</v>
      </c>
      <c r="D327" s="748" t="s">
        <v>3303</v>
      </c>
      <c r="E327" s="748" t="s">
        <v>3304</v>
      </c>
      <c r="F327" s="752">
        <v>1</v>
      </c>
      <c r="G327" s="752">
        <v>71.59</v>
      </c>
      <c r="H327" s="766">
        <v>1</v>
      </c>
      <c r="I327" s="752"/>
      <c r="J327" s="752"/>
      <c r="K327" s="766">
        <v>0</v>
      </c>
      <c r="L327" s="752">
        <v>1</v>
      </c>
      <c r="M327" s="753">
        <v>71.59</v>
      </c>
    </row>
    <row r="328" spans="1:13" ht="14.4" customHeight="1" x14ac:dyDescent="0.3">
      <c r="A328" s="747" t="s">
        <v>586</v>
      </c>
      <c r="B328" s="748" t="s">
        <v>2607</v>
      </c>
      <c r="C328" s="748" t="s">
        <v>2608</v>
      </c>
      <c r="D328" s="748" t="s">
        <v>2609</v>
      </c>
      <c r="E328" s="748" t="s">
        <v>2610</v>
      </c>
      <c r="F328" s="752"/>
      <c r="G328" s="752"/>
      <c r="H328" s="766">
        <v>0</v>
      </c>
      <c r="I328" s="752">
        <v>4</v>
      </c>
      <c r="J328" s="752">
        <v>369.73</v>
      </c>
      <c r="K328" s="766">
        <v>1</v>
      </c>
      <c r="L328" s="752">
        <v>4</v>
      </c>
      <c r="M328" s="753">
        <v>369.73</v>
      </c>
    </row>
    <row r="329" spans="1:13" ht="14.4" customHeight="1" x14ac:dyDescent="0.3">
      <c r="A329" s="747" t="s">
        <v>586</v>
      </c>
      <c r="B329" s="748" t="s">
        <v>2607</v>
      </c>
      <c r="C329" s="748" t="s">
        <v>2611</v>
      </c>
      <c r="D329" s="748" t="s">
        <v>2609</v>
      </c>
      <c r="E329" s="748" t="s">
        <v>2612</v>
      </c>
      <c r="F329" s="752"/>
      <c r="G329" s="752"/>
      <c r="H329" s="766">
        <v>0</v>
      </c>
      <c r="I329" s="752">
        <v>1</v>
      </c>
      <c r="J329" s="752">
        <v>162.15000000000009</v>
      </c>
      <c r="K329" s="766">
        <v>1</v>
      </c>
      <c r="L329" s="752">
        <v>1</v>
      </c>
      <c r="M329" s="753">
        <v>162.15000000000009</v>
      </c>
    </row>
    <row r="330" spans="1:13" ht="14.4" customHeight="1" x14ac:dyDescent="0.3">
      <c r="A330" s="747" t="s">
        <v>586</v>
      </c>
      <c r="B330" s="748" t="s">
        <v>2607</v>
      </c>
      <c r="C330" s="748" t="s">
        <v>3305</v>
      </c>
      <c r="D330" s="748" t="s">
        <v>2231</v>
      </c>
      <c r="E330" s="748" t="s">
        <v>3306</v>
      </c>
      <c r="F330" s="752">
        <v>2</v>
      </c>
      <c r="G330" s="752">
        <v>136.92000000000002</v>
      </c>
      <c r="H330" s="766">
        <v>1</v>
      </c>
      <c r="I330" s="752"/>
      <c r="J330" s="752"/>
      <c r="K330" s="766">
        <v>0</v>
      </c>
      <c r="L330" s="752">
        <v>2</v>
      </c>
      <c r="M330" s="753">
        <v>136.92000000000002</v>
      </c>
    </row>
    <row r="331" spans="1:13" ht="14.4" customHeight="1" x14ac:dyDescent="0.3">
      <c r="A331" s="747" t="s">
        <v>586</v>
      </c>
      <c r="B331" s="748" t="s">
        <v>2613</v>
      </c>
      <c r="C331" s="748" t="s">
        <v>2614</v>
      </c>
      <c r="D331" s="748" t="s">
        <v>2615</v>
      </c>
      <c r="E331" s="748" t="s">
        <v>2616</v>
      </c>
      <c r="F331" s="752"/>
      <c r="G331" s="752"/>
      <c r="H331" s="766">
        <v>0</v>
      </c>
      <c r="I331" s="752">
        <v>6</v>
      </c>
      <c r="J331" s="752">
        <v>100.27000000000001</v>
      </c>
      <c r="K331" s="766">
        <v>1</v>
      </c>
      <c r="L331" s="752">
        <v>6</v>
      </c>
      <c r="M331" s="753">
        <v>100.27000000000001</v>
      </c>
    </row>
    <row r="332" spans="1:13" ht="14.4" customHeight="1" x14ac:dyDescent="0.3">
      <c r="A332" s="747" t="s">
        <v>586</v>
      </c>
      <c r="B332" s="748" t="s">
        <v>2613</v>
      </c>
      <c r="C332" s="748" t="s">
        <v>3307</v>
      </c>
      <c r="D332" s="748" t="s">
        <v>2615</v>
      </c>
      <c r="E332" s="748" t="s">
        <v>1328</v>
      </c>
      <c r="F332" s="752"/>
      <c r="G332" s="752"/>
      <c r="H332" s="766">
        <v>0</v>
      </c>
      <c r="I332" s="752">
        <v>1</v>
      </c>
      <c r="J332" s="752">
        <v>29.06</v>
      </c>
      <c r="K332" s="766">
        <v>1</v>
      </c>
      <c r="L332" s="752">
        <v>1</v>
      </c>
      <c r="M332" s="753">
        <v>29.06</v>
      </c>
    </row>
    <row r="333" spans="1:13" ht="14.4" customHeight="1" x14ac:dyDescent="0.3">
      <c r="A333" s="747" t="s">
        <v>586</v>
      </c>
      <c r="B333" s="748" t="s">
        <v>2617</v>
      </c>
      <c r="C333" s="748" t="s">
        <v>2621</v>
      </c>
      <c r="D333" s="748" t="s">
        <v>2622</v>
      </c>
      <c r="E333" s="748" t="s">
        <v>2623</v>
      </c>
      <c r="F333" s="752"/>
      <c r="G333" s="752"/>
      <c r="H333" s="766">
        <v>0</v>
      </c>
      <c r="I333" s="752">
        <v>3</v>
      </c>
      <c r="J333" s="752">
        <v>333.75</v>
      </c>
      <c r="K333" s="766">
        <v>1</v>
      </c>
      <c r="L333" s="752">
        <v>3</v>
      </c>
      <c r="M333" s="753">
        <v>333.75</v>
      </c>
    </row>
    <row r="334" spans="1:13" ht="14.4" customHeight="1" x14ac:dyDescent="0.3">
      <c r="A334" s="747" t="s">
        <v>586</v>
      </c>
      <c r="B334" s="748" t="s">
        <v>2626</v>
      </c>
      <c r="C334" s="748" t="s">
        <v>2627</v>
      </c>
      <c r="D334" s="748" t="s">
        <v>1069</v>
      </c>
      <c r="E334" s="748" t="s">
        <v>2628</v>
      </c>
      <c r="F334" s="752"/>
      <c r="G334" s="752"/>
      <c r="H334" s="766">
        <v>0</v>
      </c>
      <c r="I334" s="752">
        <v>1</v>
      </c>
      <c r="J334" s="752">
        <v>3300</v>
      </c>
      <c r="K334" s="766">
        <v>1</v>
      </c>
      <c r="L334" s="752">
        <v>1</v>
      </c>
      <c r="M334" s="753">
        <v>3300</v>
      </c>
    </row>
    <row r="335" spans="1:13" ht="14.4" customHeight="1" x14ac:dyDescent="0.3">
      <c r="A335" s="747" t="s">
        <v>586</v>
      </c>
      <c r="B335" s="748" t="s">
        <v>2626</v>
      </c>
      <c r="C335" s="748" t="s">
        <v>2629</v>
      </c>
      <c r="D335" s="748" t="s">
        <v>1077</v>
      </c>
      <c r="E335" s="748" t="s">
        <v>2630</v>
      </c>
      <c r="F335" s="752"/>
      <c r="G335" s="752"/>
      <c r="H335" s="766">
        <v>0</v>
      </c>
      <c r="I335" s="752">
        <v>0</v>
      </c>
      <c r="J335" s="752">
        <v>2.2737367544323206E-13</v>
      </c>
      <c r="K335" s="766">
        <v>1</v>
      </c>
      <c r="L335" s="752">
        <v>0</v>
      </c>
      <c r="M335" s="753">
        <v>2.2737367544323206E-13</v>
      </c>
    </row>
    <row r="336" spans="1:13" ht="14.4" customHeight="1" x14ac:dyDescent="0.3">
      <c r="A336" s="747" t="s">
        <v>586</v>
      </c>
      <c r="B336" s="748" t="s">
        <v>2626</v>
      </c>
      <c r="C336" s="748" t="s">
        <v>2635</v>
      </c>
      <c r="D336" s="748" t="s">
        <v>1071</v>
      </c>
      <c r="E336" s="748" t="s">
        <v>2636</v>
      </c>
      <c r="F336" s="752"/>
      <c r="G336" s="752"/>
      <c r="H336" s="766">
        <v>0</v>
      </c>
      <c r="I336" s="752">
        <v>3</v>
      </c>
      <c r="J336" s="752">
        <v>2163.6000000000004</v>
      </c>
      <c r="K336" s="766">
        <v>1</v>
      </c>
      <c r="L336" s="752">
        <v>3</v>
      </c>
      <c r="M336" s="753">
        <v>2163.6000000000004</v>
      </c>
    </row>
    <row r="337" spans="1:13" ht="14.4" customHeight="1" x14ac:dyDescent="0.3">
      <c r="A337" s="747" t="s">
        <v>586</v>
      </c>
      <c r="B337" s="748" t="s">
        <v>2626</v>
      </c>
      <c r="C337" s="748" t="s">
        <v>2637</v>
      </c>
      <c r="D337" s="748" t="s">
        <v>1071</v>
      </c>
      <c r="E337" s="748" t="s">
        <v>2638</v>
      </c>
      <c r="F337" s="752"/>
      <c r="G337" s="752"/>
      <c r="H337" s="766">
        <v>0</v>
      </c>
      <c r="I337" s="752">
        <v>84</v>
      </c>
      <c r="J337" s="752">
        <v>22835.4</v>
      </c>
      <c r="K337" s="766">
        <v>1</v>
      </c>
      <c r="L337" s="752">
        <v>84</v>
      </c>
      <c r="M337" s="753">
        <v>22835.4</v>
      </c>
    </row>
    <row r="338" spans="1:13" ht="14.4" customHeight="1" x14ac:dyDescent="0.3">
      <c r="A338" s="747" t="s">
        <v>586</v>
      </c>
      <c r="B338" s="748" t="s">
        <v>2626</v>
      </c>
      <c r="C338" s="748" t="s">
        <v>2639</v>
      </c>
      <c r="D338" s="748" t="s">
        <v>1071</v>
      </c>
      <c r="E338" s="748" t="s">
        <v>2640</v>
      </c>
      <c r="F338" s="752"/>
      <c r="G338" s="752"/>
      <c r="H338" s="766">
        <v>0</v>
      </c>
      <c r="I338" s="752">
        <v>53</v>
      </c>
      <c r="J338" s="752">
        <v>33424.980000000003</v>
      </c>
      <c r="K338" s="766">
        <v>1</v>
      </c>
      <c r="L338" s="752">
        <v>53</v>
      </c>
      <c r="M338" s="753">
        <v>33424.980000000003</v>
      </c>
    </row>
    <row r="339" spans="1:13" ht="14.4" customHeight="1" x14ac:dyDescent="0.3">
      <c r="A339" s="747" t="s">
        <v>586</v>
      </c>
      <c r="B339" s="748" t="s">
        <v>2626</v>
      </c>
      <c r="C339" s="748" t="s">
        <v>2643</v>
      </c>
      <c r="D339" s="748" t="s">
        <v>1071</v>
      </c>
      <c r="E339" s="748" t="s">
        <v>2644</v>
      </c>
      <c r="F339" s="752"/>
      <c r="G339" s="752"/>
      <c r="H339" s="766">
        <v>0</v>
      </c>
      <c r="I339" s="752">
        <v>197</v>
      </c>
      <c r="J339" s="752">
        <v>80563.149999999994</v>
      </c>
      <c r="K339" s="766">
        <v>1</v>
      </c>
      <c r="L339" s="752">
        <v>197</v>
      </c>
      <c r="M339" s="753">
        <v>80563.149999999994</v>
      </c>
    </row>
    <row r="340" spans="1:13" ht="14.4" customHeight="1" x14ac:dyDescent="0.3">
      <c r="A340" s="747" t="s">
        <v>586</v>
      </c>
      <c r="B340" s="748" t="s">
        <v>2645</v>
      </c>
      <c r="C340" s="748" t="s">
        <v>2646</v>
      </c>
      <c r="D340" s="748" t="s">
        <v>2647</v>
      </c>
      <c r="E340" s="748" t="s">
        <v>2648</v>
      </c>
      <c r="F340" s="752"/>
      <c r="G340" s="752"/>
      <c r="H340" s="766">
        <v>0</v>
      </c>
      <c r="I340" s="752">
        <v>1</v>
      </c>
      <c r="J340" s="752">
        <v>69.549999999999983</v>
      </c>
      <c r="K340" s="766">
        <v>1</v>
      </c>
      <c r="L340" s="752">
        <v>1</v>
      </c>
      <c r="M340" s="753">
        <v>69.549999999999983</v>
      </c>
    </row>
    <row r="341" spans="1:13" ht="14.4" customHeight="1" x14ac:dyDescent="0.3">
      <c r="A341" s="747" t="s">
        <v>586</v>
      </c>
      <c r="B341" s="748" t="s">
        <v>2645</v>
      </c>
      <c r="C341" s="748" t="s">
        <v>2649</v>
      </c>
      <c r="D341" s="748" t="s">
        <v>2647</v>
      </c>
      <c r="E341" s="748" t="s">
        <v>2650</v>
      </c>
      <c r="F341" s="752"/>
      <c r="G341" s="752"/>
      <c r="H341" s="766">
        <v>0</v>
      </c>
      <c r="I341" s="752">
        <v>15</v>
      </c>
      <c r="J341" s="752">
        <v>2074.59</v>
      </c>
      <c r="K341" s="766">
        <v>1</v>
      </c>
      <c r="L341" s="752">
        <v>15</v>
      </c>
      <c r="M341" s="753">
        <v>2074.59</v>
      </c>
    </row>
    <row r="342" spans="1:13" ht="14.4" customHeight="1" x14ac:dyDescent="0.3">
      <c r="A342" s="747" t="s">
        <v>586</v>
      </c>
      <c r="B342" s="748" t="s">
        <v>2654</v>
      </c>
      <c r="C342" s="748" t="s">
        <v>2655</v>
      </c>
      <c r="D342" s="748" t="s">
        <v>967</v>
      </c>
      <c r="E342" s="748" t="s">
        <v>2656</v>
      </c>
      <c r="F342" s="752"/>
      <c r="G342" s="752"/>
      <c r="H342" s="766">
        <v>0</v>
      </c>
      <c r="I342" s="752">
        <v>1</v>
      </c>
      <c r="J342" s="752">
        <v>350.77</v>
      </c>
      <c r="K342" s="766">
        <v>1</v>
      </c>
      <c r="L342" s="752">
        <v>1</v>
      </c>
      <c r="M342" s="753">
        <v>350.77</v>
      </c>
    </row>
    <row r="343" spans="1:13" ht="14.4" customHeight="1" x14ac:dyDescent="0.3">
      <c r="A343" s="747" t="s">
        <v>586</v>
      </c>
      <c r="B343" s="748" t="s">
        <v>2654</v>
      </c>
      <c r="C343" s="748" t="s">
        <v>2657</v>
      </c>
      <c r="D343" s="748" t="s">
        <v>967</v>
      </c>
      <c r="E343" s="748" t="s">
        <v>2658</v>
      </c>
      <c r="F343" s="752"/>
      <c r="G343" s="752"/>
      <c r="H343" s="766">
        <v>0</v>
      </c>
      <c r="I343" s="752">
        <v>1</v>
      </c>
      <c r="J343" s="752">
        <v>1267.3199999999997</v>
      </c>
      <c r="K343" s="766">
        <v>1</v>
      </c>
      <c r="L343" s="752">
        <v>1</v>
      </c>
      <c r="M343" s="753">
        <v>1267.3199999999997</v>
      </c>
    </row>
    <row r="344" spans="1:13" ht="14.4" customHeight="1" x14ac:dyDescent="0.3">
      <c r="A344" s="747" t="s">
        <v>586</v>
      </c>
      <c r="B344" s="748" t="s">
        <v>2654</v>
      </c>
      <c r="C344" s="748" t="s">
        <v>2659</v>
      </c>
      <c r="D344" s="748" t="s">
        <v>967</v>
      </c>
      <c r="E344" s="748" t="s">
        <v>968</v>
      </c>
      <c r="F344" s="752"/>
      <c r="G344" s="752"/>
      <c r="H344" s="766">
        <v>0</v>
      </c>
      <c r="I344" s="752">
        <v>3</v>
      </c>
      <c r="J344" s="752">
        <v>3804.3199999999997</v>
      </c>
      <c r="K344" s="766">
        <v>1</v>
      </c>
      <c r="L344" s="752">
        <v>3</v>
      </c>
      <c r="M344" s="753">
        <v>3804.3199999999997</v>
      </c>
    </row>
    <row r="345" spans="1:13" ht="14.4" customHeight="1" x14ac:dyDescent="0.3">
      <c r="A345" s="747" t="s">
        <v>586</v>
      </c>
      <c r="B345" s="748" t="s">
        <v>2654</v>
      </c>
      <c r="C345" s="748" t="s">
        <v>2660</v>
      </c>
      <c r="D345" s="748" t="s">
        <v>967</v>
      </c>
      <c r="E345" s="748" t="s">
        <v>2661</v>
      </c>
      <c r="F345" s="752"/>
      <c r="G345" s="752"/>
      <c r="H345" s="766">
        <v>0</v>
      </c>
      <c r="I345" s="752">
        <v>1</v>
      </c>
      <c r="J345" s="752">
        <v>2250.08</v>
      </c>
      <c r="K345" s="766">
        <v>1</v>
      </c>
      <c r="L345" s="752">
        <v>1</v>
      </c>
      <c r="M345" s="753">
        <v>2250.08</v>
      </c>
    </row>
    <row r="346" spans="1:13" ht="14.4" customHeight="1" x14ac:dyDescent="0.3">
      <c r="A346" s="747" t="s">
        <v>586</v>
      </c>
      <c r="B346" s="748" t="s">
        <v>2654</v>
      </c>
      <c r="C346" s="748" t="s">
        <v>2662</v>
      </c>
      <c r="D346" s="748" t="s">
        <v>967</v>
      </c>
      <c r="E346" s="748" t="s">
        <v>2663</v>
      </c>
      <c r="F346" s="752"/>
      <c r="G346" s="752"/>
      <c r="H346" s="766">
        <v>0</v>
      </c>
      <c r="I346" s="752">
        <v>3</v>
      </c>
      <c r="J346" s="752">
        <v>4700.1500000000005</v>
      </c>
      <c r="K346" s="766">
        <v>1</v>
      </c>
      <c r="L346" s="752">
        <v>3</v>
      </c>
      <c r="M346" s="753">
        <v>4700.1500000000005</v>
      </c>
    </row>
    <row r="347" spans="1:13" ht="14.4" customHeight="1" x14ac:dyDescent="0.3">
      <c r="A347" s="747" t="s">
        <v>586</v>
      </c>
      <c r="B347" s="748" t="s">
        <v>2664</v>
      </c>
      <c r="C347" s="748" t="s">
        <v>3308</v>
      </c>
      <c r="D347" s="748" t="s">
        <v>2666</v>
      </c>
      <c r="E347" s="748" t="s">
        <v>3309</v>
      </c>
      <c r="F347" s="752"/>
      <c r="G347" s="752"/>
      <c r="H347" s="766">
        <v>0</v>
      </c>
      <c r="I347" s="752">
        <v>1</v>
      </c>
      <c r="J347" s="752">
        <v>252.71000000000004</v>
      </c>
      <c r="K347" s="766">
        <v>1</v>
      </c>
      <c r="L347" s="752">
        <v>1</v>
      </c>
      <c r="M347" s="753">
        <v>252.71000000000004</v>
      </c>
    </row>
    <row r="348" spans="1:13" ht="14.4" customHeight="1" x14ac:dyDescent="0.3">
      <c r="A348" s="747" t="s">
        <v>586</v>
      </c>
      <c r="B348" s="748" t="s">
        <v>2670</v>
      </c>
      <c r="C348" s="748" t="s">
        <v>2673</v>
      </c>
      <c r="D348" s="748" t="s">
        <v>848</v>
      </c>
      <c r="E348" s="748" t="s">
        <v>652</v>
      </c>
      <c r="F348" s="752"/>
      <c r="G348" s="752"/>
      <c r="H348" s="766">
        <v>0</v>
      </c>
      <c r="I348" s="752">
        <v>1</v>
      </c>
      <c r="J348" s="752">
        <v>44.660000000000004</v>
      </c>
      <c r="K348" s="766">
        <v>1</v>
      </c>
      <c r="L348" s="752">
        <v>1</v>
      </c>
      <c r="M348" s="753">
        <v>44.660000000000004</v>
      </c>
    </row>
    <row r="349" spans="1:13" ht="14.4" customHeight="1" x14ac:dyDescent="0.3">
      <c r="A349" s="747" t="s">
        <v>586</v>
      </c>
      <c r="B349" s="748" t="s">
        <v>2670</v>
      </c>
      <c r="C349" s="748" t="s">
        <v>2674</v>
      </c>
      <c r="D349" s="748" t="s">
        <v>848</v>
      </c>
      <c r="E349" s="748" t="s">
        <v>2675</v>
      </c>
      <c r="F349" s="752"/>
      <c r="G349" s="752"/>
      <c r="H349" s="766">
        <v>0</v>
      </c>
      <c r="I349" s="752">
        <v>1</v>
      </c>
      <c r="J349" s="752">
        <v>89.31</v>
      </c>
      <c r="K349" s="766">
        <v>1</v>
      </c>
      <c r="L349" s="752">
        <v>1</v>
      </c>
      <c r="M349" s="753">
        <v>89.31</v>
      </c>
    </row>
    <row r="350" spans="1:13" ht="14.4" customHeight="1" x14ac:dyDescent="0.3">
      <c r="A350" s="747" t="s">
        <v>586</v>
      </c>
      <c r="B350" s="748" t="s">
        <v>2676</v>
      </c>
      <c r="C350" s="748" t="s">
        <v>2677</v>
      </c>
      <c r="D350" s="748" t="s">
        <v>2678</v>
      </c>
      <c r="E350" s="748" t="s">
        <v>2679</v>
      </c>
      <c r="F350" s="752"/>
      <c r="G350" s="752"/>
      <c r="H350" s="766">
        <v>0</v>
      </c>
      <c r="I350" s="752">
        <v>16</v>
      </c>
      <c r="J350" s="752">
        <v>1564.16</v>
      </c>
      <c r="K350" s="766">
        <v>1</v>
      </c>
      <c r="L350" s="752">
        <v>16</v>
      </c>
      <c r="M350" s="753">
        <v>1564.16</v>
      </c>
    </row>
    <row r="351" spans="1:13" ht="14.4" customHeight="1" x14ac:dyDescent="0.3">
      <c r="A351" s="747" t="s">
        <v>586</v>
      </c>
      <c r="B351" s="748" t="s">
        <v>2680</v>
      </c>
      <c r="C351" s="748" t="s">
        <v>3310</v>
      </c>
      <c r="D351" s="748" t="s">
        <v>2682</v>
      </c>
      <c r="E351" s="748" t="s">
        <v>3311</v>
      </c>
      <c r="F351" s="752"/>
      <c r="G351" s="752"/>
      <c r="H351" s="766">
        <v>0</v>
      </c>
      <c r="I351" s="752">
        <v>1</v>
      </c>
      <c r="J351" s="752">
        <v>174.65999999999997</v>
      </c>
      <c r="K351" s="766">
        <v>1</v>
      </c>
      <c r="L351" s="752">
        <v>1</v>
      </c>
      <c r="M351" s="753">
        <v>174.65999999999997</v>
      </c>
    </row>
    <row r="352" spans="1:13" ht="14.4" customHeight="1" x14ac:dyDescent="0.3">
      <c r="A352" s="747" t="s">
        <v>586</v>
      </c>
      <c r="B352" s="748" t="s">
        <v>2680</v>
      </c>
      <c r="C352" s="748" t="s">
        <v>2684</v>
      </c>
      <c r="D352" s="748" t="s">
        <v>2682</v>
      </c>
      <c r="E352" s="748" t="s">
        <v>2685</v>
      </c>
      <c r="F352" s="752"/>
      <c r="G352" s="752"/>
      <c r="H352" s="766">
        <v>0</v>
      </c>
      <c r="I352" s="752">
        <v>17</v>
      </c>
      <c r="J352" s="752">
        <v>1334.68</v>
      </c>
      <c r="K352" s="766">
        <v>1</v>
      </c>
      <c r="L352" s="752">
        <v>17</v>
      </c>
      <c r="M352" s="753">
        <v>1334.68</v>
      </c>
    </row>
    <row r="353" spans="1:13" ht="14.4" customHeight="1" x14ac:dyDescent="0.3">
      <c r="A353" s="747" t="s">
        <v>586</v>
      </c>
      <c r="B353" s="748" t="s">
        <v>2680</v>
      </c>
      <c r="C353" s="748" t="s">
        <v>2686</v>
      </c>
      <c r="D353" s="748" t="s">
        <v>2682</v>
      </c>
      <c r="E353" s="748" t="s">
        <v>2687</v>
      </c>
      <c r="F353" s="752"/>
      <c r="G353" s="752"/>
      <c r="H353" s="766">
        <v>0</v>
      </c>
      <c r="I353" s="752">
        <v>2</v>
      </c>
      <c r="J353" s="752">
        <v>529.00000000000011</v>
      </c>
      <c r="K353" s="766">
        <v>1</v>
      </c>
      <c r="L353" s="752">
        <v>2</v>
      </c>
      <c r="M353" s="753">
        <v>529.00000000000011</v>
      </c>
    </row>
    <row r="354" spans="1:13" ht="14.4" customHeight="1" x14ac:dyDescent="0.3">
      <c r="A354" s="747" t="s">
        <v>586</v>
      </c>
      <c r="B354" s="748" t="s">
        <v>2690</v>
      </c>
      <c r="C354" s="748" t="s">
        <v>2691</v>
      </c>
      <c r="D354" s="748" t="s">
        <v>2692</v>
      </c>
      <c r="E354" s="748" t="s">
        <v>2693</v>
      </c>
      <c r="F354" s="752"/>
      <c r="G354" s="752"/>
      <c r="H354" s="766">
        <v>0</v>
      </c>
      <c r="I354" s="752">
        <v>4</v>
      </c>
      <c r="J354" s="752">
        <v>1155.76</v>
      </c>
      <c r="K354" s="766">
        <v>1</v>
      </c>
      <c r="L354" s="752">
        <v>4</v>
      </c>
      <c r="M354" s="753">
        <v>1155.76</v>
      </c>
    </row>
    <row r="355" spans="1:13" ht="14.4" customHeight="1" x14ac:dyDescent="0.3">
      <c r="A355" s="747" t="s">
        <v>586</v>
      </c>
      <c r="B355" s="748" t="s">
        <v>2695</v>
      </c>
      <c r="C355" s="748" t="s">
        <v>2696</v>
      </c>
      <c r="D355" s="748" t="s">
        <v>1093</v>
      </c>
      <c r="E355" s="748" t="s">
        <v>1094</v>
      </c>
      <c r="F355" s="752"/>
      <c r="G355" s="752"/>
      <c r="H355" s="766">
        <v>0</v>
      </c>
      <c r="I355" s="752">
        <v>8</v>
      </c>
      <c r="J355" s="752">
        <v>323.12</v>
      </c>
      <c r="K355" s="766">
        <v>1</v>
      </c>
      <c r="L355" s="752">
        <v>8</v>
      </c>
      <c r="M355" s="753">
        <v>323.12</v>
      </c>
    </row>
    <row r="356" spans="1:13" ht="14.4" customHeight="1" x14ac:dyDescent="0.3">
      <c r="A356" s="747" t="s">
        <v>586</v>
      </c>
      <c r="B356" s="748" t="s">
        <v>2695</v>
      </c>
      <c r="C356" s="748" t="s">
        <v>2697</v>
      </c>
      <c r="D356" s="748" t="s">
        <v>1091</v>
      </c>
      <c r="E356" s="748" t="s">
        <v>2698</v>
      </c>
      <c r="F356" s="752"/>
      <c r="G356" s="752"/>
      <c r="H356" s="766">
        <v>0</v>
      </c>
      <c r="I356" s="752">
        <v>8</v>
      </c>
      <c r="J356" s="752">
        <v>251.95999999999998</v>
      </c>
      <c r="K356" s="766">
        <v>1</v>
      </c>
      <c r="L356" s="752">
        <v>8</v>
      </c>
      <c r="M356" s="753">
        <v>251.95999999999998</v>
      </c>
    </row>
    <row r="357" spans="1:13" ht="14.4" customHeight="1" x14ac:dyDescent="0.3">
      <c r="A357" s="747" t="s">
        <v>586</v>
      </c>
      <c r="B357" s="748" t="s">
        <v>2695</v>
      </c>
      <c r="C357" s="748" t="s">
        <v>2699</v>
      </c>
      <c r="D357" s="748" t="s">
        <v>1091</v>
      </c>
      <c r="E357" s="748" t="s">
        <v>2700</v>
      </c>
      <c r="F357" s="752"/>
      <c r="G357" s="752"/>
      <c r="H357" s="766">
        <v>0</v>
      </c>
      <c r="I357" s="752">
        <v>15</v>
      </c>
      <c r="J357" s="752">
        <v>874.41999999999985</v>
      </c>
      <c r="K357" s="766">
        <v>1</v>
      </c>
      <c r="L357" s="752">
        <v>15</v>
      </c>
      <c r="M357" s="753">
        <v>874.41999999999985</v>
      </c>
    </row>
    <row r="358" spans="1:13" ht="14.4" customHeight="1" x14ac:dyDescent="0.3">
      <c r="A358" s="747" t="s">
        <v>586</v>
      </c>
      <c r="B358" s="748" t="s">
        <v>2695</v>
      </c>
      <c r="C358" s="748" t="s">
        <v>2701</v>
      </c>
      <c r="D358" s="748" t="s">
        <v>1086</v>
      </c>
      <c r="E358" s="748" t="s">
        <v>2702</v>
      </c>
      <c r="F358" s="752"/>
      <c r="G358" s="752"/>
      <c r="H358" s="766">
        <v>0</v>
      </c>
      <c r="I358" s="752">
        <v>1</v>
      </c>
      <c r="J358" s="752">
        <v>57.779999999999987</v>
      </c>
      <c r="K358" s="766">
        <v>1</v>
      </c>
      <c r="L358" s="752">
        <v>1</v>
      </c>
      <c r="M358" s="753">
        <v>57.779999999999987</v>
      </c>
    </row>
    <row r="359" spans="1:13" ht="14.4" customHeight="1" x14ac:dyDescent="0.3">
      <c r="A359" s="747" t="s">
        <v>586</v>
      </c>
      <c r="B359" s="748" t="s">
        <v>2695</v>
      </c>
      <c r="C359" s="748" t="s">
        <v>2703</v>
      </c>
      <c r="D359" s="748" t="s">
        <v>1086</v>
      </c>
      <c r="E359" s="748" t="s">
        <v>2704</v>
      </c>
      <c r="F359" s="752"/>
      <c r="G359" s="752"/>
      <c r="H359" s="766">
        <v>0</v>
      </c>
      <c r="I359" s="752">
        <v>3</v>
      </c>
      <c r="J359" s="752">
        <v>278.31</v>
      </c>
      <c r="K359" s="766">
        <v>1</v>
      </c>
      <c r="L359" s="752">
        <v>3</v>
      </c>
      <c r="M359" s="753">
        <v>278.31</v>
      </c>
    </row>
    <row r="360" spans="1:13" ht="14.4" customHeight="1" x14ac:dyDescent="0.3">
      <c r="A360" s="747" t="s">
        <v>586</v>
      </c>
      <c r="B360" s="748" t="s">
        <v>2695</v>
      </c>
      <c r="C360" s="748" t="s">
        <v>3312</v>
      </c>
      <c r="D360" s="748" t="s">
        <v>1089</v>
      </c>
      <c r="E360" s="748" t="s">
        <v>3313</v>
      </c>
      <c r="F360" s="752"/>
      <c r="G360" s="752"/>
      <c r="H360" s="766">
        <v>0</v>
      </c>
      <c r="I360" s="752">
        <v>5</v>
      </c>
      <c r="J360" s="752">
        <v>346.95000000000005</v>
      </c>
      <c r="K360" s="766">
        <v>1</v>
      </c>
      <c r="L360" s="752">
        <v>5</v>
      </c>
      <c r="M360" s="753">
        <v>346.95000000000005</v>
      </c>
    </row>
    <row r="361" spans="1:13" ht="14.4" customHeight="1" x14ac:dyDescent="0.3">
      <c r="A361" s="747" t="s">
        <v>586</v>
      </c>
      <c r="B361" s="748" t="s">
        <v>2695</v>
      </c>
      <c r="C361" s="748" t="s">
        <v>3314</v>
      </c>
      <c r="D361" s="748" t="s">
        <v>1089</v>
      </c>
      <c r="E361" s="748" t="s">
        <v>3315</v>
      </c>
      <c r="F361" s="752"/>
      <c r="G361" s="752"/>
      <c r="H361" s="766">
        <v>0</v>
      </c>
      <c r="I361" s="752">
        <v>1</v>
      </c>
      <c r="J361" s="752">
        <v>151.26</v>
      </c>
      <c r="K361" s="766">
        <v>1</v>
      </c>
      <c r="L361" s="752">
        <v>1</v>
      </c>
      <c r="M361" s="753">
        <v>151.26</v>
      </c>
    </row>
    <row r="362" spans="1:13" ht="14.4" customHeight="1" x14ac:dyDescent="0.3">
      <c r="A362" s="747" t="s">
        <v>586</v>
      </c>
      <c r="B362" s="748" t="s">
        <v>2695</v>
      </c>
      <c r="C362" s="748" t="s">
        <v>2705</v>
      </c>
      <c r="D362" s="748" t="s">
        <v>1089</v>
      </c>
      <c r="E362" s="748" t="s">
        <v>2706</v>
      </c>
      <c r="F362" s="752"/>
      <c r="G362" s="752"/>
      <c r="H362" s="766">
        <v>0</v>
      </c>
      <c r="I362" s="752">
        <v>1</v>
      </c>
      <c r="J362" s="752">
        <v>351.47</v>
      </c>
      <c r="K362" s="766">
        <v>1</v>
      </c>
      <c r="L362" s="752">
        <v>1</v>
      </c>
      <c r="M362" s="753">
        <v>351.47</v>
      </c>
    </row>
    <row r="363" spans="1:13" ht="14.4" customHeight="1" x14ac:dyDescent="0.3">
      <c r="A363" s="747" t="s">
        <v>586</v>
      </c>
      <c r="B363" s="748" t="s">
        <v>2708</v>
      </c>
      <c r="C363" s="748" t="s">
        <v>3316</v>
      </c>
      <c r="D363" s="748" t="s">
        <v>1145</v>
      </c>
      <c r="E363" s="748" t="s">
        <v>3317</v>
      </c>
      <c r="F363" s="752"/>
      <c r="G363" s="752"/>
      <c r="H363" s="766">
        <v>0</v>
      </c>
      <c r="I363" s="752">
        <v>2</v>
      </c>
      <c r="J363" s="752">
        <v>87.600000000000009</v>
      </c>
      <c r="K363" s="766">
        <v>1</v>
      </c>
      <c r="L363" s="752">
        <v>2</v>
      </c>
      <c r="M363" s="753">
        <v>87.600000000000009</v>
      </c>
    </row>
    <row r="364" spans="1:13" ht="14.4" customHeight="1" x14ac:dyDescent="0.3">
      <c r="A364" s="747" t="s">
        <v>586</v>
      </c>
      <c r="B364" s="748" t="s">
        <v>2708</v>
      </c>
      <c r="C364" s="748" t="s">
        <v>2709</v>
      </c>
      <c r="D364" s="748" t="s">
        <v>1145</v>
      </c>
      <c r="E364" s="748" t="s">
        <v>2710</v>
      </c>
      <c r="F364" s="752"/>
      <c r="G364" s="752"/>
      <c r="H364" s="766">
        <v>0</v>
      </c>
      <c r="I364" s="752">
        <v>9</v>
      </c>
      <c r="J364" s="752">
        <v>384.82000000000005</v>
      </c>
      <c r="K364" s="766">
        <v>1</v>
      </c>
      <c r="L364" s="752">
        <v>9</v>
      </c>
      <c r="M364" s="753">
        <v>384.82000000000005</v>
      </c>
    </row>
    <row r="365" spans="1:13" ht="14.4" customHeight="1" x14ac:dyDescent="0.3">
      <c r="A365" s="747" t="s">
        <v>586</v>
      </c>
      <c r="B365" s="748" t="s">
        <v>2711</v>
      </c>
      <c r="C365" s="748" t="s">
        <v>2712</v>
      </c>
      <c r="D365" s="748" t="s">
        <v>1816</v>
      </c>
      <c r="E365" s="748" t="s">
        <v>2713</v>
      </c>
      <c r="F365" s="752">
        <v>2</v>
      </c>
      <c r="G365" s="752">
        <v>167.47</v>
      </c>
      <c r="H365" s="766">
        <v>1</v>
      </c>
      <c r="I365" s="752"/>
      <c r="J365" s="752"/>
      <c r="K365" s="766">
        <v>0</v>
      </c>
      <c r="L365" s="752">
        <v>2</v>
      </c>
      <c r="M365" s="753">
        <v>167.47</v>
      </c>
    </row>
    <row r="366" spans="1:13" ht="14.4" customHeight="1" x14ac:dyDescent="0.3">
      <c r="A366" s="747" t="s">
        <v>586</v>
      </c>
      <c r="B366" s="748" t="s">
        <v>2711</v>
      </c>
      <c r="C366" s="748" t="s">
        <v>2714</v>
      </c>
      <c r="D366" s="748" t="s">
        <v>1818</v>
      </c>
      <c r="E366" s="748" t="s">
        <v>2715</v>
      </c>
      <c r="F366" s="752"/>
      <c r="G366" s="752"/>
      <c r="H366" s="766">
        <v>0</v>
      </c>
      <c r="I366" s="752">
        <v>2</v>
      </c>
      <c r="J366" s="752">
        <v>142.89999999999998</v>
      </c>
      <c r="K366" s="766">
        <v>1</v>
      </c>
      <c r="L366" s="752">
        <v>2</v>
      </c>
      <c r="M366" s="753">
        <v>142.89999999999998</v>
      </c>
    </row>
    <row r="367" spans="1:13" ht="14.4" customHeight="1" x14ac:dyDescent="0.3">
      <c r="A367" s="747" t="s">
        <v>586</v>
      </c>
      <c r="B367" s="748" t="s">
        <v>2711</v>
      </c>
      <c r="C367" s="748" t="s">
        <v>2716</v>
      </c>
      <c r="D367" s="748" t="s">
        <v>736</v>
      </c>
      <c r="E367" s="748" t="s">
        <v>738</v>
      </c>
      <c r="F367" s="752"/>
      <c r="G367" s="752"/>
      <c r="H367" s="766">
        <v>0</v>
      </c>
      <c r="I367" s="752">
        <v>9</v>
      </c>
      <c r="J367" s="752">
        <v>1867.1</v>
      </c>
      <c r="K367" s="766">
        <v>1</v>
      </c>
      <c r="L367" s="752">
        <v>9</v>
      </c>
      <c r="M367" s="753">
        <v>1867.1</v>
      </c>
    </row>
    <row r="368" spans="1:13" ht="14.4" customHeight="1" x14ac:dyDescent="0.3">
      <c r="A368" s="747" t="s">
        <v>586</v>
      </c>
      <c r="B368" s="748" t="s">
        <v>2711</v>
      </c>
      <c r="C368" s="748" t="s">
        <v>2717</v>
      </c>
      <c r="D368" s="748" t="s">
        <v>736</v>
      </c>
      <c r="E368" s="748" t="s">
        <v>2718</v>
      </c>
      <c r="F368" s="752"/>
      <c r="G368" s="752"/>
      <c r="H368" s="766">
        <v>0</v>
      </c>
      <c r="I368" s="752">
        <v>1</v>
      </c>
      <c r="J368" s="752">
        <v>72.34</v>
      </c>
      <c r="K368" s="766">
        <v>1</v>
      </c>
      <c r="L368" s="752">
        <v>1</v>
      </c>
      <c r="M368" s="753">
        <v>72.34</v>
      </c>
    </row>
    <row r="369" spans="1:13" ht="14.4" customHeight="1" x14ac:dyDescent="0.3">
      <c r="A369" s="747" t="s">
        <v>586</v>
      </c>
      <c r="B369" s="748" t="s">
        <v>2711</v>
      </c>
      <c r="C369" s="748" t="s">
        <v>2719</v>
      </c>
      <c r="D369" s="748" t="s">
        <v>736</v>
      </c>
      <c r="E369" s="748" t="s">
        <v>2720</v>
      </c>
      <c r="F369" s="752"/>
      <c r="G369" s="752"/>
      <c r="H369" s="766">
        <v>0</v>
      </c>
      <c r="I369" s="752">
        <v>2</v>
      </c>
      <c r="J369" s="752">
        <v>203.48</v>
      </c>
      <c r="K369" s="766">
        <v>1</v>
      </c>
      <c r="L369" s="752">
        <v>2</v>
      </c>
      <c r="M369" s="753">
        <v>203.48</v>
      </c>
    </row>
    <row r="370" spans="1:13" ht="14.4" customHeight="1" x14ac:dyDescent="0.3">
      <c r="A370" s="747" t="s">
        <v>586</v>
      </c>
      <c r="B370" s="748" t="s">
        <v>2711</v>
      </c>
      <c r="C370" s="748" t="s">
        <v>2721</v>
      </c>
      <c r="D370" s="748" t="s">
        <v>734</v>
      </c>
      <c r="E370" s="748" t="s">
        <v>735</v>
      </c>
      <c r="F370" s="752"/>
      <c r="G370" s="752"/>
      <c r="H370" s="766">
        <v>0</v>
      </c>
      <c r="I370" s="752">
        <v>1</v>
      </c>
      <c r="J370" s="752">
        <v>204.89000000000004</v>
      </c>
      <c r="K370" s="766">
        <v>1</v>
      </c>
      <c r="L370" s="752">
        <v>1</v>
      </c>
      <c r="M370" s="753">
        <v>204.89000000000004</v>
      </c>
    </row>
    <row r="371" spans="1:13" ht="14.4" customHeight="1" x14ac:dyDescent="0.3">
      <c r="A371" s="747" t="s">
        <v>586</v>
      </c>
      <c r="B371" s="748" t="s">
        <v>2711</v>
      </c>
      <c r="C371" s="748" t="s">
        <v>2722</v>
      </c>
      <c r="D371" s="748" t="s">
        <v>736</v>
      </c>
      <c r="E371" s="748" t="s">
        <v>2723</v>
      </c>
      <c r="F371" s="752"/>
      <c r="G371" s="752"/>
      <c r="H371" s="766">
        <v>0</v>
      </c>
      <c r="I371" s="752">
        <v>2</v>
      </c>
      <c r="J371" s="752">
        <v>583.29999999999984</v>
      </c>
      <c r="K371" s="766">
        <v>1</v>
      </c>
      <c r="L371" s="752">
        <v>2</v>
      </c>
      <c r="M371" s="753">
        <v>583.29999999999984</v>
      </c>
    </row>
    <row r="372" spans="1:13" ht="14.4" customHeight="1" x14ac:dyDescent="0.3">
      <c r="A372" s="747" t="s">
        <v>586</v>
      </c>
      <c r="B372" s="748" t="s">
        <v>2711</v>
      </c>
      <c r="C372" s="748" t="s">
        <v>2724</v>
      </c>
      <c r="D372" s="748" t="s">
        <v>736</v>
      </c>
      <c r="E372" s="748" t="s">
        <v>737</v>
      </c>
      <c r="F372" s="752"/>
      <c r="G372" s="752"/>
      <c r="H372" s="766">
        <v>0</v>
      </c>
      <c r="I372" s="752">
        <v>2</v>
      </c>
      <c r="J372" s="752">
        <v>187.71</v>
      </c>
      <c r="K372" s="766">
        <v>1</v>
      </c>
      <c r="L372" s="752">
        <v>2</v>
      </c>
      <c r="M372" s="753">
        <v>187.71</v>
      </c>
    </row>
    <row r="373" spans="1:13" ht="14.4" customHeight="1" x14ac:dyDescent="0.3">
      <c r="A373" s="747" t="s">
        <v>586</v>
      </c>
      <c r="B373" s="748" t="s">
        <v>2711</v>
      </c>
      <c r="C373" s="748" t="s">
        <v>3318</v>
      </c>
      <c r="D373" s="748" t="s">
        <v>736</v>
      </c>
      <c r="E373" s="748" t="s">
        <v>2162</v>
      </c>
      <c r="F373" s="752"/>
      <c r="G373" s="752"/>
      <c r="H373" s="766">
        <v>0</v>
      </c>
      <c r="I373" s="752">
        <v>2</v>
      </c>
      <c r="J373" s="752">
        <v>499.62000000000012</v>
      </c>
      <c r="K373" s="766">
        <v>1</v>
      </c>
      <c r="L373" s="752">
        <v>2</v>
      </c>
      <c r="M373" s="753">
        <v>499.62000000000012</v>
      </c>
    </row>
    <row r="374" spans="1:13" ht="14.4" customHeight="1" x14ac:dyDescent="0.3">
      <c r="A374" s="747" t="s">
        <v>586</v>
      </c>
      <c r="B374" s="748" t="s">
        <v>2711</v>
      </c>
      <c r="C374" s="748" t="s">
        <v>3319</v>
      </c>
      <c r="D374" s="748" t="s">
        <v>736</v>
      </c>
      <c r="E374" s="748" t="s">
        <v>735</v>
      </c>
      <c r="F374" s="752"/>
      <c r="G374" s="752"/>
      <c r="H374" s="766">
        <v>0</v>
      </c>
      <c r="I374" s="752">
        <v>3</v>
      </c>
      <c r="J374" s="752">
        <v>1040.4000000000001</v>
      </c>
      <c r="K374" s="766">
        <v>1</v>
      </c>
      <c r="L374" s="752">
        <v>3</v>
      </c>
      <c r="M374" s="753">
        <v>1040.4000000000001</v>
      </c>
    </row>
    <row r="375" spans="1:13" ht="14.4" customHeight="1" x14ac:dyDescent="0.3">
      <c r="A375" s="747" t="s">
        <v>586</v>
      </c>
      <c r="B375" s="748" t="s">
        <v>2727</v>
      </c>
      <c r="C375" s="748" t="s">
        <v>3320</v>
      </c>
      <c r="D375" s="748" t="s">
        <v>2157</v>
      </c>
      <c r="E375" s="748" t="s">
        <v>2758</v>
      </c>
      <c r="F375" s="752"/>
      <c r="G375" s="752"/>
      <c r="H375" s="766">
        <v>0</v>
      </c>
      <c r="I375" s="752">
        <v>2</v>
      </c>
      <c r="J375" s="752">
        <v>97.539999999999978</v>
      </c>
      <c r="K375" s="766">
        <v>1</v>
      </c>
      <c r="L375" s="752">
        <v>2</v>
      </c>
      <c r="M375" s="753">
        <v>97.539999999999978</v>
      </c>
    </row>
    <row r="376" spans="1:13" ht="14.4" customHeight="1" x14ac:dyDescent="0.3">
      <c r="A376" s="747" t="s">
        <v>586</v>
      </c>
      <c r="B376" s="748" t="s">
        <v>2729</v>
      </c>
      <c r="C376" s="748" t="s">
        <v>2730</v>
      </c>
      <c r="D376" s="748" t="s">
        <v>2731</v>
      </c>
      <c r="E376" s="748" t="s">
        <v>2732</v>
      </c>
      <c r="F376" s="752"/>
      <c r="G376" s="752"/>
      <c r="H376" s="766">
        <v>0</v>
      </c>
      <c r="I376" s="752">
        <v>2</v>
      </c>
      <c r="J376" s="752">
        <v>55.58</v>
      </c>
      <c r="K376" s="766">
        <v>1</v>
      </c>
      <c r="L376" s="752">
        <v>2</v>
      </c>
      <c r="M376" s="753">
        <v>55.58</v>
      </c>
    </row>
    <row r="377" spans="1:13" ht="14.4" customHeight="1" x14ac:dyDescent="0.3">
      <c r="A377" s="747" t="s">
        <v>586</v>
      </c>
      <c r="B377" s="748" t="s">
        <v>2729</v>
      </c>
      <c r="C377" s="748" t="s">
        <v>3321</v>
      </c>
      <c r="D377" s="748" t="s">
        <v>2731</v>
      </c>
      <c r="E377" s="748" t="s">
        <v>3322</v>
      </c>
      <c r="F377" s="752"/>
      <c r="G377" s="752"/>
      <c r="H377" s="766">
        <v>0</v>
      </c>
      <c r="I377" s="752">
        <v>4</v>
      </c>
      <c r="J377" s="752">
        <v>392.24000000000007</v>
      </c>
      <c r="K377" s="766">
        <v>1</v>
      </c>
      <c r="L377" s="752">
        <v>4</v>
      </c>
      <c r="M377" s="753">
        <v>392.24000000000007</v>
      </c>
    </row>
    <row r="378" spans="1:13" ht="14.4" customHeight="1" x14ac:dyDescent="0.3">
      <c r="A378" s="747" t="s">
        <v>586</v>
      </c>
      <c r="B378" s="748" t="s">
        <v>2733</v>
      </c>
      <c r="C378" s="748" t="s">
        <v>2734</v>
      </c>
      <c r="D378" s="748" t="s">
        <v>761</v>
      </c>
      <c r="E378" s="748" t="s">
        <v>2735</v>
      </c>
      <c r="F378" s="752"/>
      <c r="G378" s="752"/>
      <c r="H378" s="766">
        <v>0</v>
      </c>
      <c r="I378" s="752">
        <v>21</v>
      </c>
      <c r="J378" s="752">
        <v>554.56999999999994</v>
      </c>
      <c r="K378" s="766">
        <v>1</v>
      </c>
      <c r="L378" s="752">
        <v>21</v>
      </c>
      <c r="M378" s="753">
        <v>554.56999999999994</v>
      </c>
    </row>
    <row r="379" spans="1:13" ht="14.4" customHeight="1" x14ac:dyDescent="0.3">
      <c r="A379" s="747" t="s">
        <v>586</v>
      </c>
      <c r="B379" s="748" t="s">
        <v>2733</v>
      </c>
      <c r="C379" s="748" t="s">
        <v>2736</v>
      </c>
      <c r="D379" s="748" t="s">
        <v>761</v>
      </c>
      <c r="E379" s="748" t="s">
        <v>2737</v>
      </c>
      <c r="F379" s="752"/>
      <c r="G379" s="752"/>
      <c r="H379" s="766">
        <v>0</v>
      </c>
      <c r="I379" s="752">
        <v>1</v>
      </c>
      <c r="J379" s="752">
        <v>25.880000000000006</v>
      </c>
      <c r="K379" s="766">
        <v>1</v>
      </c>
      <c r="L379" s="752">
        <v>1</v>
      </c>
      <c r="M379" s="753">
        <v>25.880000000000006</v>
      </c>
    </row>
    <row r="380" spans="1:13" ht="14.4" customHeight="1" x14ac:dyDescent="0.3">
      <c r="A380" s="747" t="s">
        <v>586</v>
      </c>
      <c r="B380" s="748" t="s">
        <v>2733</v>
      </c>
      <c r="C380" s="748" t="s">
        <v>2738</v>
      </c>
      <c r="D380" s="748" t="s">
        <v>761</v>
      </c>
      <c r="E380" s="748" t="s">
        <v>664</v>
      </c>
      <c r="F380" s="752"/>
      <c r="G380" s="752"/>
      <c r="H380" s="766">
        <v>0</v>
      </c>
      <c r="I380" s="752">
        <v>6</v>
      </c>
      <c r="J380" s="752">
        <v>522.78</v>
      </c>
      <c r="K380" s="766">
        <v>1</v>
      </c>
      <c r="L380" s="752">
        <v>6</v>
      </c>
      <c r="M380" s="753">
        <v>522.78</v>
      </c>
    </row>
    <row r="381" spans="1:13" ht="14.4" customHeight="1" x14ac:dyDescent="0.3">
      <c r="A381" s="747" t="s">
        <v>586</v>
      </c>
      <c r="B381" s="748" t="s">
        <v>2733</v>
      </c>
      <c r="C381" s="748" t="s">
        <v>2740</v>
      </c>
      <c r="D381" s="748" t="s">
        <v>761</v>
      </c>
      <c r="E381" s="748" t="s">
        <v>2741</v>
      </c>
      <c r="F381" s="752"/>
      <c r="G381" s="752"/>
      <c r="H381" s="766">
        <v>0</v>
      </c>
      <c r="I381" s="752">
        <v>5</v>
      </c>
      <c r="J381" s="752">
        <v>870.52999999999986</v>
      </c>
      <c r="K381" s="766">
        <v>1</v>
      </c>
      <c r="L381" s="752">
        <v>5</v>
      </c>
      <c r="M381" s="753">
        <v>870.52999999999986</v>
      </c>
    </row>
    <row r="382" spans="1:13" ht="14.4" customHeight="1" x14ac:dyDescent="0.3">
      <c r="A382" s="747" t="s">
        <v>586</v>
      </c>
      <c r="B382" s="748" t="s">
        <v>2733</v>
      </c>
      <c r="C382" s="748" t="s">
        <v>2742</v>
      </c>
      <c r="D382" s="748" t="s">
        <v>2743</v>
      </c>
      <c r="E382" s="748" t="s">
        <v>2744</v>
      </c>
      <c r="F382" s="752">
        <v>6</v>
      </c>
      <c r="G382" s="752">
        <v>212.39999999999998</v>
      </c>
      <c r="H382" s="766">
        <v>1</v>
      </c>
      <c r="I382" s="752"/>
      <c r="J382" s="752"/>
      <c r="K382" s="766">
        <v>0</v>
      </c>
      <c r="L382" s="752">
        <v>6</v>
      </c>
      <c r="M382" s="753">
        <v>212.39999999999998</v>
      </c>
    </row>
    <row r="383" spans="1:13" ht="14.4" customHeight="1" x14ac:dyDescent="0.3">
      <c r="A383" s="747" t="s">
        <v>586</v>
      </c>
      <c r="B383" s="748" t="s">
        <v>2733</v>
      </c>
      <c r="C383" s="748" t="s">
        <v>3323</v>
      </c>
      <c r="D383" s="748" t="s">
        <v>3324</v>
      </c>
      <c r="E383" s="748" t="s">
        <v>921</v>
      </c>
      <c r="F383" s="752">
        <v>1</v>
      </c>
      <c r="G383" s="752">
        <v>111.76</v>
      </c>
      <c r="H383" s="766">
        <v>1</v>
      </c>
      <c r="I383" s="752"/>
      <c r="J383" s="752"/>
      <c r="K383" s="766">
        <v>0</v>
      </c>
      <c r="L383" s="752">
        <v>1</v>
      </c>
      <c r="M383" s="753">
        <v>111.76</v>
      </c>
    </row>
    <row r="384" spans="1:13" ht="14.4" customHeight="1" x14ac:dyDescent="0.3">
      <c r="A384" s="747" t="s">
        <v>586</v>
      </c>
      <c r="B384" s="748" t="s">
        <v>2748</v>
      </c>
      <c r="C384" s="748" t="s">
        <v>2749</v>
      </c>
      <c r="D384" s="748" t="s">
        <v>2750</v>
      </c>
      <c r="E384" s="748" t="s">
        <v>2751</v>
      </c>
      <c r="F384" s="752"/>
      <c r="G384" s="752"/>
      <c r="H384" s="766">
        <v>0</v>
      </c>
      <c r="I384" s="752">
        <v>1</v>
      </c>
      <c r="J384" s="752">
        <v>64.230000000000018</v>
      </c>
      <c r="K384" s="766">
        <v>1</v>
      </c>
      <c r="L384" s="752">
        <v>1</v>
      </c>
      <c r="M384" s="753">
        <v>64.230000000000018</v>
      </c>
    </row>
    <row r="385" spans="1:13" ht="14.4" customHeight="1" x14ac:dyDescent="0.3">
      <c r="A385" s="747" t="s">
        <v>586</v>
      </c>
      <c r="B385" s="748" t="s">
        <v>2752</v>
      </c>
      <c r="C385" s="748" t="s">
        <v>2753</v>
      </c>
      <c r="D385" s="748" t="s">
        <v>805</v>
      </c>
      <c r="E385" s="748" t="s">
        <v>2754</v>
      </c>
      <c r="F385" s="752"/>
      <c r="G385" s="752"/>
      <c r="H385" s="766">
        <v>0</v>
      </c>
      <c r="I385" s="752">
        <v>1</v>
      </c>
      <c r="J385" s="752">
        <v>24.749999999999996</v>
      </c>
      <c r="K385" s="766">
        <v>1</v>
      </c>
      <c r="L385" s="752">
        <v>1</v>
      </c>
      <c r="M385" s="753">
        <v>24.749999999999996</v>
      </c>
    </row>
    <row r="386" spans="1:13" ht="14.4" customHeight="1" x14ac:dyDescent="0.3">
      <c r="A386" s="747" t="s">
        <v>586</v>
      </c>
      <c r="B386" s="748" t="s">
        <v>2752</v>
      </c>
      <c r="C386" s="748" t="s">
        <v>2755</v>
      </c>
      <c r="D386" s="748" t="s">
        <v>805</v>
      </c>
      <c r="E386" s="748" t="s">
        <v>2756</v>
      </c>
      <c r="F386" s="752"/>
      <c r="G386" s="752"/>
      <c r="H386" s="766">
        <v>0</v>
      </c>
      <c r="I386" s="752">
        <v>6</v>
      </c>
      <c r="J386" s="752">
        <v>408</v>
      </c>
      <c r="K386" s="766">
        <v>1</v>
      </c>
      <c r="L386" s="752">
        <v>6</v>
      </c>
      <c r="M386" s="753">
        <v>408</v>
      </c>
    </row>
    <row r="387" spans="1:13" ht="14.4" customHeight="1" x14ac:dyDescent="0.3">
      <c r="A387" s="747" t="s">
        <v>586</v>
      </c>
      <c r="B387" s="748" t="s">
        <v>2752</v>
      </c>
      <c r="C387" s="748" t="s">
        <v>2757</v>
      </c>
      <c r="D387" s="748" t="s">
        <v>803</v>
      </c>
      <c r="E387" s="748" t="s">
        <v>2758</v>
      </c>
      <c r="F387" s="752"/>
      <c r="G387" s="752"/>
      <c r="H387" s="766">
        <v>0</v>
      </c>
      <c r="I387" s="752">
        <v>4</v>
      </c>
      <c r="J387" s="752">
        <v>175.28</v>
      </c>
      <c r="K387" s="766">
        <v>1</v>
      </c>
      <c r="L387" s="752">
        <v>4</v>
      </c>
      <c r="M387" s="753">
        <v>175.28</v>
      </c>
    </row>
    <row r="388" spans="1:13" ht="14.4" customHeight="1" x14ac:dyDescent="0.3">
      <c r="A388" s="747" t="s">
        <v>586</v>
      </c>
      <c r="B388" s="748" t="s">
        <v>2759</v>
      </c>
      <c r="C388" s="748" t="s">
        <v>2760</v>
      </c>
      <c r="D388" s="748" t="s">
        <v>2761</v>
      </c>
      <c r="E388" s="748" t="s">
        <v>2762</v>
      </c>
      <c r="F388" s="752"/>
      <c r="G388" s="752"/>
      <c r="H388" s="766">
        <v>0</v>
      </c>
      <c r="I388" s="752">
        <v>6</v>
      </c>
      <c r="J388" s="752">
        <v>127.47999999999999</v>
      </c>
      <c r="K388" s="766">
        <v>1</v>
      </c>
      <c r="L388" s="752">
        <v>6</v>
      </c>
      <c r="M388" s="753">
        <v>127.47999999999999</v>
      </c>
    </row>
    <row r="389" spans="1:13" ht="14.4" customHeight="1" x14ac:dyDescent="0.3">
      <c r="A389" s="747" t="s">
        <v>586</v>
      </c>
      <c r="B389" s="748" t="s">
        <v>2759</v>
      </c>
      <c r="C389" s="748" t="s">
        <v>3325</v>
      </c>
      <c r="D389" s="748" t="s">
        <v>2761</v>
      </c>
      <c r="E389" s="748" t="s">
        <v>3326</v>
      </c>
      <c r="F389" s="752"/>
      <c r="G389" s="752"/>
      <c r="H389" s="766">
        <v>0</v>
      </c>
      <c r="I389" s="752">
        <v>6</v>
      </c>
      <c r="J389" s="752">
        <v>323.64</v>
      </c>
      <c r="K389" s="766">
        <v>1</v>
      </c>
      <c r="L389" s="752">
        <v>6</v>
      </c>
      <c r="M389" s="753">
        <v>323.64</v>
      </c>
    </row>
    <row r="390" spans="1:13" ht="14.4" customHeight="1" x14ac:dyDescent="0.3">
      <c r="A390" s="747" t="s">
        <v>586</v>
      </c>
      <c r="B390" s="748" t="s">
        <v>2759</v>
      </c>
      <c r="C390" s="748" t="s">
        <v>2763</v>
      </c>
      <c r="D390" s="748" t="s">
        <v>2761</v>
      </c>
      <c r="E390" s="748" t="s">
        <v>2747</v>
      </c>
      <c r="F390" s="752"/>
      <c r="G390" s="752"/>
      <c r="H390" s="766">
        <v>0</v>
      </c>
      <c r="I390" s="752">
        <v>5</v>
      </c>
      <c r="J390" s="752">
        <v>43.41</v>
      </c>
      <c r="K390" s="766">
        <v>1</v>
      </c>
      <c r="L390" s="752">
        <v>5</v>
      </c>
      <c r="M390" s="753">
        <v>43.41</v>
      </c>
    </row>
    <row r="391" spans="1:13" ht="14.4" customHeight="1" x14ac:dyDescent="0.3">
      <c r="A391" s="747" t="s">
        <v>586</v>
      </c>
      <c r="B391" s="748" t="s">
        <v>2766</v>
      </c>
      <c r="C391" s="748" t="s">
        <v>3327</v>
      </c>
      <c r="D391" s="748" t="s">
        <v>2768</v>
      </c>
      <c r="E391" s="748" t="s">
        <v>2765</v>
      </c>
      <c r="F391" s="752"/>
      <c r="G391" s="752"/>
      <c r="H391" s="766">
        <v>0</v>
      </c>
      <c r="I391" s="752">
        <v>3</v>
      </c>
      <c r="J391" s="752">
        <v>92.19</v>
      </c>
      <c r="K391" s="766">
        <v>1</v>
      </c>
      <c r="L391" s="752">
        <v>3</v>
      </c>
      <c r="M391" s="753">
        <v>92.19</v>
      </c>
    </row>
    <row r="392" spans="1:13" ht="14.4" customHeight="1" x14ac:dyDescent="0.3">
      <c r="A392" s="747" t="s">
        <v>586</v>
      </c>
      <c r="B392" s="748" t="s">
        <v>2766</v>
      </c>
      <c r="C392" s="748" t="s">
        <v>2767</v>
      </c>
      <c r="D392" s="748" t="s">
        <v>2768</v>
      </c>
      <c r="E392" s="748" t="s">
        <v>2769</v>
      </c>
      <c r="F392" s="752"/>
      <c r="G392" s="752"/>
      <c r="H392" s="766">
        <v>0</v>
      </c>
      <c r="I392" s="752">
        <v>3</v>
      </c>
      <c r="J392" s="752">
        <v>97.02000000000001</v>
      </c>
      <c r="K392" s="766">
        <v>1</v>
      </c>
      <c r="L392" s="752">
        <v>3</v>
      </c>
      <c r="M392" s="753">
        <v>97.02000000000001</v>
      </c>
    </row>
    <row r="393" spans="1:13" ht="14.4" customHeight="1" x14ac:dyDescent="0.3">
      <c r="A393" s="747" t="s">
        <v>586</v>
      </c>
      <c r="B393" s="748" t="s">
        <v>2766</v>
      </c>
      <c r="C393" s="748" t="s">
        <v>3328</v>
      </c>
      <c r="D393" s="748" t="s">
        <v>2768</v>
      </c>
      <c r="E393" s="748" t="s">
        <v>3329</v>
      </c>
      <c r="F393" s="752"/>
      <c r="G393" s="752"/>
      <c r="H393" s="766">
        <v>0</v>
      </c>
      <c r="I393" s="752">
        <v>3</v>
      </c>
      <c r="J393" s="752">
        <v>328.90000000000003</v>
      </c>
      <c r="K393" s="766">
        <v>1</v>
      </c>
      <c r="L393" s="752">
        <v>3</v>
      </c>
      <c r="M393" s="753">
        <v>328.90000000000003</v>
      </c>
    </row>
    <row r="394" spans="1:13" ht="14.4" customHeight="1" x14ac:dyDescent="0.3">
      <c r="A394" s="747" t="s">
        <v>586</v>
      </c>
      <c r="B394" s="748" t="s">
        <v>2770</v>
      </c>
      <c r="C394" s="748" t="s">
        <v>2771</v>
      </c>
      <c r="D394" s="748" t="s">
        <v>2772</v>
      </c>
      <c r="E394" s="748" t="s">
        <v>2268</v>
      </c>
      <c r="F394" s="752"/>
      <c r="G394" s="752"/>
      <c r="H394" s="766">
        <v>0</v>
      </c>
      <c r="I394" s="752">
        <v>8</v>
      </c>
      <c r="J394" s="752">
        <v>263.83793633603022</v>
      </c>
      <c r="K394" s="766">
        <v>1</v>
      </c>
      <c r="L394" s="752">
        <v>8</v>
      </c>
      <c r="M394" s="753">
        <v>263.83793633603022</v>
      </c>
    </row>
    <row r="395" spans="1:13" ht="14.4" customHeight="1" x14ac:dyDescent="0.3">
      <c r="A395" s="747" t="s">
        <v>586</v>
      </c>
      <c r="B395" s="748" t="s">
        <v>2770</v>
      </c>
      <c r="C395" s="748" t="s">
        <v>2773</v>
      </c>
      <c r="D395" s="748" t="s">
        <v>2772</v>
      </c>
      <c r="E395" s="748" t="s">
        <v>2774</v>
      </c>
      <c r="F395" s="752"/>
      <c r="G395" s="752"/>
      <c r="H395" s="766">
        <v>0</v>
      </c>
      <c r="I395" s="752">
        <v>5</v>
      </c>
      <c r="J395" s="752">
        <v>252.81999999999996</v>
      </c>
      <c r="K395" s="766">
        <v>1</v>
      </c>
      <c r="L395" s="752">
        <v>5</v>
      </c>
      <c r="M395" s="753">
        <v>252.81999999999996</v>
      </c>
    </row>
    <row r="396" spans="1:13" ht="14.4" customHeight="1" x14ac:dyDescent="0.3">
      <c r="A396" s="747" t="s">
        <v>586</v>
      </c>
      <c r="B396" s="748" t="s">
        <v>2775</v>
      </c>
      <c r="C396" s="748" t="s">
        <v>2776</v>
      </c>
      <c r="D396" s="748" t="s">
        <v>2777</v>
      </c>
      <c r="E396" s="748" t="s">
        <v>2778</v>
      </c>
      <c r="F396" s="752"/>
      <c r="G396" s="752"/>
      <c r="H396" s="766">
        <v>0</v>
      </c>
      <c r="I396" s="752">
        <v>1</v>
      </c>
      <c r="J396" s="752">
        <v>162.84</v>
      </c>
      <c r="K396" s="766">
        <v>1</v>
      </c>
      <c r="L396" s="752">
        <v>1</v>
      </c>
      <c r="M396" s="753">
        <v>162.84</v>
      </c>
    </row>
    <row r="397" spans="1:13" ht="14.4" customHeight="1" x14ac:dyDescent="0.3">
      <c r="A397" s="747" t="s">
        <v>586</v>
      </c>
      <c r="B397" s="748" t="s">
        <v>2775</v>
      </c>
      <c r="C397" s="748" t="s">
        <v>3330</v>
      </c>
      <c r="D397" s="748" t="s">
        <v>1227</v>
      </c>
      <c r="E397" s="748" t="s">
        <v>3331</v>
      </c>
      <c r="F397" s="752"/>
      <c r="G397" s="752"/>
      <c r="H397" s="766">
        <v>0</v>
      </c>
      <c r="I397" s="752">
        <v>2</v>
      </c>
      <c r="J397" s="752">
        <v>113.32000000000001</v>
      </c>
      <c r="K397" s="766">
        <v>1</v>
      </c>
      <c r="L397" s="752">
        <v>2</v>
      </c>
      <c r="M397" s="753">
        <v>113.32000000000001</v>
      </c>
    </row>
    <row r="398" spans="1:13" ht="14.4" customHeight="1" x14ac:dyDescent="0.3">
      <c r="A398" s="747" t="s">
        <v>586</v>
      </c>
      <c r="B398" s="748" t="s">
        <v>2780</v>
      </c>
      <c r="C398" s="748" t="s">
        <v>2781</v>
      </c>
      <c r="D398" s="748" t="s">
        <v>1553</v>
      </c>
      <c r="E398" s="748" t="s">
        <v>2737</v>
      </c>
      <c r="F398" s="752"/>
      <c r="G398" s="752"/>
      <c r="H398" s="766">
        <v>0</v>
      </c>
      <c r="I398" s="752">
        <v>2</v>
      </c>
      <c r="J398" s="752">
        <v>172.16000000000003</v>
      </c>
      <c r="K398" s="766">
        <v>1</v>
      </c>
      <c r="L398" s="752">
        <v>2</v>
      </c>
      <c r="M398" s="753">
        <v>172.16000000000003</v>
      </c>
    </row>
    <row r="399" spans="1:13" ht="14.4" customHeight="1" x14ac:dyDescent="0.3">
      <c r="A399" s="747" t="s">
        <v>586</v>
      </c>
      <c r="B399" s="748" t="s">
        <v>2780</v>
      </c>
      <c r="C399" s="748" t="s">
        <v>2782</v>
      </c>
      <c r="D399" s="748" t="s">
        <v>1553</v>
      </c>
      <c r="E399" s="748" t="s">
        <v>2783</v>
      </c>
      <c r="F399" s="752"/>
      <c r="G399" s="752"/>
      <c r="H399" s="766">
        <v>0</v>
      </c>
      <c r="I399" s="752">
        <v>8</v>
      </c>
      <c r="J399" s="752">
        <v>1756.6799999999998</v>
      </c>
      <c r="K399" s="766">
        <v>1</v>
      </c>
      <c r="L399" s="752">
        <v>8</v>
      </c>
      <c r="M399" s="753">
        <v>1756.6799999999998</v>
      </c>
    </row>
    <row r="400" spans="1:13" ht="14.4" customHeight="1" x14ac:dyDescent="0.3">
      <c r="A400" s="747" t="s">
        <v>586</v>
      </c>
      <c r="B400" s="748" t="s">
        <v>2780</v>
      </c>
      <c r="C400" s="748" t="s">
        <v>3332</v>
      </c>
      <c r="D400" s="748" t="s">
        <v>2329</v>
      </c>
      <c r="E400" s="748" t="s">
        <v>762</v>
      </c>
      <c r="F400" s="752"/>
      <c r="G400" s="752"/>
      <c r="H400" s="766">
        <v>0</v>
      </c>
      <c r="I400" s="752">
        <v>1</v>
      </c>
      <c r="J400" s="752">
        <v>162.79</v>
      </c>
      <c r="K400" s="766">
        <v>1</v>
      </c>
      <c r="L400" s="752">
        <v>1</v>
      </c>
      <c r="M400" s="753">
        <v>162.79</v>
      </c>
    </row>
    <row r="401" spans="1:13" ht="14.4" customHeight="1" x14ac:dyDescent="0.3">
      <c r="A401" s="747" t="s">
        <v>586</v>
      </c>
      <c r="B401" s="748" t="s">
        <v>2780</v>
      </c>
      <c r="C401" s="748" t="s">
        <v>3333</v>
      </c>
      <c r="D401" s="748" t="s">
        <v>2329</v>
      </c>
      <c r="E401" s="748" t="s">
        <v>3334</v>
      </c>
      <c r="F401" s="752"/>
      <c r="G401" s="752"/>
      <c r="H401" s="766">
        <v>0</v>
      </c>
      <c r="I401" s="752">
        <v>1</v>
      </c>
      <c r="J401" s="752">
        <v>368.25</v>
      </c>
      <c r="K401" s="766">
        <v>1</v>
      </c>
      <c r="L401" s="752">
        <v>1</v>
      </c>
      <c r="M401" s="753">
        <v>368.25</v>
      </c>
    </row>
    <row r="402" spans="1:13" ht="14.4" customHeight="1" x14ac:dyDescent="0.3">
      <c r="A402" s="747" t="s">
        <v>586</v>
      </c>
      <c r="B402" s="748" t="s">
        <v>2784</v>
      </c>
      <c r="C402" s="748" t="s">
        <v>3335</v>
      </c>
      <c r="D402" s="748" t="s">
        <v>2786</v>
      </c>
      <c r="E402" s="748" t="s">
        <v>3336</v>
      </c>
      <c r="F402" s="752"/>
      <c r="G402" s="752"/>
      <c r="H402" s="766">
        <v>0</v>
      </c>
      <c r="I402" s="752">
        <v>1</v>
      </c>
      <c r="J402" s="752">
        <v>201.2</v>
      </c>
      <c r="K402" s="766">
        <v>1</v>
      </c>
      <c r="L402" s="752">
        <v>1</v>
      </c>
      <c r="M402" s="753">
        <v>201.2</v>
      </c>
    </row>
    <row r="403" spans="1:13" ht="14.4" customHeight="1" x14ac:dyDescent="0.3">
      <c r="A403" s="747" t="s">
        <v>586</v>
      </c>
      <c r="B403" s="748" t="s">
        <v>2784</v>
      </c>
      <c r="C403" s="748" t="s">
        <v>2785</v>
      </c>
      <c r="D403" s="748" t="s">
        <v>2786</v>
      </c>
      <c r="E403" s="748" t="s">
        <v>2787</v>
      </c>
      <c r="F403" s="752"/>
      <c r="G403" s="752"/>
      <c r="H403" s="766">
        <v>0</v>
      </c>
      <c r="I403" s="752">
        <v>25</v>
      </c>
      <c r="J403" s="752">
        <v>369.25</v>
      </c>
      <c r="K403" s="766">
        <v>1</v>
      </c>
      <c r="L403" s="752">
        <v>25</v>
      </c>
      <c r="M403" s="753">
        <v>369.25</v>
      </c>
    </row>
    <row r="404" spans="1:13" ht="14.4" customHeight="1" x14ac:dyDescent="0.3">
      <c r="A404" s="747" t="s">
        <v>586</v>
      </c>
      <c r="B404" s="748" t="s">
        <v>2784</v>
      </c>
      <c r="C404" s="748" t="s">
        <v>2788</v>
      </c>
      <c r="D404" s="748" t="s">
        <v>2786</v>
      </c>
      <c r="E404" s="748" t="s">
        <v>2789</v>
      </c>
      <c r="F404" s="752"/>
      <c r="G404" s="752"/>
      <c r="H404" s="766">
        <v>0</v>
      </c>
      <c r="I404" s="752">
        <v>10</v>
      </c>
      <c r="J404" s="752">
        <v>118.4</v>
      </c>
      <c r="K404" s="766">
        <v>1</v>
      </c>
      <c r="L404" s="752">
        <v>10</v>
      </c>
      <c r="M404" s="753">
        <v>118.4</v>
      </c>
    </row>
    <row r="405" spans="1:13" ht="14.4" customHeight="1" x14ac:dyDescent="0.3">
      <c r="A405" s="747" t="s">
        <v>586</v>
      </c>
      <c r="B405" s="748" t="s">
        <v>2784</v>
      </c>
      <c r="C405" s="748" t="s">
        <v>3337</v>
      </c>
      <c r="D405" s="748" t="s">
        <v>2786</v>
      </c>
      <c r="E405" s="748" t="s">
        <v>2625</v>
      </c>
      <c r="F405" s="752"/>
      <c r="G405" s="752"/>
      <c r="H405" s="766">
        <v>0</v>
      </c>
      <c r="I405" s="752">
        <v>2</v>
      </c>
      <c r="J405" s="752">
        <v>201.19999999999987</v>
      </c>
      <c r="K405" s="766">
        <v>1</v>
      </c>
      <c r="L405" s="752">
        <v>2</v>
      </c>
      <c r="M405" s="753">
        <v>201.19999999999987</v>
      </c>
    </row>
    <row r="406" spans="1:13" ht="14.4" customHeight="1" x14ac:dyDescent="0.3">
      <c r="A406" s="747" t="s">
        <v>586</v>
      </c>
      <c r="B406" s="748" t="s">
        <v>2791</v>
      </c>
      <c r="C406" s="748" t="s">
        <v>2792</v>
      </c>
      <c r="D406" s="748" t="s">
        <v>2793</v>
      </c>
      <c r="E406" s="748" t="s">
        <v>2794</v>
      </c>
      <c r="F406" s="752"/>
      <c r="G406" s="752"/>
      <c r="H406" s="766">
        <v>0</v>
      </c>
      <c r="I406" s="752">
        <v>2</v>
      </c>
      <c r="J406" s="752">
        <v>151.37000000000003</v>
      </c>
      <c r="K406" s="766">
        <v>1</v>
      </c>
      <c r="L406" s="752">
        <v>2</v>
      </c>
      <c r="M406" s="753">
        <v>151.37000000000003</v>
      </c>
    </row>
    <row r="407" spans="1:13" ht="14.4" customHeight="1" x14ac:dyDescent="0.3">
      <c r="A407" s="747" t="s">
        <v>586</v>
      </c>
      <c r="B407" s="748" t="s">
        <v>3338</v>
      </c>
      <c r="C407" s="748" t="s">
        <v>3339</v>
      </c>
      <c r="D407" s="748" t="s">
        <v>3340</v>
      </c>
      <c r="E407" s="748" t="s">
        <v>3341</v>
      </c>
      <c r="F407" s="752"/>
      <c r="G407" s="752"/>
      <c r="H407" s="766">
        <v>0</v>
      </c>
      <c r="I407" s="752">
        <v>1</v>
      </c>
      <c r="J407" s="752">
        <v>256.84000000000009</v>
      </c>
      <c r="K407" s="766">
        <v>1</v>
      </c>
      <c r="L407" s="752">
        <v>1</v>
      </c>
      <c r="M407" s="753">
        <v>256.84000000000009</v>
      </c>
    </row>
    <row r="408" spans="1:13" ht="14.4" customHeight="1" x14ac:dyDescent="0.3">
      <c r="A408" s="747" t="s">
        <v>586</v>
      </c>
      <c r="B408" s="748" t="s">
        <v>3338</v>
      </c>
      <c r="C408" s="748" t="s">
        <v>3342</v>
      </c>
      <c r="D408" s="748" t="s">
        <v>3343</v>
      </c>
      <c r="E408" s="748" t="s">
        <v>3344</v>
      </c>
      <c r="F408" s="752">
        <v>1</v>
      </c>
      <c r="G408" s="752">
        <v>31.610000000000007</v>
      </c>
      <c r="H408" s="766">
        <v>1</v>
      </c>
      <c r="I408" s="752"/>
      <c r="J408" s="752"/>
      <c r="K408" s="766">
        <v>0</v>
      </c>
      <c r="L408" s="752">
        <v>1</v>
      </c>
      <c r="M408" s="753">
        <v>31.610000000000007</v>
      </c>
    </row>
    <row r="409" spans="1:13" ht="14.4" customHeight="1" x14ac:dyDescent="0.3">
      <c r="A409" s="747" t="s">
        <v>586</v>
      </c>
      <c r="B409" s="748" t="s">
        <v>2803</v>
      </c>
      <c r="C409" s="748" t="s">
        <v>2804</v>
      </c>
      <c r="D409" s="748" t="s">
        <v>2805</v>
      </c>
      <c r="E409" s="748" t="s">
        <v>2806</v>
      </c>
      <c r="F409" s="752"/>
      <c r="G409" s="752"/>
      <c r="H409" s="766">
        <v>0</v>
      </c>
      <c r="I409" s="752">
        <v>2</v>
      </c>
      <c r="J409" s="752">
        <v>317.95999999999998</v>
      </c>
      <c r="K409" s="766">
        <v>1</v>
      </c>
      <c r="L409" s="752">
        <v>2</v>
      </c>
      <c r="M409" s="753">
        <v>317.95999999999998</v>
      </c>
    </row>
    <row r="410" spans="1:13" ht="14.4" customHeight="1" x14ac:dyDescent="0.3">
      <c r="A410" s="747" t="s">
        <v>586</v>
      </c>
      <c r="B410" s="748" t="s">
        <v>2803</v>
      </c>
      <c r="C410" s="748" t="s">
        <v>3345</v>
      </c>
      <c r="D410" s="748" t="s">
        <v>2805</v>
      </c>
      <c r="E410" s="748" t="s">
        <v>3346</v>
      </c>
      <c r="F410" s="752"/>
      <c r="G410" s="752"/>
      <c r="H410" s="766">
        <v>0</v>
      </c>
      <c r="I410" s="752">
        <v>4</v>
      </c>
      <c r="J410" s="752">
        <v>1548.52</v>
      </c>
      <c r="K410" s="766">
        <v>1</v>
      </c>
      <c r="L410" s="752">
        <v>4</v>
      </c>
      <c r="M410" s="753">
        <v>1548.52</v>
      </c>
    </row>
    <row r="411" spans="1:13" ht="14.4" customHeight="1" x14ac:dyDescent="0.3">
      <c r="A411" s="747" t="s">
        <v>586</v>
      </c>
      <c r="B411" s="748" t="s">
        <v>2803</v>
      </c>
      <c r="C411" s="748" t="s">
        <v>3347</v>
      </c>
      <c r="D411" s="748" t="s">
        <v>2805</v>
      </c>
      <c r="E411" s="748" t="s">
        <v>3348</v>
      </c>
      <c r="F411" s="752"/>
      <c r="G411" s="752"/>
      <c r="H411" s="766">
        <v>0</v>
      </c>
      <c r="I411" s="752">
        <v>1</v>
      </c>
      <c r="J411" s="752">
        <v>519.15</v>
      </c>
      <c r="K411" s="766">
        <v>1</v>
      </c>
      <c r="L411" s="752">
        <v>1</v>
      </c>
      <c r="M411" s="753">
        <v>519.15</v>
      </c>
    </row>
    <row r="412" spans="1:13" ht="14.4" customHeight="1" x14ac:dyDescent="0.3">
      <c r="A412" s="747" t="s">
        <v>586</v>
      </c>
      <c r="B412" s="748" t="s">
        <v>2810</v>
      </c>
      <c r="C412" s="748" t="s">
        <v>2811</v>
      </c>
      <c r="D412" s="748" t="s">
        <v>2812</v>
      </c>
      <c r="E412" s="748" t="s">
        <v>2813</v>
      </c>
      <c r="F412" s="752"/>
      <c r="G412" s="752"/>
      <c r="H412" s="766">
        <v>0</v>
      </c>
      <c r="I412" s="752">
        <v>6</v>
      </c>
      <c r="J412" s="752">
        <v>844.32000000000016</v>
      </c>
      <c r="K412" s="766">
        <v>1</v>
      </c>
      <c r="L412" s="752">
        <v>6</v>
      </c>
      <c r="M412" s="753">
        <v>844.32000000000016</v>
      </c>
    </row>
    <row r="413" spans="1:13" ht="14.4" customHeight="1" x14ac:dyDescent="0.3">
      <c r="A413" s="747" t="s">
        <v>586</v>
      </c>
      <c r="B413" s="748" t="s">
        <v>2810</v>
      </c>
      <c r="C413" s="748" t="s">
        <v>3349</v>
      </c>
      <c r="D413" s="748" t="s">
        <v>2812</v>
      </c>
      <c r="E413" s="748" t="s">
        <v>3350</v>
      </c>
      <c r="F413" s="752"/>
      <c r="G413" s="752"/>
      <c r="H413" s="766">
        <v>0</v>
      </c>
      <c r="I413" s="752">
        <v>2</v>
      </c>
      <c r="J413" s="752">
        <v>336.88</v>
      </c>
      <c r="K413" s="766">
        <v>1</v>
      </c>
      <c r="L413" s="752">
        <v>2</v>
      </c>
      <c r="M413" s="753">
        <v>336.88</v>
      </c>
    </row>
    <row r="414" spans="1:13" ht="14.4" customHeight="1" x14ac:dyDescent="0.3">
      <c r="A414" s="747" t="s">
        <v>586</v>
      </c>
      <c r="B414" s="748" t="s">
        <v>2810</v>
      </c>
      <c r="C414" s="748" t="s">
        <v>3351</v>
      </c>
      <c r="D414" s="748" t="s">
        <v>2812</v>
      </c>
      <c r="E414" s="748" t="s">
        <v>3352</v>
      </c>
      <c r="F414" s="752"/>
      <c r="G414" s="752"/>
      <c r="H414" s="766">
        <v>0</v>
      </c>
      <c r="I414" s="752">
        <v>3</v>
      </c>
      <c r="J414" s="752">
        <v>587.43000000000006</v>
      </c>
      <c r="K414" s="766">
        <v>1</v>
      </c>
      <c r="L414" s="752">
        <v>3</v>
      </c>
      <c r="M414" s="753">
        <v>587.43000000000006</v>
      </c>
    </row>
    <row r="415" spans="1:13" ht="14.4" customHeight="1" x14ac:dyDescent="0.3">
      <c r="A415" s="747" t="s">
        <v>586</v>
      </c>
      <c r="B415" s="748" t="s">
        <v>2810</v>
      </c>
      <c r="C415" s="748" t="s">
        <v>3353</v>
      </c>
      <c r="D415" s="748" t="s">
        <v>2812</v>
      </c>
      <c r="E415" s="748" t="s">
        <v>3354</v>
      </c>
      <c r="F415" s="752"/>
      <c r="G415" s="752"/>
      <c r="H415" s="766">
        <v>0</v>
      </c>
      <c r="I415" s="752">
        <v>1</v>
      </c>
      <c r="J415" s="752">
        <v>640.02</v>
      </c>
      <c r="K415" s="766">
        <v>1</v>
      </c>
      <c r="L415" s="752">
        <v>1</v>
      </c>
      <c r="M415" s="753">
        <v>640.02</v>
      </c>
    </row>
    <row r="416" spans="1:13" ht="14.4" customHeight="1" x14ac:dyDescent="0.3">
      <c r="A416" s="747" t="s">
        <v>586</v>
      </c>
      <c r="B416" s="748" t="s">
        <v>2816</v>
      </c>
      <c r="C416" s="748" t="s">
        <v>2817</v>
      </c>
      <c r="D416" s="748" t="s">
        <v>2818</v>
      </c>
      <c r="E416" s="748" t="s">
        <v>2819</v>
      </c>
      <c r="F416" s="752"/>
      <c r="G416" s="752"/>
      <c r="H416" s="766">
        <v>0</v>
      </c>
      <c r="I416" s="752">
        <v>4</v>
      </c>
      <c r="J416" s="752">
        <v>51.47999999999999</v>
      </c>
      <c r="K416" s="766">
        <v>1</v>
      </c>
      <c r="L416" s="752">
        <v>4</v>
      </c>
      <c r="M416" s="753">
        <v>51.47999999999999</v>
      </c>
    </row>
    <row r="417" spans="1:13" ht="14.4" customHeight="1" x14ac:dyDescent="0.3">
      <c r="A417" s="747" t="s">
        <v>586</v>
      </c>
      <c r="B417" s="748" t="s">
        <v>2816</v>
      </c>
      <c r="C417" s="748" t="s">
        <v>2822</v>
      </c>
      <c r="D417" s="748" t="s">
        <v>1353</v>
      </c>
      <c r="E417" s="748" t="s">
        <v>2823</v>
      </c>
      <c r="F417" s="752"/>
      <c r="G417" s="752"/>
      <c r="H417" s="766">
        <v>0</v>
      </c>
      <c r="I417" s="752">
        <v>3</v>
      </c>
      <c r="J417" s="752">
        <v>145.57000000000002</v>
      </c>
      <c r="K417" s="766">
        <v>1</v>
      </c>
      <c r="L417" s="752">
        <v>3</v>
      </c>
      <c r="M417" s="753">
        <v>145.57000000000002</v>
      </c>
    </row>
    <row r="418" spans="1:13" ht="14.4" customHeight="1" x14ac:dyDescent="0.3">
      <c r="A418" s="747" t="s">
        <v>586</v>
      </c>
      <c r="B418" s="748" t="s">
        <v>2826</v>
      </c>
      <c r="C418" s="748" t="s">
        <v>2827</v>
      </c>
      <c r="D418" s="748" t="s">
        <v>2828</v>
      </c>
      <c r="E418" s="748" t="s">
        <v>2829</v>
      </c>
      <c r="F418" s="752"/>
      <c r="G418" s="752"/>
      <c r="H418" s="766">
        <v>0</v>
      </c>
      <c r="I418" s="752">
        <v>7</v>
      </c>
      <c r="J418" s="752">
        <v>412.16000000000014</v>
      </c>
      <c r="K418" s="766">
        <v>1</v>
      </c>
      <c r="L418" s="752">
        <v>7</v>
      </c>
      <c r="M418" s="753">
        <v>412.16000000000014</v>
      </c>
    </row>
    <row r="419" spans="1:13" ht="14.4" customHeight="1" x14ac:dyDescent="0.3">
      <c r="A419" s="747" t="s">
        <v>586</v>
      </c>
      <c r="B419" s="748" t="s">
        <v>2826</v>
      </c>
      <c r="C419" s="748" t="s">
        <v>3355</v>
      </c>
      <c r="D419" s="748" t="s">
        <v>2828</v>
      </c>
      <c r="E419" s="748" t="s">
        <v>3356</v>
      </c>
      <c r="F419" s="752"/>
      <c r="G419" s="752"/>
      <c r="H419" s="766">
        <v>0</v>
      </c>
      <c r="I419" s="752">
        <v>2</v>
      </c>
      <c r="J419" s="752">
        <v>392.38000000000011</v>
      </c>
      <c r="K419" s="766">
        <v>1</v>
      </c>
      <c r="L419" s="752">
        <v>2</v>
      </c>
      <c r="M419" s="753">
        <v>392.38000000000011</v>
      </c>
    </row>
    <row r="420" spans="1:13" ht="14.4" customHeight="1" x14ac:dyDescent="0.3">
      <c r="A420" s="747" t="s">
        <v>586</v>
      </c>
      <c r="B420" s="748" t="s">
        <v>2830</v>
      </c>
      <c r="C420" s="748" t="s">
        <v>2831</v>
      </c>
      <c r="D420" s="748" t="s">
        <v>1356</v>
      </c>
      <c r="E420" s="748" t="s">
        <v>2832</v>
      </c>
      <c r="F420" s="752"/>
      <c r="G420" s="752"/>
      <c r="H420" s="766">
        <v>0</v>
      </c>
      <c r="I420" s="752">
        <v>1</v>
      </c>
      <c r="J420" s="752">
        <v>19.010000000000002</v>
      </c>
      <c r="K420" s="766">
        <v>1</v>
      </c>
      <c r="L420" s="752">
        <v>1</v>
      </c>
      <c r="M420" s="753">
        <v>19.010000000000002</v>
      </c>
    </row>
    <row r="421" spans="1:13" ht="14.4" customHeight="1" x14ac:dyDescent="0.3">
      <c r="A421" s="747" t="s">
        <v>586</v>
      </c>
      <c r="B421" s="748" t="s">
        <v>2830</v>
      </c>
      <c r="C421" s="748" t="s">
        <v>3357</v>
      </c>
      <c r="D421" s="748" t="s">
        <v>1356</v>
      </c>
      <c r="E421" s="748" t="s">
        <v>3358</v>
      </c>
      <c r="F421" s="752"/>
      <c r="G421" s="752"/>
      <c r="H421" s="766">
        <v>0</v>
      </c>
      <c r="I421" s="752">
        <v>3</v>
      </c>
      <c r="J421" s="752">
        <v>157.67000000000002</v>
      </c>
      <c r="K421" s="766">
        <v>1</v>
      </c>
      <c r="L421" s="752">
        <v>3</v>
      </c>
      <c r="M421" s="753">
        <v>157.67000000000002</v>
      </c>
    </row>
    <row r="422" spans="1:13" ht="14.4" customHeight="1" x14ac:dyDescent="0.3">
      <c r="A422" s="747" t="s">
        <v>586</v>
      </c>
      <c r="B422" s="748" t="s">
        <v>2833</v>
      </c>
      <c r="C422" s="748" t="s">
        <v>2834</v>
      </c>
      <c r="D422" s="748" t="s">
        <v>1221</v>
      </c>
      <c r="E422" s="748" t="s">
        <v>1222</v>
      </c>
      <c r="F422" s="752"/>
      <c r="G422" s="752"/>
      <c r="H422" s="766">
        <v>0</v>
      </c>
      <c r="I422" s="752">
        <v>2</v>
      </c>
      <c r="J422" s="752">
        <v>222.89000000000007</v>
      </c>
      <c r="K422" s="766">
        <v>1</v>
      </c>
      <c r="L422" s="752">
        <v>2</v>
      </c>
      <c r="M422" s="753">
        <v>222.89000000000007</v>
      </c>
    </row>
    <row r="423" spans="1:13" ht="14.4" customHeight="1" x14ac:dyDescent="0.3">
      <c r="A423" s="747" t="s">
        <v>586</v>
      </c>
      <c r="B423" s="748" t="s">
        <v>2835</v>
      </c>
      <c r="C423" s="748" t="s">
        <v>3359</v>
      </c>
      <c r="D423" s="748" t="s">
        <v>2366</v>
      </c>
      <c r="E423" s="748" t="s">
        <v>2367</v>
      </c>
      <c r="F423" s="752"/>
      <c r="G423" s="752"/>
      <c r="H423" s="766">
        <v>0</v>
      </c>
      <c r="I423" s="752">
        <v>1</v>
      </c>
      <c r="J423" s="752">
        <v>63.94</v>
      </c>
      <c r="K423" s="766">
        <v>1</v>
      </c>
      <c r="L423" s="752">
        <v>1</v>
      </c>
      <c r="M423" s="753">
        <v>63.94</v>
      </c>
    </row>
    <row r="424" spans="1:13" ht="14.4" customHeight="1" x14ac:dyDescent="0.3">
      <c r="A424" s="747" t="s">
        <v>586</v>
      </c>
      <c r="B424" s="748" t="s">
        <v>2838</v>
      </c>
      <c r="C424" s="748" t="s">
        <v>3360</v>
      </c>
      <c r="D424" s="748" t="s">
        <v>2840</v>
      </c>
      <c r="E424" s="748" t="s">
        <v>3361</v>
      </c>
      <c r="F424" s="752"/>
      <c r="G424" s="752"/>
      <c r="H424" s="766">
        <v>0</v>
      </c>
      <c r="I424" s="752">
        <v>1</v>
      </c>
      <c r="J424" s="752">
        <v>229.21</v>
      </c>
      <c r="K424" s="766">
        <v>1</v>
      </c>
      <c r="L424" s="752">
        <v>1</v>
      </c>
      <c r="M424" s="753">
        <v>229.21</v>
      </c>
    </row>
    <row r="425" spans="1:13" ht="14.4" customHeight="1" x14ac:dyDescent="0.3">
      <c r="A425" s="747" t="s">
        <v>586</v>
      </c>
      <c r="B425" s="748" t="s">
        <v>2838</v>
      </c>
      <c r="C425" s="748" t="s">
        <v>2839</v>
      </c>
      <c r="D425" s="748" t="s">
        <v>2840</v>
      </c>
      <c r="E425" s="748" t="s">
        <v>2841</v>
      </c>
      <c r="F425" s="752"/>
      <c r="G425" s="752"/>
      <c r="H425" s="766">
        <v>0</v>
      </c>
      <c r="I425" s="752">
        <v>2</v>
      </c>
      <c r="J425" s="752">
        <v>544.31999999999994</v>
      </c>
      <c r="K425" s="766">
        <v>1</v>
      </c>
      <c r="L425" s="752">
        <v>2</v>
      </c>
      <c r="M425" s="753">
        <v>544.31999999999994</v>
      </c>
    </row>
    <row r="426" spans="1:13" ht="14.4" customHeight="1" x14ac:dyDescent="0.3">
      <c r="A426" s="747" t="s">
        <v>586</v>
      </c>
      <c r="B426" s="748" t="s">
        <v>3362</v>
      </c>
      <c r="C426" s="748" t="s">
        <v>3363</v>
      </c>
      <c r="D426" s="748" t="s">
        <v>3364</v>
      </c>
      <c r="E426" s="748" t="s">
        <v>3365</v>
      </c>
      <c r="F426" s="752"/>
      <c r="G426" s="752"/>
      <c r="H426" s="766">
        <v>0</v>
      </c>
      <c r="I426" s="752">
        <v>2</v>
      </c>
      <c r="J426" s="752">
        <v>231.22</v>
      </c>
      <c r="K426" s="766">
        <v>1</v>
      </c>
      <c r="L426" s="752">
        <v>2</v>
      </c>
      <c r="M426" s="753">
        <v>231.22</v>
      </c>
    </row>
    <row r="427" spans="1:13" ht="14.4" customHeight="1" x14ac:dyDescent="0.3">
      <c r="A427" s="747" t="s">
        <v>586</v>
      </c>
      <c r="B427" s="748" t="s">
        <v>2842</v>
      </c>
      <c r="C427" s="748" t="s">
        <v>2846</v>
      </c>
      <c r="D427" s="748" t="s">
        <v>1790</v>
      </c>
      <c r="E427" s="748" t="s">
        <v>1791</v>
      </c>
      <c r="F427" s="752"/>
      <c r="G427" s="752"/>
      <c r="H427" s="766">
        <v>0</v>
      </c>
      <c r="I427" s="752">
        <v>2</v>
      </c>
      <c r="J427" s="752">
        <v>211.36000000000013</v>
      </c>
      <c r="K427" s="766">
        <v>1</v>
      </c>
      <c r="L427" s="752">
        <v>2</v>
      </c>
      <c r="M427" s="753">
        <v>211.36000000000013</v>
      </c>
    </row>
    <row r="428" spans="1:13" ht="14.4" customHeight="1" x14ac:dyDescent="0.3">
      <c r="A428" s="747" t="s">
        <v>586</v>
      </c>
      <c r="B428" s="748" t="s">
        <v>2842</v>
      </c>
      <c r="C428" s="748" t="s">
        <v>2847</v>
      </c>
      <c r="D428" s="748" t="s">
        <v>1790</v>
      </c>
      <c r="E428" s="748" t="s">
        <v>2848</v>
      </c>
      <c r="F428" s="752"/>
      <c r="G428" s="752"/>
      <c r="H428" s="766">
        <v>0</v>
      </c>
      <c r="I428" s="752">
        <v>1</v>
      </c>
      <c r="J428" s="752">
        <v>324.72000000000003</v>
      </c>
      <c r="K428" s="766">
        <v>1</v>
      </c>
      <c r="L428" s="752">
        <v>1</v>
      </c>
      <c r="M428" s="753">
        <v>324.72000000000003</v>
      </c>
    </row>
    <row r="429" spans="1:13" ht="14.4" customHeight="1" x14ac:dyDescent="0.3">
      <c r="A429" s="747" t="s">
        <v>586</v>
      </c>
      <c r="B429" s="748" t="s">
        <v>2842</v>
      </c>
      <c r="C429" s="748" t="s">
        <v>2849</v>
      </c>
      <c r="D429" s="748" t="s">
        <v>1790</v>
      </c>
      <c r="E429" s="748" t="s">
        <v>2850</v>
      </c>
      <c r="F429" s="752"/>
      <c r="G429" s="752"/>
      <c r="H429" s="766">
        <v>0</v>
      </c>
      <c r="I429" s="752">
        <v>7</v>
      </c>
      <c r="J429" s="752">
        <v>241.81</v>
      </c>
      <c r="K429" s="766">
        <v>1</v>
      </c>
      <c r="L429" s="752">
        <v>7</v>
      </c>
      <c r="M429" s="753">
        <v>241.81</v>
      </c>
    </row>
    <row r="430" spans="1:13" ht="14.4" customHeight="1" x14ac:dyDescent="0.3">
      <c r="A430" s="747" t="s">
        <v>586</v>
      </c>
      <c r="B430" s="748" t="s">
        <v>2842</v>
      </c>
      <c r="C430" s="748" t="s">
        <v>2851</v>
      </c>
      <c r="D430" s="748" t="s">
        <v>1790</v>
      </c>
      <c r="E430" s="748" t="s">
        <v>2852</v>
      </c>
      <c r="F430" s="752"/>
      <c r="G430" s="752"/>
      <c r="H430" s="766">
        <v>0</v>
      </c>
      <c r="I430" s="752">
        <v>4</v>
      </c>
      <c r="J430" s="752">
        <v>413.21000000000009</v>
      </c>
      <c r="K430" s="766">
        <v>1</v>
      </c>
      <c r="L430" s="752">
        <v>4</v>
      </c>
      <c r="M430" s="753">
        <v>413.21000000000009</v>
      </c>
    </row>
    <row r="431" spans="1:13" ht="14.4" customHeight="1" x14ac:dyDescent="0.3">
      <c r="A431" s="747" t="s">
        <v>586</v>
      </c>
      <c r="B431" s="748" t="s">
        <v>2842</v>
      </c>
      <c r="C431" s="748" t="s">
        <v>2853</v>
      </c>
      <c r="D431" s="748" t="s">
        <v>1790</v>
      </c>
      <c r="E431" s="748" t="s">
        <v>2854</v>
      </c>
      <c r="F431" s="752"/>
      <c r="G431" s="752"/>
      <c r="H431" s="766">
        <v>0</v>
      </c>
      <c r="I431" s="752">
        <v>6</v>
      </c>
      <c r="J431" s="752">
        <v>414.95000000000005</v>
      </c>
      <c r="K431" s="766">
        <v>1</v>
      </c>
      <c r="L431" s="752">
        <v>6</v>
      </c>
      <c r="M431" s="753">
        <v>414.95000000000005</v>
      </c>
    </row>
    <row r="432" spans="1:13" ht="14.4" customHeight="1" x14ac:dyDescent="0.3">
      <c r="A432" s="747" t="s">
        <v>586</v>
      </c>
      <c r="B432" s="748" t="s">
        <v>2842</v>
      </c>
      <c r="C432" s="748" t="s">
        <v>2855</v>
      </c>
      <c r="D432" s="748" t="s">
        <v>1790</v>
      </c>
      <c r="E432" s="748" t="s">
        <v>2856</v>
      </c>
      <c r="F432" s="752"/>
      <c r="G432" s="752"/>
      <c r="H432" s="766">
        <v>0</v>
      </c>
      <c r="I432" s="752">
        <v>8</v>
      </c>
      <c r="J432" s="752">
        <v>1664.27</v>
      </c>
      <c r="K432" s="766">
        <v>1</v>
      </c>
      <c r="L432" s="752">
        <v>8</v>
      </c>
      <c r="M432" s="753">
        <v>1664.27</v>
      </c>
    </row>
    <row r="433" spans="1:13" ht="14.4" customHeight="1" x14ac:dyDescent="0.3">
      <c r="A433" s="747" t="s">
        <v>586</v>
      </c>
      <c r="B433" s="748" t="s">
        <v>2857</v>
      </c>
      <c r="C433" s="748" t="s">
        <v>2858</v>
      </c>
      <c r="D433" s="748" t="s">
        <v>2859</v>
      </c>
      <c r="E433" s="748" t="s">
        <v>762</v>
      </c>
      <c r="F433" s="752"/>
      <c r="G433" s="752"/>
      <c r="H433" s="766">
        <v>0</v>
      </c>
      <c r="I433" s="752">
        <v>4</v>
      </c>
      <c r="J433" s="752">
        <v>276.14000000000004</v>
      </c>
      <c r="K433" s="766">
        <v>1</v>
      </c>
      <c r="L433" s="752">
        <v>4</v>
      </c>
      <c r="M433" s="753">
        <v>276.14000000000004</v>
      </c>
    </row>
    <row r="434" spans="1:13" ht="14.4" customHeight="1" x14ac:dyDescent="0.3">
      <c r="A434" s="747" t="s">
        <v>586</v>
      </c>
      <c r="B434" s="748" t="s">
        <v>2857</v>
      </c>
      <c r="C434" s="748" t="s">
        <v>2860</v>
      </c>
      <c r="D434" s="748" t="s">
        <v>2859</v>
      </c>
      <c r="E434" s="748" t="s">
        <v>2741</v>
      </c>
      <c r="F434" s="752"/>
      <c r="G434" s="752"/>
      <c r="H434" s="766">
        <v>0</v>
      </c>
      <c r="I434" s="752">
        <v>2</v>
      </c>
      <c r="J434" s="752">
        <v>463.92999999999995</v>
      </c>
      <c r="K434" s="766">
        <v>1</v>
      </c>
      <c r="L434" s="752">
        <v>2</v>
      </c>
      <c r="M434" s="753">
        <v>463.92999999999995</v>
      </c>
    </row>
    <row r="435" spans="1:13" ht="14.4" customHeight="1" x14ac:dyDescent="0.3">
      <c r="A435" s="747" t="s">
        <v>586</v>
      </c>
      <c r="B435" s="748" t="s">
        <v>2857</v>
      </c>
      <c r="C435" s="748" t="s">
        <v>3366</v>
      </c>
      <c r="D435" s="748" t="s">
        <v>2859</v>
      </c>
      <c r="E435" s="748" t="s">
        <v>823</v>
      </c>
      <c r="F435" s="752"/>
      <c r="G435" s="752"/>
      <c r="H435" s="766">
        <v>0</v>
      </c>
      <c r="I435" s="752">
        <v>2</v>
      </c>
      <c r="J435" s="752">
        <v>214.39000000000004</v>
      </c>
      <c r="K435" s="766">
        <v>1</v>
      </c>
      <c r="L435" s="752">
        <v>2</v>
      </c>
      <c r="M435" s="753">
        <v>214.39000000000004</v>
      </c>
    </row>
    <row r="436" spans="1:13" ht="14.4" customHeight="1" x14ac:dyDescent="0.3">
      <c r="A436" s="747" t="s">
        <v>586</v>
      </c>
      <c r="B436" s="748" t="s">
        <v>2857</v>
      </c>
      <c r="C436" s="748" t="s">
        <v>3367</v>
      </c>
      <c r="D436" s="748" t="s">
        <v>2859</v>
      </c>
      <c r="E436" s="748" t="s">
        <v>3368</v>
      </c>
      <c r="F436" s="752"/>
      <c r="G436" s="752"/>
      <c r="H436" s="766">
        <v>0</v>
      </c>
      <c r="I436" s="752">
        <v>2</v>
      </c>
      <c r="J436" s="752">
        <v>726.3</v>
      </c>
      <c r="K436" s="766">
        <v>1</v>
      </c>
      <c r="L436" s="752">
        <v>2</v>
      </c>
      <c r="M436" s="753">
        <v>726.3</v>
      </c>
    </row>
    <row r="437" spans="1:13" ht="14.4" customHeight="1" x14ac:dyDescent="0.3">
      <c r="A437" s="747" t="s">
        <v>586</v>
      </c>
      <c r="B437" s="748" t="s">
        <v>2862</v>
      </c>
      <c r="C437" s="748" t="s">
        <v>3369</v>
      </c>
      <c r="D437" s="748" t="s">
        <v>2273</v>
      </c>
      <c r="E437" s="748" t="s">
        <v>2274</v>
      </c>
      <c r="F437" s="752"/>
      <c r="G437" s="752"/>
      <c r="H437" s="766">
        <v>0</v>
      </c>
      <c r="I437" s="752">
        <v>2</v>
      </c>
      <c r="J437" s="752">
        <v>628.70000000000027</v>
      </c>
      <c r="K437" s="766">
        <v>1</v>
      </c>
      <c r="L437" s="752">
        <v>2</v>
      </c>
      <c r="M437" s="753">
        <v>628.70000000000027</v>
      </c>
    </row>
    <row r="438" spans="1:13" ht="14.4" customHeight="1" x14ac:dyDescent="0.3">
      <c r="A438" s="747" t="s">
        <v>586</v>
      </c>
      <c r="B438" s="748" t="s">
        <v>2862</v>
      </c>
      <c r="C438" s="748" t="s">
        <v>2866</v>
      </c>
      <c r="D438" s="748" t="s">
        <v>1332</v>
      </c>
      <c r="E438" s="748" t="s">
        <v>1333</v>
      </c>
      <c r="F438" s="752"/>
      <c r="G438" s="752"/>
      <c r="H438" s="766">
        <v>0</v>
      </c>
      <c r="I438" s="752">
        <v>2</v>
      </c>
      <c r="J438" s="752">
        <v>275.98</v>
      </c>
      <c r="K438" s="766">
        <v>1</v>
      </c>
      <c r="L438" s="752">
        <v>2</v>
      </c>
      <c r="M438" s="753">
        <v>275.98</v>
      </c>
    </row>
    <row r="439" spans="1:13" ht="14.4" customHeight="1" x14ac:dyDescent="0.3">
      <c r="A439" s="747" t="s">
        <v>586</v>
      </c>
      <c r="B439" s="748" t="s">
        <v>2871</v>
      </c>
      <c r="C439" s="748" t="s">
        <v>3370</v>
      </c>
      <c r="D439" s="748" t="s">
        <v>3371</v>
      </c>
      <c r="E439" s="748" t="s">
        <v>3372</v>
      </c>
      <c r="F439" s="752"/>
      <c r="G439" s="752"/>
      <c r="H439" s="766">
        <v>0</v>
      </c>
      <c r="I439" s="752">
        <v>1</v>
      </c>
      <c r="J439" s="752">
        <v>198.81</v>
      </c>
      <c r="K439" s="766">
        <v>1</v>
      </c>
      <c r="L439" s="752">
        <v>1</v>
      </c>
      <c r="M439" s="753">
        <v>198.81</v>
      </c>
    </row>
    <row r="440" spans="1:13" ht="14.4" customHeight="1" x14ac:dyDescent="0.3">
      <c r="A440" s="747" t="s">
        <v>586</v>
      </c>
      <c r="B440" s="748" t="s">
        <v>3373</v>
      </c>
      <c r="C440" s="748" t="s">
        <v>3374</v>
      </c>
      <c r="D440" s="748" t="s">
        <v>3375</v>
      </c>
      <c r="E440" s="748" t="s">
        <v>664</v>
      </c>
      <c r="F440" s="752"/>
      <c r="G440" s="752"/>
      <c r="H440" s="766">
        <v>0</v>
      </c>
      <c r="I440" s="752">
        <v>1</v>
      </c>
      <c r="J440" s="752">
        <v>1253.4000000000001</v>
      </c>
      <c r="K440" s="766">
        <v>1</v>
      </c>
      <c r="L440" s="752">
        <v>1</v>
      </c>
      <c r="M440" s="753">
        <v>1253.4000000000001</v>
      </c>
    </row>
    <row r="441" spans="1:13" ht="14.4" customHeight="1" x14ac:dyDescent="0.3">
      <c r="A441" s="747" t="s">
        <v>586</v>
      </c>
      <c r="B441" s="748" t="s">
        <v>3373</v>
      </c>
      <c r="C441" s="748" t="s">
        <v>3376</v>
      </c>
      <c r="D441" s="748" t="s">
        <v>3375</v>
      </c>
      <c r="E441" s="748" t="s">
        <v>2741</v>
      </c>
      <c r="F441" s="752"/>
      <c r="G441" s="752"/>
      <c r="H441" s="766">
        <v>0</v>
      </c>
      <c r="I441" s="752">
        <v>1</v>
      </c>
      <c r="J441" s="752">
        <v>2402.94</v>
      </c>
      <c r="K441" s="766">
        <v>1</v>
      </c>
      <c r="L441" s="752">
        <v>1</v>
      </c>
      <c r="M441" s="753">
        <v>2402.94</v>
      </c>
    </row>
    <row r="442" spans="1:13" ht="14.4" customHeight="1" x14ac:dyDescent="0.3">
      <c r="A442" s="747" t="s">
        <v>586</v>
      </c>
      <c r="B442" s="748" t="s">
        <v>2875</v>
      </c>
      <c r="C442" s="748" t="s">
        <v>2876</v>
      </c>
      <c r="D442" s="748" t="s">
        <v>1061</v>
      </c>
      <c r="E442" s="748" t="s">
        <v>2877</v>
      </c>
      <c r="F442" s="752"/>
      <c r="G442" s="752"/>
      <c r="H442" s="766">
        <v>0</v>
      </c>
      <c r="I442" s="752">
        <v>3</v>
      </c>
      <c r="J442" s="752">
        <v>223.52999999999997</v>
      </c>
      <c r="K442" s="766">
        <v>1</v>
      </c>
      <c r="L442" s="752">
        <v>3</v>
      </c>
      <c r="M442" s="753">
        <v>223.52999999999997</v>
      </c>
    </row>
    <row r="443" spans="1:13" ht="14.4" customHeight="1" x14ac:dyDescent="0.3">
      <c r="A443" s="747" t="s">
        <v>586</v>
      </c>
      <c r="B443" s="748" t="s">
        <v>2875</v>
      </c>
      <c r="C443" s="748" t="s">
        <v>3377</v>
      </c>
      <c r="D443" s="748" t="s">
        <v>1061</v>
      </c>
      <c r="E443" s="748" t="s">
        <v>3378</v>
      </c>
      <c r="F443" s="752"/>
      <c r="G443" s="752"/>
      <c r="H443" s="766">
        <v>0</v>
      </c>
      <c r="I443" s="752">
        <v>2</v>
      </c>
      <c r="J443" s="752">
        <v>450.480006088408</v>
      </c>
      <c r="K443" s="766">
        <v>1</v>
      </c>
      <c r="L443" s="752">
        <v>2</v>
      </c>
      <c r="M443" s="753">
        <v>450.480006088408</v>
      </c>
    </row>
    <row r="444" spans="1:13" ht="14.4" customHeight="1" x14ac:dyDescent="0.3">
      <c r="A444" s="747" t="s">
        <v>586</v>
      </c>
      <c r="B444" s="748" t="s">
        <v>2881</v>
      </c>
      <c r="C444" s="748" t="s">
        <v>3379</v>
      </c>
      <c r="D444" s="748" t="s">
        <v>3380</v>
      </c>
      <c r="E444" s="748" t="s">
        <v>3381</v>
      </c>
      <c r="F444" s="752">
        <v>2</v>
      </c>
      <c r="G444" s="752">
        <v>123.4</v>
      </c>
      <c r="H444" s="766">
        <v>1</v>
      </c>
      <c r="I444" s="752"/>
      <c r="J444" s="752"/>
      <c r="K444" s="766">
        <v>0</v>
      </c>
      <c r="L444" s="752">
        <v>2</v>
      </c>
      <c r="M444" s="753">
        <v>123.4</v>
      </c>
    </row>
    <row r="445" spans="1:13" ht="14.4" customHeight="1" x14ac:dyDescent="0.3">
      <c r="A445" s="747" t="s">
        <v>586</v>
      </c>
      <c r="B445" s="748" t="s">
        <v>2881</v>
      </c>
      <c r="C445" s="748" t="s">
        <v>2882</v>
      </c>
      <c r="D445" s="748" t="s">
        <v>1380</v>
      </c>
      <c r="E445" s="748" t="s">
        <v>2883</v>
      </c>
      <c r="F445" s="752"/>
      <c r="G445" s="752"/>
      <c r="H445" s="766">
        <v>0</v>
      </c>
      <c r="I445" s="752">
        <v>6</v>
      </c>
      <c r="J445" s="752">
        <v>370.16000000000008</v>
      </c>
      <c r="K445" s="766">
        <v>1</v>
      </c>
      <c r="L445" s="752">
        <v>6</v>
      </c>
      <c r="M445" s="753">
        <v>370.16000000000008</v>
      </c>
    </row>
    <row r="446" spans="1:13" ht="14.4" customHeight="1" x14ac:dyDescent="0.3">
      <c r="A446" s="747" t="s">
        <v>586</v>
      </c>
      <c r="B446" s="748" t="s">
        <v>2888</v>
      </c>
      <c r="C446" s="748" t="s">
        <v>2889</v>
      </c>
      <c r="D446" s="748" t="s">
        <v>2890</v>
      </c>
      <c r="E446" s="748" t="s">
        <v>2891</v>
      </c>
      <c r="F446" s="752">
        <v>66</v>
      </c>
      <c r="G446" s="752">
        <v>2394.48</v>
      </c>
      <c r="H446" s="766">
        <v>1</v>
      </c>
      <c r="I446" s="752"/>
      <c r="J446" s="752"/>
      <c r="K446" s="766">
        <v>0</v>
      </c>
      <c r="L446" s="752">
        <v>66</v>
      </c>
      <c r="M446" s="753">
        <v>2394.48</v>
      </c>
    </row>
    <row r="447" spans="1:13" ht="14.4" customHeight="1" x14ac:dyDescent="0.3">
      <c r="A447" s="747" t="s">
        <v>586</v>
      </c>
      <c r="B447" s="748" t="s">
        <v>2895</v>
      </c>
      <c r="C447" s="748" t="s">
        <v>2896</v>
      </c>
      <c r="D447" s="748" t="s">
        <v>2897</v>
      </c>
      <c r="E447" s="748" t="s">
        <v>2898</v>
      </c>
      <c r="F447" s="752"/>
      <c r="G447" s="752"/>
      <c r="H447" s="766">
        <v>0</v>
      </c>
      <c r="I447" s="752">
        <v>2</v>
      </c>
      <c r="J447" s="752">
        <v>184.39999999999998</v>
      </c>
      <c r="K447" s="766">
        <v>1</v>
      </c>
      <c r="L447" s="752">
        <v>2</v>
      </c>
      <c r="M447" s="753">
        <v>184.39999999999998</v>
      </c>
    </row>
    <row r="448" spans="1:13" ht="14.4" customHeight="1" x14ac:dyDescent="0.3">
      <c r="A448" s="747" t="s">
        <v>586</v>
      </c>
      <c r="B448" s="748" t="s">
        <v>2895</v>
      </c>
      <c r="C448" s="748" t="s">
        <v>3382</v>
      </c>
      <c r="D448" s="748" t="s">
        <v>2897</v>
      </c>
      <c r="E448" s="748" t="s">
        <v>3383</v>
      </c>
      <c r="F448" s="752"/>
      <c r="G448" s="752"/>
      <c r="H448" s="766">
        <v>0</v>
      </c>
      <c r="I448" s="752">
        <v>1</v>
      </c>
      <c r="J448" s="752">
        <v>99.37</v>
      </c>
      <c r="K448" s="766">
        <v>1</v>
      </c>
      <c r="L448" s="752">
        <v>1</v>
      </c>
      <c r="M448" s="753">
        <v>99.37</v>
      </c>
    </row>
    <row r="449" spans="1:13" ht="14.4" customHeight="1" x14ac:dyDescent="0.3">
      <c r="A449" s="747" t="s">
        <v>586</v>
      </c>
      <c r="B449" s="748" t="s">
        <v>2895</v>
      </c>
      <c r="C449" s="748" t="s">
        <v>2899</v>
      </c>
      <c r="D449" s="748" t="s">
        <v>2900</v>
      </c>
      <c r="E449" s="748" t="s">
        <v>2901</v>
      </c>
      <c r="F449" s="752"/>
      <c r="G449" s="752"/>
      <c r="H449" s="766">
        <v>0</v>
      </c>
      <c r="I449" s="752">
        <v>2</v>
      </c>
      <c r="J449" s="752">
        <v>224.53999999999996</v>
      </c>
      <c r="K449" s="766">
        <v>1</v>
      </c>
      <c r="L449" s="752">
        <v>2</v>
      </c>
      <c r="M449" s="753">
        <v>224.53999999999996</v>
      </c>
    </row>
    <row r="450" spans="1:13" ht="14.4" customHeight="1" x14ac:dyDescent="0.3">
      <c r="A450" s="747" t="s">
        <v>586</v>
      </c>
      <c r="B450" s="748" t="s">
        <v>2895</v>
      </c>
      <c r="C450" s="748" t="s">
        <v>2906</v>
      </c>
      <c r="D450" s="748" t="s">
        <v>2900</v>
      </c>
      <c r="E450" s="748" t="s">
        <v>2907</v>
      </c>
      <c r="F450" s="752"/>
      <c r="G450" s="752"/>
      <c r="H450" s="766">
        <v>0</v>
      </c>
      <c r="I450" s="752">
        <v>4</v>
      </c>
      <c r="J450" s="752">
        <v>197.52</v>
      </c>
      <c r="K450" s="766">
        <v>1</v>
      </c>
      <c r="L450" s="752">
        <v>4</v>
      </c>
      <c r="M450" s="753">
        <v>197.52</v>
      </c>
    </row>
    <row r="451" spans="1:13" ht="14.4" customHeight="1" x14ac:dyDescent="0.3">
      <c r="A451" s="747" t="s">
        <v>586</v>
      </c>
      <c r="B451" s="748" t="s">
        <v>2895</v>
      </c>
      <c r="C451" s="748" t="s">
        <v>2908</v>
      </c>
      <c r="D451" s="748" t="s">
        <v>2900</v>
      </c>
      <c r="E451" s="748" t="s">
        <v>2909</v>
      </c>
      <c r="F451" s="752"/>
      <c r="G451" s="752"/>
      <c r="H451" s="766">
        <v>0</v>
      </c>
      <c r="I451" s="752">
        <v>3</v>
      </c>
      <c r="J451" s="752">
        <v>188.01</v>
      </c>
      <c r="K451" s="766">
        <v>1</v>
      </c>
      <c r="L451" s="752">
        <v>3</v>
      </c>
      <c r="M451" s="753">
        <v>188.01</v>
      </c>
    </row>
    <row r="452" spans="1:13" ht="14.4" customHeight="1" x14ac:dyDescent="0.3">
      <c r="A452" s="747" t="s">
        <v>586</v>
      </c>
      <c r="B452" s="748" t="s">
        <v>2895</v>
      </c>
      <c r="C452" s="748" t="s">
        <v>2910</v>
      </c>
      <c r="D452" s="748" t="s">
        <v>2897</v>
      </c>
      <c r="E452" s="748" t="s">
        <v>2911</v>
      </c>
      <c r="F452" s="752"/>
      <c r="G452" s="752"/>
      <c r="H452" s="766">
        <v>0</v>
      </c>
      <c r="I452" s="752">
        <v>5</v>
      </c>
      <c r="J452" s="752">
        <v>388.76</v>
      </c>
      <c r="K452" s="766">
        <v>1</v>
      </c>
      <c r="L452" s="752">
        <v>5</v>
      </c>
      <c r="M452" s="753">
        <v>388.76</v>
      </c>
    </row>
    <row r="453" spans="1:13" ht="14.4" customHeight="1" x14ac:dyDescent="0.3">
      <c r="A453" s="747" t="s">
        <v>586</v>
      </c>
      <c r="B453" s="748" t="s">
        <v>2895</v>
      </c>
      <c r="C453" s="748" t="s">
        <v>3384</v>
      </c>
      <c r="D453" s="748" t="s">
        <v>2897</v>
      </c>
      <c r="E453" s="748" t="s">
        <v>3385</v>
      </c>
      <c r="F453" s="752">
        <v>1</v>
      </c>
      <c r="G453" s="752">
        <v>101.16000000000003</v>
      </c>
      <c r="H453" s="766">
        <v>1</v>
      </c>
      <c r="I453" s="752"/>
      <c r="J453" s="752"/>
      <c r="K453" s="766">
        <v>0</v>
      </c>
      <c r="L453" s="752">
        <v>1</v>
      </c>
      <c r="M453" s="753">
        <v>101.16000000000003</v>
      </c>
    </row>
    <row r="454" spans="1:13" ht="14.4" customHeight="1" x14ac:dyDescent="0.3">
      <c r="A454" s="747" t="s">
        <v>586</v>
      </c>
      <c r="B454" s="748" t="s">
        <v>2895</v>
      </c>
      <c r="C454" s="748" t="s">
        <v>2912</v>
      </c>
      <c r="D454" s="748" t="s">
        <v>2897</v>
      </c>
      <c r="E454" s="748" t="s">
        <v>2913</v>
      </c>
      <c r="F454" s="752"/>
      <c r="G454" s="752"/>
      <c r="H454" s="766">
        <v>0</v>
      </c>
      <c r="I454" s="752">
        <v>7</v>
      </c>
      <c r="J454" s="752">
        <v>426.9</v>
      </c>
      <c r="K454" s="766">
        <v>1</v>
      </c>
      <c r="L454" s="752">
        <v>7</v>
      </c>
      <c r="M454" s="753">
        <v>426.9</v>
      </c>
    </row>
    <row r="455" spans="1:13" ht="14.4" customHeight="1" x14ac:dyDescent="0.3">
      <c r="A455" s="747" t="s">
        <v>586</v>
      </c>
      <c r="B455" s="748" t="s">
        <v>2920</v>
      </c>
      <c r="C455" s="748" t="s">
        <v>2921</v>
      </c>
      <c r="D455" s="748" t="s">
        <v>1988</v>
      </c>
      <c r="E455" s="748" t="s">
        <v>2922</v>
      </c>
      <c r="F455" s="752"/>
      <c r="G455" s="752"/>
      <c r="H455" s="766">
        <v>0</v>
      </c>
      <c r="I455" s="752">
        <v>24</v>
      </c>
      <c r="J455" s="752">
        <v>3998.2400000000002</v>
      </c>
      <c r="K455" s="766">
        <v>1</v>
      </c>
      <c r="L455" s="752">
        <v>24</v>
      </c>
      <c r="M455" s="753">
        <v>3998.2400000000002</v>
      </c>
    </row>
    <row r="456" spans="1:13" ht="14.4" customHeight="1" x14ac:dyDescent="0.3">
      <c r="A456" s="747" t="s">
        <v>586</v>
      </c>
      <c r="B456" s="748" t="s">
        <v>2920</v>
      </c>
      <c r="C456" s="748" t="s">
        <v>2923</v>
      </c>
      <c r="D456" s="748" t="s">
        <v>1988</v>
      </c>
      <c r="E456" s="748" t="s">
        <v>2924</v>
      </c>
      <c r="F456" s="752"/>
      <c r="G456" s="752"/>
      <c r="H456" s="766">
        <v>0</v>
      </c>
      <c r="I456" s="752">
        <v>7</v>
      </c>
      <c r="J456" s="752">
        <v>801.08000000000015</v>
      </c>
      <c r="K456" s="766">
        <v>1</v>
      </c>
      <c r="L456" s="752">
        <v>7</v>
      </c>
      <c r="M456" s="753">
        <v>801.08000000000015</v>
      </c>
    </row>
    <row r="457" spans="1:13" ht="14.4" customHeight="1" x14ac:dyDescent="0.3">
      <c r="A457" s="747" t="s">
        <v>586</v>
      </c>
      <c r="B457" s="748" t="s">
        <v>2920</v>
      </c>
      <c r="C457" s="748" t="s">
        <v>2925</v>
      </c>
      <c r="D457" s="748" t="s">
        <v>2926</v>
      </c>
      <c r="E457" s="748" t="s">
        <v>2927</v>
      </c>
      <c r="F457" s="752"/>
      <c r="G457" s="752"/>
      <c r="H457" s="766">
        <v>0</v>
      </c>
      <c r="I457" s="752">
        <v>2</v>
      </c>
      <c r="J457" s="752">
        <v>202.82</v>
      </c>
      <c r="K457" s="766">
        <v>1</v>
      </c>
      <c r="L457" s="752">
        <v>2</v>
      </c>
      <c r="M457" s="753">
        <v>202.82</v>
      </c>
    </row>
    <row r="458" spans="1:13" ht="14.4" customHeight="1" x14ac:dyDescent="0.3">
      <c r="A458" s="747" t="s">
        <v>586</v>
      </c>
      <c r="B458" s="748" t="s">
        <v>2920</v>
      </c>
      <c r="C458" s="748" t="s">
        <v>2928</v>
      </c>
      <c r="D458" s="748" t="s">
        <v>2929</v>
      </c>
      <c r="E458" s="748" t="s">
        <v>2930</v>
      </c>
      <c r="F458" s="752"/>
      <c r="G458" s="752"/>
      <c r="H458" s="766">
        <v>0</v>
      </c>
      <c r="I458" s="752">
        <v>1</v>
      </c>
      <c r="J458" s="752">
        <v>111.32</v>
      </c>
      <c r="K458" s="766">
        <v>1</v>
      </c>
      <c r="L458" s="752">
        <v>1</v>
      </c>
      <c r="M458" s="753">
        <v>111.32</v>
      </c>
    </row>
    <row r="459" spans="1:13" ht="14.4" customHeight="1" x14ac:dyDescent="0.3">
      <c r="A459" s="747" t="s">
        <v>586</v>
      </c>
      <c r="B459" s="748" t="s">
        <v>2934</v>
      </c>
      <c r="C459" s="748" t="s">
        <v>2935</v>
      </c>
      <c r="D459" s="748" t="s">
        <v>2936</v>
      </c>
      <c r="E459" s="748" t="s">
        <v>2937</v>
      </c>
      <c r="F459" s="752"/>
      <c r="G459" s="752"/>
      <c r="H459" s="766">
        <v>0</v>
      </c>
      <c r="I459" s="752">
        <v>1</v>
      </c>
      <c r="J459" s="752">
        <v>458.7</v>
      </c>
      <c r="K459" s="766">
        <v>1</v>
      </c>
      <c r="L459" s="752">
        <v>1</v>
      </c>
      <c r="M459" s="753">
        <v>458.7</v>
      </c>
    </row>
    <row r="460" spans="1:13" ht="14.4" customHeight="1" x14ac:dyDescent="0.3">
      <c r="A460" s="747" t="s">
        <v>586</v>
      </c>
      <c r="B460" s="748" t="s">
        <v>2934</v>
      </c>
      <c r="C460" s="748" t="s">
        <v>2938</v>
      </c>
      <c r="D460" s="748" t="s">
        <v>2089</v>
      </c>
      <c r="E460" s="748" t="s">
        <v>2939</v>
      </c>
      <c r="F460" s="752">
        <v>10</v>
      </c>
      <c r="G460" s="752">
        <v>1616.7000000000003</v>
      </c>
      <c r="H460" s="766">
        <v>1</v>
      </c>
      <c r="I460" s="752"/>
      <c r="J460" s="752"/>
      <c r="K460" s="766">
        <v>0</v>
      </c>
      <c r="L460" s="752">
        <v>10</v>
      </c>
      <c r="M460" s="753">
        <v>1616.7000000000003</v>
      </c>
    </row>
    <row r="461" spans="1:13" ht="14.4" customHeight="1" x14ac:dyDescent="0.3">
      <c r="A461" s="747" t="s">
        <v>586</v>
      </c>
      <c r="B461" s="748" t="s">
        <v>2940</v>
      </c>
      <c r="C461" s="748" t="s">
        <v>3386</v>
      </c>
      <c r="D461" s="748" t="s">
        <v>2942</v>
      </c>
      <c r="E461" s="748" t="s">
        <v>3387</v>
      </c>
      <c r="F461" s="752"/>
      <c r="G461" s="752"/>
      <c r="H461" s="766">
        <v>0</v>
      </c>
      <c r="I461" s="752">
        <v>3</v>
      </c>
      <c r="J461" s="752">
        <v>612.50999999999976</v>
      </c>
      <c r="K461" s="766">
        <v>1</v>
      </c>
      <c r="L461" s="752">
        <v>3</v>
      </c>
      <c r="M461" s="753">
        <v>612.50999999999976</v>
      </c>
    </row>
    <row r="462" spans="1:13" ht="14.4" customHeight="1" x14ac:dyDescent="0.3">
      <c r="A462" s="747" t="s">
        <v>586</v>
      </c>
      <c r="B462" s="748" t="s">
        <v>2940</v>
      </c>
      <c r="C462" s="748" t="s">
        <v>2941</v>
      </c>
      <c r="D462" s="748" t="s">
        <v>2942</v>
      </c>
      <c r="E462" s="748" t="s">
        <v>2058</v>
      </c>
      <c r="F462" s="752"/>
      <c r="G462" s="752"/>
      <c r="H462" s="766">
        <v>0</v>
      </c>
      <c r="I462" s="752">
        <v>2</v>
      </c>
      <c r="J462" s="752">
        <v>131.06</v>
      </c>
      <c r="K462" s="766">
        <v>1</v>
      </c>
      <c r="L462" s="752">
        <v>2</v>
      </c>
      <c r="M462" s="753">
        <v>131.06</v>
      </c>
    </row>
    <row r="463" spans="1:13" ht="14.4" customHeight="1" x14ac:dyDescent="0.3">
      <c r="A463" s="747" t="s">
        <v>586</v>
      </c>
      <c r="B463" s="748" t="s">
        <v>2940</v>
      </c>
      <c r="C463" s="748" t="s">
        <v>2943</v>
      </c>
      <c r="D463" s="748" t="s">
        <v>2942</v>
      </c>
      <c r="E463" s="748" t="s">
        <v>2018</v>
      </c>
      <c r="F463" s="752"/>
      <c r="G463" s="752"/>
      <c r="H463" s="766">
        <v>0</v>
      </c>
      <c r="I463" s="752">
        <v>12</v>
      </c>
      <c r="J463" s="752">
        <v>1473.5</v>
      </c>
      <c r="K463" s="766">
        <v>1</v>
      </c>
      <c r="L463" s="752">
        <v>12</v>
      </c>
      <c r="M463" s="753">
        <v>1473.5</v>
      </c>
    </row>
    <row r="464" spans="1:13" ht="14.4" customHeight="1" x14ac:dyDescent="0.3">
      <c r="A464" s="747" t="s">
        <v>586</v>
      </c>
      <c r="B464" s="748" t="s">
        <v>2944</v>
      </c>
      <c r="C464" s="748" t="s">
        <v>2945</v>
      </c>
      <c r="D464" s="748" t="s">
        <v>2946</v>
      </c>
      <c r="E464" s="748" t="s">
        <v>2947</v>
      </c>
      <c r="F464" s="752">
        <v>40</v>
      </c>
      <c r="G464" s="752">
        <v>1064.4000000000001</v>
      </c>
      <c r="H464" s="766">
        <v>1</v>
      </c>
      <c r="I464" s="752"/>
      <c r="J464" s="752"/>
      <c r="K464" s="766">
        <v>0</v>
      </c>
      <c r="L464" s="752">
        <v>40</v>
      </c>
      <c r="M464" s="753">
        <v>1064.4000000000001</v>
      </c>
    </row>
    <row r="465" spans="1:13" ht="14.4" customHeight="1" x14ac:dyDescent="0.3">
      <c r="A465" s="747" t="s">
        <v>586</v>
      </c>
      <c r="B465" s="748" t="s">
        <v>2948</v>
      </c>
      <c r="C465" s="748" t="s">
        <v>2949</v>
      </c>
      <c r="D465" s="748" t="s">
        <v>2950</v>
      </c>
      <c r="E465" s="748" t="s">
        <v>2951</v>
      </c>
      <c r="F465" s="752">
        <v>3</v>
      </c>
      <c r="G465" s="752">
        <v>3349.5</v>
      </c>
      <c r="H465" s="766">
        <v>1</v>
      </c>
      <c r="I465" s="752"/>
      <c r="J465" s="752"/>
      <c r="K465" s="766">
        <v>0</v>
      </c>
      <c r="L465" s="752">
        <v>3</v>
      </c>
      <c r="M465" s="753">
        <v>3349.5</v>
      </c>
    </row>
    <row r="466" spans="1:13" ht="14.4" customHeight="1" x14ac:dyDescent="0.3">
      <c r="A466" s="747" t="s">
        <v>586</v>
      </c>
      <c r="B466" s="748" t="s">
        <v>2948</v>
      </c>
      <c r="C466" s="748" t="s">
        <v>2955</v>
      </c>
      <c r="D466" s="748" t="s">
        <v>2953</v>
      </c>
      <c r="E466" s="748" t="s">
        <v>2951</v>
      </c>
      <c r="F466" s="752"/>
      <c r="G466" s="752"/>
      <c r="H466" s="766">
        <v>0</v>
      </c>
      <c r="I466" s="752">
        <v>2</v>
      </c>
      <c r="J466" s="752">
        <v>1837</v>
      </c>
      <c r="K466" s="766">
        <v>1</v>
      </c>
      <c r="L466" s="752">
        <v>2</v>
      </c>
      <c r="M466" s="753">
        <v>1837</v>
      </c>
    </row>
    <row r="467" spans="1:13" ht="14.4" customHeight="1" x14ac:dyDescent="0.3">
      <c r="A467" s="747" t="s">
        <v>586</v>
      </c>
      <c r="B467" s="748" t="s">
        <v>2956</v>
      </c>
      <c r="C467" s="748" t="s">
        <v>2957</v>
      </c>
      <c r="D467" s="748" t="s">
        <v>2958</v>
      </c>
      <c r="E467" s="748" t="s">
        <v>2959</v>
      </c>
      <c r="F467" s="752"/>
      <c r="G467" s="752"/>
      <c r="H467" s="766">
        <v>0</v>
      </c>
      <c r="I467" s="752">
        <v>1</v>
      </c>
      <c r="J467" s="752">
        <v>41.730000000000004</v>
      </c>
      <c r="K467" s="766">
        <v>1</v>
      </c>
      <c r="L467" s="752">
        <v>1</v>
      </c>
      <c r="M467" s="753">
        <v>41.730000000000004</v>
      </c>
    </row>
    <row r="468" spans="1:13" ht="14.4" customHeight="1" x14ac:dyDescent="0.3">
      <c r="A468" s="747" t="s">
        <v>586</v>
      </c>
      <c r="B468" s="748" t="s">
        <v>2968</v>
      </c>
      <c r="C468" s="748" t="s">
        <v>2972</v>
      </c>
      <c r="D468" s="748" t="s">
        <v>2973</v>
      </c>
      <c r="E468" s="748" t="s">
        <v>2974</v>
      </c>
      <c r="F468" s="752"/>
      <c r="G468" s="752"/>
      <c r="H468" s="766">
        <v>0</v>
      </c>
      <c r="I468" s="752">
        <v>3</v>
      </c>
      <c r="J468" s="752">
        <v>1684.53</v>
      </c>
      <c r="K468" s="766">
        <v>1</v>
      </c>
      <c r="L468" s="752">
        <v>3</v>
      </c>
      <c r="M468" s="753">
        <v>1684.53</v>
      </c>
    </row>
    <row r="469" spans="1:13" ht="14.4" customHeight="1" x14ac:dyDescent="0.3">
      <c r="A469" s="747" t="s">
        <v>586</v>
      </c>
      <c r="B469" s="748" t="s">
        <v>3388</v>
      </c>
      <c r="C469" s="748" t="s">
        <v>3389</v>
      </c>
      <c r="D469" s="748" t="s">
        <v>2408</v>
      </c>
      <c r="E469" s="748" t="s">
        <v>3390</v>
      </c>
      <c r="F469" s="752"/>
      <c r="G469" s="752"/>
      <c r="H469" s="766">
        <v>0</v>
      </c>
      <c r="I469" s="752">
        <v>1</v>
      </c>
      <c r="J469" s="752">
        <v>320.32</v>
      </c>
      <c r="K469" s="766">
        <v>1</v>
      </c>
      <c r="L469" s="752">
        <v>1</v>
      </c>
      <c r="M469" s="753">
        <v>320.32</v>
      </c>
    </row>
    <row r="470" spans="1:13" ht="14.4" customHeight="1" x14ac:dyDescent="0.3">
      <c r="A470" s="747" t="s">
        <v>586</v>
      </c>
      <c r="B470" s="748" t="s">
        <v>2975</v>
      </c>
      <c r="C470" s="748" t="s">
        <v>2976</v>
      </c>
      <c r="D470" s="748" t="s">
        <v>2977</v>
      </c>
      <c r="E470" s="748" t="s">
        <v>2978</v>
      </c>
      <c r="F470" s="752"/>
      <c r="G470" s="752"/>
      <c r="H470" s="766">
        <v>0</v>
      </c>
      <c r="I470" s="752">
        <v>56</v>
      </c>
      <c r="J470" s="752">
        <v>1869.8399999999997</v>
      </c>
      <c r="K470" s="766">
        <v>1</v>
      </c>
      <c r="L470" s="752">
        <v>56</v>
      </c>
      <c r="M470" s="753">
        <v>1869.8399999999997</v>
      </c>
    </row>
    <row r="471" spans="1:13" ht="14.4" customHeight="1" x14ac:dyDescent="0.3">
      <c r="A471" s="747" t="s">
        <v>586</v>
      </c>
      <c r="B471" s="748" t="s">
        <v>2975</v>
      </c>
      <c r="C471" s="748" t="s">
        <v>2979</v>
      </c>
      <c r="D471" s="748" t="s">
        <v>2977</v>
      </c>
      <c r="E471" s="748" t="s">
        <v>2980</v>
      </c>
      <c r="F471" s="752"/>
      <c r="G471" s="752"/>
      <c r="H471" s="766">
        <v>0</v>
      </c>
      <c r="I471" s="752">
        <v>15</v>
      </c>
      <c r="J471" s="752">
        <v>793.2</v>
      </c>
      <c r="K471" s="766">
        <v>1</v>
      </c>
      <c r="L471" s="752">
        <v>15</v>
      </c>
      <c r="M471" s="753">
        <v>793.2</v>
      </c>
    </row>
    <row r="472" spans="1:13" ht="14.4" customHeight="1" x14ac:dyDescent="0.3">
      <c r="A472" s="747" t="s">
        <v>586</v>
      </c>
      <c r="B472" s="748" t="s">
        <v>2990</v>
      </c>
      <c r="C472" s="748" t="s">
        <v>2996</v>
      </c>
      <c r="D472" s="748" t="s">
        <v>2997</v>
      </c>
      <c r="E472" s="748" t="s">
        <v>2998</v>
      </c>
      <c r="F472" s="752"/>
      <c r="G472" s="752"/>
      <c r="H472" s="766">
        <v>0</v>
      </c>
      <c r="I472" s="752">
        <v>3</v>
      </c>
      <c r="J472" s="752">
        <v>6341.2500000000027</v>
      </c>
      <c r="K472" s="766">
        <v>1</v>
      </c>
      <c r="L472" s="752">
        <v>3</v>
      </c>
      <c r="M472" s="753">
        <v>6341.2500000000027</v>
      </c>
    </row>
    <row r="473" spans="1:13" ht="14.4" customHeight="1" x14ac:dyDescent="0.3">
      <c r="A473" s="747" t="s">
        <v>586</v>
      </c>
      <c r="B473" s="748" t="s">
        <v>2990</v>
      </c>
      <c r="C473" s="748" t="s">
        <v>3391</v>
      </c>
      <c r="D473" s="748" t="s">
        <v>3392</v>
      </c>
      <c r="E473" s="748" t="s">
        <v>2998</v>
      </c>
      <c r="F473" s="752">
        <v>1</v>
      </c>
      <c r="G473" s="752">
        <v>669.88000000000034</v>
      </c>
      <c r="H473" s="766">
        <v>1</v>
      </c>
      <c r="I473" s="752"/>
      <c r="J473" s="752"/>
      <c r="K473" s="766">
        <v>0</v>
      </c>
      <c r="L473" s="752">
        <v>1</v>
      </c>
      <c r="M473" s="753">
        <v>669.88000000000034</v>
      </c>
    </row>
    <row r="474" spans="1:13" ht="14.4" customHeight="1" x14ac:dyDescent="0.3">
      <c r="A474" s="747" t="s">
        <v>586</v>
      </c>
      <c r="B474" s="748" t="s">
        <v>3007</v>
      </c>
      <c r="C474" s="748" t="s">
        <v>3008</v>
      </c>
      <c r="D474" s="748" t="s">
        <v>3009</v>
      </c>
      <c r="E474" s="748" t="s">
        <v>2735</v>
      </c>
      <c r="F474" s="752"/>
      <c r="G474" s="752"/>
      <c r="H474" s="766">
        <v>0</v>
      </c>
      <c r="I474" s="752">
        <v>1</v>
      </c>
      <c r="J474" s="752">
        <v>422.87000000000012</v>
      </c>
      <c r="K474" s="766">
        <v>1</v>
      </c>
      <c r="L474" s="752">
        <v>1</v>
      </c>
      <c r="M474" s="753">
        <v>422.87000000000012</v>
      </c>
    </row>
    <row r="475" spans="1:13" ht="14.4" customHeight="1" x14ac:dyDescent="0.3">
      <c r="A475" s="747" t="s">
        <v>586</v>
      </c>
      <c r="B475" s="748" t="s">
        <v>3020</v>
      </c>
      <c r="C475" s="748" t="s">
        <v>3021</v>
      </c>
      <c r="D475" s="748" t="s">
        <v>701</v>
      </c>
      <c r="E475" s="748" t="s">
        <v>3022</v>
      </c>
      <c r="F475" s="752"/>
      <c r="G475" s="752"/>
      <c r="H475" s="766">
        <v>0</v>
      </c>
      <c r="I475" s="752">
        <v>1</v>
      </c>
      <c r="J475" s="752">
        <v>58.330000000000027</v>
      </c>
      <c r="K475" s="766">
        <v>1</v>
      </c>
      <c r="L475" s="752">
        <v>1</v>
      </c>
      <c r="M475" s="753">
        <v>58.330000000000027</v>
      </c>
    </row>
    <row r="476" spans="1:13" ht="14.4" customHeight="1" x14ac:dyDescent="0.3">
      <c r="A476" s="747" t="s">
        <v>586</v>
      </c>
      <c r="B476" s="748" t="s">
        <v>3020</v>
      </c>
      <c r="C476" s="748" t="s">
        <v>3023</v>
      </c>
      <c r="D476" s="748" t="s">
        <v>701</v>
      </c>
      <c r="E476" s="748" t="s">
        <v>642</v>
      </c>
      <c r="F476" s="752"/>
      <c r="G476" s="752"/>
      <c r="H476" s="766">
        <v>0</v>
      </c>
      <c r="I476" s="752">
        <v>6</v>
      </c>
      <c r="J476" s="752">
        <v>626.05000000000018</v>
      </c>
      <c r="K476" s="766">
        <v>1</v>
      </c>
      <c r="L476" s="752">
        <v>6</v>
      </c>
      <c r="M476" s="753">
        <v>626.05000000000018</v>
      </c>
    </row>
    <row r="477" spans="1:13" ht="14.4" customHeight="1" x14ac:dyDescent="0.3">
      <c r="A477" s="747" t="s">
        <v>586</v>
      </c>
      <c r="B477" s="748" t="s">
        <v>3024</v>
      </c>
      <c r="C477" s="748" t="s">
        <v>3025</v>
      </c>
      <c r="D477" s="748" t="s">
        <v>641</v>
      </c>
      <c r="E477" s="748" t="s">
        <v>642</v>
      </c>
      <c r="F477" s="752"/>
      <c r="G477" s="752"/>
      <c r="H477" s="766">
        <v>0</v>
      </c>
      <c r="I477" s="752">
        <v>7</v>
      </c>
      <c r="J477" s="752">
        <v>113.39999999999998</v>
      </c>
      <c r="K477" s="766">
        <v>1</v>
      </c>
      <c r="L477" s="752">
        <v>7</v>
      </c>
      <c r="M477" s="753">
        <v>113.39999999999998</v>
      </c>
    </row>
    <row r="478" spans="1:13" ht="14.4" customHeight="1" x14ac:dyDescent="0.3">
      <c r="A478" s="747" t="s">
        <v>586</v>
      </c>
      <c r="B478" s="748" t="s">
        <v>3024</v>
      </c>
      <c r="C478" s="748" t="s">
        <v>3026</v>
      </c>
      <c r="D478" s="748" t="s">
        <v>641</v>
      </c>
      <c r="E478" s="748" t="s">
        <v>643</v>
      </c>
      <c r="F478" s="752"/>
      <c r="G478" s="752"/>
      <c r="H478" s="766">
        <v>0</v>
      </c>
      <c r="I478" s="752">
        <v>4</v>
      </c>
      <c r="J478" s="752">
        <v>214.45000000000005</v>
      </c>
      <c r="K478" s="766">
        <v>1</v>
      </c>
      <c r="L478" s="752">
        <v>4</v>
      </c>
      <c r="M478" s="753">
        <v>214.45000000000005</v>
      </c>
    </row>
    <row r="479" spans="1:13" ht="14.4" customHeight="1" x14ac:dyDescent="0.3">
      <c r="A479" s="747" t="s">
        <v>586</v>
      </c>
      <c r="B479" s="748" t="s">
        <v>3024</v>
      </c>
      <c r="C479" s="748" t="s">
        <v>3027</v>
      </c>
      <c r="D479" s="748" t="s">
        <v>641</v>
      </c>
      <c r="E479" s="748" t="s">
        <v>644</v>
      </c>
      <c r="F479" s="752"/>
      <c r="G479" s="752"/>
      <c r="H479" s="766">
        <v>0</v>
      </c>
      <c r="I479" s="752">
        <v>2</v>
      </c>
      <c r="J479" s="752">
        <v>96.26</v>
      </c>
      <c r="K479" s="766">
        <v>1</v>
      </c>
      <c r="L479" s="752">
        <v>2</v>
      </c>
      <c r="M479" s="753">
        <v>96.26</v>
      </c>
    </row>
    <row r="480" spans="1:13" ht="14.4" customHeight="1" x14ac:dyDescent="0.3">
      <c r="A480" s="747" t="s">
        <v>586</v>
      </c>
      <c r="B480" s="748" t="s">
        <v>3393</v>
      </c>
      <c r="C480" s="748" t="s">
        <v>3394</v>
      </c>
      <c r="D480" s="748" t="s">
        <v>3395</v>
      </c>
      <c r="E480" s="748" t="s">
        <v>3396</v>
      </c>
      <c r="F480" s="752"/>
      <c r="G480" s="752"/>
      <c r="H480" s="766">
        <v>0</v>
      </c>
      <c r="I480" s="752">
        <v>1</v>
      </c>
      <c r="J480" s="752">
        <v>81.899999999999991</v>
      </c>
      <c r="K480" s="766">
        <v>1</v>
      </c>
      <c r="L480" s="752">
        <v>1</v>
      </c>
      <c r="M480" s="753">
        <v>81.899999999999991</v>
      </c>
    </row>
    <row r="481" spans="1:13" ht="14.4" customHeight="1" x14ac:dyDescent="0.3">
      <c r="A481" s="747" t="s">
        <v>586</v>
      </c>
      <c r="B481" s="748" t="s">
        <v>3032</v>
      </c>
      <c r="C481" s="748" t="s">
        <v>3036</v>
      </c>
      <c r="D481" s="748" t="s">
        <v>3034</v>
      </c>
      <c r="E481" s="748" t="s">
        <v>3037</v>
      </c>
      <c r="F481" s="752">
        <v>3</v>
      </c>
      <c r="G481" s="752">
        <v>926.3599999999999</v>
      </c>
      <c r="H481" s="766">
        <v>1</v>
      </c>
      <c r="I481" s="752"/>
      <c r="J481" s="752"/>
      <c r="K481" s="766">
        <v>0</v>
      </c>
      <c r="L481" s="752">
        <v>3</v>
      </c>
      <c r="M481" s="753">
        <v>926.3599999999999</v>
      </c>
    </row>
    <row r="482" spans="1:13" ht="14.4" customHeight="1" x14ac:dyDescent="0.3">
      <c r="A482" s="747" t="s">
        <v>586</v>
      </c>
      <c r="B482" s="748" t="s">
        <v>3032</v>
      </c>
      <c r="C482" s="748" t="s">
        <v>3397</v>
      </c>
      <c r="D482" s="748" t="s">
        <v>3034</v>
      </c>
      <c r="E482" s="748" t="s">
        <v>3398</v>
      </c>
      <c r="F482" s="752">
        <v>1</v>
      </c>
      <c r="G482" s="752">
        <v>859.89999999999986</v>
      </c>
      <c r="H482" s="766">
        <v>1</v>
      </c>
      <c r="I482" s="752"/>
      <c r="J482" s="752"/>
      <c r="K482" s="766">
        <v>0</v>
      </c>
      <c r="L482" s="752">
        <v>1</v>
      </c>
      <c r="M482" s="753">
        <v>859.89999999999986</v>
      </c>
    </row>
    <row r="483" spans="1:13" ht="14.4" customHeight="1" x14ac:dyDescent="0.3">
      <c r="A483" s="747" t="s">
        <v>586</v>
      </c>
      <c r="B483" s="748" t="s">
        <v>3038</v>
      </c>
      <c r="C483" s="748" t="s">
        <v>3039</v>
      </c>
      <c r="D483" s="748" t="s">
        <v>3040</v>
      </c>
      <c r="E483" s="748" t="s">
        <v>3041</v>
      </c>
      <c r="F483" s="752">
        <v>7</v>
      </c>
      <c r="G483" s="752">
        <v>1213.6600000000001</v>
      </c>
      <c r="H483" s="766">
        <v>1</v>
      </c>
      <c r="I483" s="752"/>
      <c r="J483" s="752"/>
      <c r="K483" s="766">
        <v>0</v>
      </c>
      <c r="L483" s="752">
        <v>7</v>
      </c>
      <c r="M483" s="753">
        <v>1213.6600000000001</v>
      </c>
    </row>
    <row r="484" spans="1:13" ht="14.4" customHeight="1" x14ac:dyDescent="0.3">
      <c r="A484" s="747" t="s">
        <v>586</v>
      </c>
      <c r="B484" s="748" t="s">
        <v>3038</v>
      </c>
      <c r="C484" s="748" t="s">
        <v>3399</v>
      </c>
      <c r="D484" s="748" t="s">
        <v>3400</v>
      </c>
      <c r="E484" s="748" t="s">
        <v>3401</v>
      </c>
      <c r="F484" s="752"/>
      <c r="G484" s="752"/>
      <c r="H484" s="766">
        <v>0</v>
      </c>
      <c r="I484" s="752">
        <v>1</v>
      </c>
      <c r="J484" s="752">
        <v>4622.8200000000006</v>
      </c>
      <c r="K484" s="766">
        <v>1</v>
      </c>
      <c r="L484" s="752">
        <v>1</v>
      </c>
      <c r="M484" s="753">
        <v>4622.8200000000006</v>
      </c>
    </row>
    <row r="485" spans="1:13" ht="14.4" customHeight="1" x14ac:dyDescent="0.3">
      <c r="A485" s="747" t="s">
        <v>586</v>
      </c>
      <c r="B485" s="748" t="s">
        <v>3038</v>
      </c>
      <c r="C485" s="748" t="s">
        <v>3402</v>
      </c>
      <c r="D485" s="748" t="s">
        <v>3040</v>
      </c>
      <c r="E485" s="748" t="s">
        <v>3403</v>
      </c>
      <c r="F485" s="752">
        <v>2</v>
      </c>
      <c r="G485" s="752">
        <v>2376.4</v>
      </c>
      <c r="H485" s="766">
        <v>1</v>
      </c>
      <c r="I485" s="752"/>
      <c r="J485" s="752"/>
      <c r="K485" s="766">
        <v>0</v>
      </c>
      <c r="L485" s="752">
        <v>2</v>
      </c>
      <c r="M485" s="753">
        <v>2376.4</v>
      </c>
    </row>
    <row r="486" spans="1:13" ht="14.4" customHeight="1" x14ac:dyDescent="0.3">
      <c r="A486" s="747" t="s">
        <v>586</v>
      </c>
      <c r="B486" s="748" t="s">
        <v>3038</v>
      </c>
      <c r="C486" s="748" t="s">
        <v>3042</v>
      </c>
      <c r="D486" s="748" t="s">
        <v>3040</v>
      </c>
      <c r="E486" s="748" t="s">
        <v>3043</v>
      </c>
      <c r="F486" s="752">
        <v>2</v>
      </c>
      <c r="G486" s="752">
        <v>737.78</v>
      </c>
      <c r="H486" s="766">
        <v>1</v>
      </c>
      <c r="I486" s="752"/>
      <c r="J486" s="752"/>
      <c r="K486" s="766">
        <v>0</v>
      </c>
      <c r="L486" s="752">
        <v>2</v>
      </c>
      <c r="M486" s="753">
        <v>737.78</v>
      </c>
    </row>
    <row r="487" spans="1:13" ht="14.4" customHeight="1" x14ac:dyDescent="0.3">
      <c r="A487" s="747" t="s">
        <v>586</v>
      </c>
      <c r="B487" s="748" t="s">
        <v>3038</v>
      </c>
      <c r="C487" s="748" t="s">
        <v>3044</v>
      </c>
      <c r="D487" s="748" t="s">
        <v>3040</v>
      </c>
      <c r="E487" s="748" t="s">
        <v>3045</v>
      </c>
      <c r="F487" s="752">
        <v>7</v>
      </c>
      <c r="G487" s="752">
        <v>5421.49</v>
      </c>
      <c r="H487" s="766">
        <v>1</v>
      </c>
      <c r="I487" s="752"/>
      <c r="J487" s="752"/>
      <c r="K487" s="766">
        <v>0</v>
      </c>
      <c r="L487" s="752">
        <v>7</v>
      </c>
      <c r="M487" s="753">
        <v>5421.49</v>
      </c>
    </row>
    <row r="488" spans="1:13" ht="14.4" customHeight="1" x14ac:dyDescent="0.3">
      <c r="A488" s="747" t="s">
        <v>586</v>
      </c>
      <c r="B488" s="748" t="s">
        <v>3046</v>
      </c>
      <c r="C488" s="748" t="s">
        <v>3404</v>
      </c>
      <c r="D488" s="748" t="s">
        <v>3048</v>
      </c>
      <c r="E488" s="748" t="s">
        <v>3405</v>
      </c>
      <c r="F488" s="752">
        <v>5</v>
      </c>
      <c r="G488" s="752">
        <v>2956.8500000000004</v>
      </c>
      <c r="H488" s="766">
        <v>1</v>
      </c>
      <c r="I488" s="752"/>
      <c r="J488" s="752"/>
      <c r="K488" s="766">
        <v>0</v>
      </c>
      <c r="L488" s="752">
        <v>5</v>
      </c>
      <c r="M488" s="753">
        <v>2956.8500000000004</v>
      </c>
    </row>
    <row r="489" spans="1:13" ht="14.4" customHeight="1" x14ac:dyDescent="0.3">
      <c r="A489" s="747" t="s">
        <v>586</v>
      </c>
      <c r="B489" s="748" t="s">
        <v>3046</v>
      </c>
      <c r="C489" s="748" t="s">
        <v>3047</v>
      </c>
      <c r="D489" s="748" t="s">
        <v>3048</v>
      </c>
      <c r="E489" s="748" t="s">
        <v>3049</v>
      </c>
      <c r="F489" s="752">
        <v>3</v>
      </c>
      <c r="G489" s="752">
        <v>2735.55</v>
      </c>
      <c r="H489" s="766">
        <v>1</v>
      </c>
      <c r="I489" s="752"/>
      <c r="J489" s="752"/>
      <c r="K489" s="766">
        <v>0</v>
      </c>
      <c r="L489" s="752">
        <v>3</v>
      </c>
      <c r="M489" s="753">
        <v>2735.55</v>
      </c>
    </row>
    <row r="490" spans="1:13" ht="14.4" customHeight="1" x14ac:dyDescent="0.3">
      <c r="A490" s="747" t="s">
        <v>586</v>
      </c>
      <c r="B490" s="748" t="s">
        <v>3046</v>
      </c>
      <c r="C490" s="748" t="s">
        <v>3050</v>
      </c>
      <c r="D490" s="748" t="s">
        <v>3048</v>
      </c>
      <c r="E490" s="748" t="s">
        <v>3051</v>
      </c>
      <c r="F490" s="752">
        <v>1</v>
      </c>
      <c r="G490" s="752">
        <v>1227.9599999999998</v>
      </c>
      <c r="H490" s="766">
        <v>1</v>
      </c>
      <c r="I490" s="752"/>
      <c r="J490" s="752"/>
      <c r="K490" s="766">
        <v>0</v>
      </c>
      <c r="L490" s="752">
        <v>1</v>
      </c>
      <c r="M490" s="753">
        <v>1227.9599999999998</v>
      </c>
    </row>
    <row r="491" spans="1:13" ht="14.4" customHeight="1" x14ac:dyDescent="0.3">
      <c r="A491" s="747" t="s">
        <v>586</v>
      </c>
      <c r="B491" s="748" t="s">
        <v>3406</v>
      </c>
      <c r="C491" s="748" t="s">
        <v>3407</v>
      </c>
      <c r="D491" s="748" t="s">
        <v>2393</v>
      </c>
      <c r="E491" s="748" t="s">
        <v>3408</v>
      </c>
      <c r="F491" s="752"/>
      <c r="G491" s="752"/>
      <c r="H491" s="766">
        <v>0</v>
      </c>
      <c r="I491" s="752">
        <v>1</v>
      </c>
      <c r="J491" s="752">
        <v>80.739999999999995</v>
      </c>
      <c r="K491" s="766">
        <v>1</v>
      </c>
      <c r="L491" s="752">
        <v>1</v>
      </c>
      <c r="M491" s="753">
        <v>80.739999999999995</v>
      </c>
    </row>
    <row r="492" spans="1:13" ht="14.4" customHeight="1" x14ac:dyDescent="0.3">
      <c r="A492" s="747" t="s">
        <v>586</v>
      </c>
      <c r="B492" s="748" t="s">
        <v>3052</v>
      </c>
      <c r="C492" s="748" t="s">
        <v>3053</v>
      </c>
      <c r="D492" s="748" t="s">
        <v>3054</v>
      </c>
      <c r="E492" s="748" t="s">
        <v>3055</v>
      </c>
      <c r="F492" s="752"/>
      <c r="G492" s="752"/>
      <c r="H492" s="766">
        <v>0</v>
      </c>
      <c r="I492" s="752">
        <v>72</v>
      </c>
      <c r="J492" s="752">
        <v>3070.2300000000005</v>
      </c>
      <c r="K492" s="766">
        <v>1</v>
      </c>
      <c r="L492" s="752">
        <v>72</v>
      </c>
      <c r="M492" s="753">
        <v>3070.2300000000005</v>
      </c>
    </row>
    <row r="493" spans="1:13" ht="14.4" customHeight="1" x14ac:dyDescent="0.3">
      <c r="A493" s="747" t="s">
        <v>586</v>
      </c>
      <c r="B493" s="748" t="s">
        <v>3056</v>
      </c>
      <c r="C493" s="748" t="s">
        <v>3057</v>
      </c>
      <c r="D493" s="748" t="s">
        <v>1461</v>
      </c>
      <c r="E493" s="748" t="s">
        <v>3058</v>
      </c>
      <c r="F493" s="752"/>
      <c r="G493" s="752"/>
      <c r="H493" s="766">
        <v>0</v>
      </c>
      <c r="I493" s="752">
        <v>275</v>
      </c>
      <c r="J493" s="752">
        <v>9210.7399993189538</v>
      </c>
      <c r="K493" s="766">
        <v>1</v>
      </c>
      <c r="L493" s="752">
        <v>275</v>
      </c>
      <c r="M493" s="753">
        <v>9210.7399993189538</v>
      </c>
    </row>
    <row r="494" spans="1:13" ht="14.4" customHeight="1" x14ac:dyDescent="0.3">
      <c r="A494" s="747" t="s">
        <v>586</v>
      </c>
      <c r="B494" s="748" t="s">
        <v>3056</v>
      </c>
      <c r="C494" s="748" t="s">
        <v>3059</v>
      </c>
      <c r="D494" s="748" t="s">
        <v>1461</v>
      </c>
      <c r="E494" s="748" t="s">
        <v>3060</v>
      </c>
      <c r="F494" s="752"/>
      <c r="G494" s="752"/>
      <c r="H494" s="766">
        <v>0</v>
      </c>
      <c r="I494" s="752">
        <v>13</v>
      </c>
      <c r="J494" s="752">
        <v>658.62</v>
      </c>
      <c r="K494" s="766">
        <v>1</v>
      </c>
      <c r="L494" s="752">
        <v>13</v>
      </c>
      <c r="M494" s="753">
        <v>658.62</v>
      </c>
    </row>
    <row r="495" spans="1:13" ht="14.4" customHeight="1" x14ac:dyDescent="0.3">
      <c r="A495" s="747" t="s">
        <v>586</v>
      </c>
      <c r="B495" s="748" t="s">
        <v>3056</v>
      </c>
      <c r="C495" s="748" t="s">
        <v>3061</v>
      </c>
      <c r="D495" s="748" t="s">
        <v>1461</v>
      </c>
      <c r="E495" s="748" t="s">
        <v>3062</v>
      </c>
      <c r="F495" s="752"/>
      <c r="G495" s="752"/>
      <c r="H495" s="766">
        <v>0</v>
      </c>
      <c r="I495" s="752">
        <v>19</v>
      </c>
      <c r="J495" s="752">
        <v>963.06000000000017</v>
      </c>
      <c r="K495" s="766">
        <v>1</v>
      </c>
      <c r="L495" s="752">
        <v>19</v>
      </c>
      <c r="M495" s="753">
        <v>963.06000000000017</v>
      </c>
    </row>
    <row r="496" spans="1:13" ht="14.4" customHeight="1" x14ac:dyDescent="0.3">
      <c r="A496" s="747" t="s">
        <v>586</v>
      </c>
      <c r="B496" s="748" t="s">
        <v>3063</v>
      </c>
      <c r="C496" s="748" t="s">
        <v>3067</v>
      </c>
      <c r="D496" s="748" t="s">
        <v>3065</v>
      </c>
      <c r="E496" s="748" t="s">
        <v>3068</v>
      </c>
      <c r="F496" s="752"/>
      <c r="G496" s="752"/>
      <c r="H496" s="766">
        <v>0</v>
      </c>
      <c r="I496" s="752">
        <v>1</v>
      </c>
      <c r="J496" s="752">
        <v>225.49999999999997</v>
      </c>
      <c r="K496" s="766">
        <v>1</v>
      </c>
      <c r="L496" s="752">
        <v>1</v>
      </c>
      <c r="M496" s="753">
        <v>225.49999999999997</v>
      </c>
    </row>
    <row r="497" spans="1:13" ht="14.4" customHeight="1" x14ac:dyDescent="0.3">
      <c r="A497" s="747" t="s">
        <v>586</v>
      </c>
      <c r="B497" s="748" t="s">
        <v>3069</v>
      </c>
      <c r="C497" s="748" t="s">
        <v>3409</v>
      </c>
      <c r="D497" s="748" t="s">
        <v>3073</v>
      </c>
      <c r="E497" s="748" t="s">
        <v>3410</v>
      </c>
      <c r="F497" s="752"/>
      <c r="G497" s="752"/>
      <c r="H497" s="766">
        <v>0</v>
      </c>
      <c r="I497" s="752">
        <v>1</v>
      </c>
      <c r="J497" s="752">
        <v>237.25999999999996</v>
      </c>
      <c r="K497" s="766">
        <v>1</v>
      </c>
      <c r="L497" s="752">
        <v>1</v>
      </c>
      <c r="M497" s="753">
        <v>237.25999999999996</v>
      </c>
    </row>
    <row r="498" spans="1:13" ht="14.4" customHeight="1" x14ac:dyDescent="0.3">
      <c r="A498" s="747" t="s">
        <v>586</v>
      </c>
      <c r="B498" s="748" t="s">
        <v>3069</v>
      </c>
      <c r="C498" s="748" t="s">
        <v>3072</v>
      </c>
      <c r="D498" s="748" t="s">
        <v>3073</v>
      </c>
      <c r="E498" s="748" t="s">
        <v>3074</v>
      </c>
      <c r="F498" s="752"/>
      <c r="G498" s="752"/>
      <c r="H498" s="766">
        <v>0</v>
      </c>
      <c r="I498" s="752">
        <v>5</v>
      </c>
      <c r="J498" s="752">
        <v>291.24999999999994</v>
      </c>
      <c r="K498" s="766">
        <v>1</v>
      </c>
      <c r="L498" s="752">
        <v>5</v>
      </c>
      <c r="M498" s="753">
        <v>291.24999999999994</v>
      </c>
    </row>
    <row r="499" spans="1:13" ht="14.4" customHeight="1" x14ac:dyDescent="0.3">
      <c r="A499" s="747" t="s">
        <v>586</v>
      </c>
      <c r="B499" s="748" t="s">
        <v>3411</v>
      </c>
      <c r="C499" s="748" t="s">
        <v>3412</v>
      </c>
      <c r="D499" s="748" t="s">
        <v>3413</v>
      </c>
      <c r="E499" s="748" t="s">
        <v>3414</v>
      </c>
      <c r="F499" s="752"/>
      <c r="G499" s="752"/>
      <c r="H499" s="766">
        <v>0</v>
      </c>
      <c r="I499" s="752">
        <v>1</v>
      </c>
      <c r="J499" s="752">
        <v>173.07</v>
      </c>
      <c r="K499" s="766">
        <v>1</v>
      </c>
      <c r="L499" s="752">
        <v>1</v>
      </c>
      <c r="M499" s="753">
        <v>173.07</v>
      </c>
    </row>
    <row r="500" spans="1:13" ht="14.4" customHeight="1" x14ac:dyDescent="0.3">
      <c r="A500" s="747" t="s">
        <v>586</v>
      </c>
      <c r="B500" s="748" t="s">
        <v>3411</v>
      </c>
      <c r="C500" s="748" t="s">
        <v>3415</v>
      </c>
      <c r="D500" s="748" t="s">
        <v>3413</v>
      </c>
      <c r="E500" s="748" t="s">
        <v>3416</v>
      </c>
      <c r="F500" s="752"/>
      <c r="G500" s="752"/>
      <c r="H500" s="766">
        <v>0</v>
      </c>
      <c r="I500" s="752">
        <v>2</v>
      </c>
      <c r="J500" s="752">
        <v>831.94</v>
      </c>
      <c r="K500" s="766">
        <v>1</v>
      </c>
      <c r="L500" s="752">
        <v>2</v>
      </c>
      <c r="M500" s="753">
        <v>831.94</v>
      </c>
    </row>
    <row r="501" spans="1:13" ht="14.4" customHeight="1" x14ac:dyDescent="0.3">
      <c r="A501" s="747" t="s">
        <v>586</v>
      </c>
      <c r="B501" s="748" t="s">
        <v>3075</v>
      </c>
      <c r="C501" s="748" t="s">
        <v>3417</v>
      </c>
      <c r="D501" s="748" t="s">
        <v>3077</v>
      </c>
      <c r="E501" s="748" t="s">
        <v>3081</v>
      </c>
      <c r="F501" s="752"/>
      <c r="G501" s="752"/>
      <c r="H501" s="766">
        <v>0</v>
      </c>
      <c r="I501" s="752">
        <v>2</v>
      </c>
      <c r="J501" s="752">
        <v>1448.1400000000003</v>
      </c>
      <c r="K501" s="766">
        <v>1</v>
      </c>
      <c r="L501" s="752">
        <v>2</v>
      </c>
      <c r="M501" s="753">
        <v>1448.1400000000003</v>
      </c>
    </row>
    <row r="502" spans="1:13" ht="14.4" customHeight="1" x14ac:dyDescent="0.3">
      <c r="A502" s="747" t="s">
        <v>586</v>
      </c>
      <c r="B502" s="748" t="s">
        <v>3075</v>
      </c>
      <c r="C502" s="748" t="s">
        <v>3418</v>
      </c>
      <c r="D502" s="748" t="s">
        <v>3077</v>
      </c>
      <c r="E502" s="748" t="s">
        <v>3419</v>
      </c>
      <c r="F502" s="752"/>
      <c r="G502" s="752"/>
      <c r="H502" s="766">
        <v>0</v>
      </c>
      <c r="I502" s="752">
        <v>2</v>
      </c>
      <c r="J502" s="752">
        <v>3923.85</v>
      </c>
      <c r="K502" s="766">
        <v>1</v>
      </c>
      <c r="L502" s="752">
        <v>2</v>
      </c>
      <c r="M502" s="753">
        <v>3923.85</v>
      </c>
    </row>
    <row r="503" spans="1:13" ht="14.4" customHeight="1" x14ac:dyDescent="0.3">
      <c r="A503" s="747" t="s">
        <v>586</v>
      </c>
      <c r="B503" s="748" t="s">
        <v>3075</v>
      </c>
      <c r="C503" s="748" t="s">
        <v>3420</v>
      </c>
      <c r="D503" s="748" t="s">
        <v>2269</v>
      </c>
      <c r="E503" s="748" t="s">
        <v>2270</v>
      </c>
      <c r="F503" s="752">
        <v>1</v>
      </c>
      <c r="G503" s="752">
        <v>190.38</v>
      </c>
      <c r="H503" s="766">
        <v>1</v>
      </c>
      <c r="I503" s="752"/>
      <c r="J503" s="752"/>
      <c r="K503" s="766">
        <v>0</v>
      </c>
      <c r="L503" s="752">
        <v>1</v>
      </c>
      <c r="M503" s="753">
        <v>190.38</v>
      </c>
    </row>
    <row r="504" spans="1:13" ht="14.4" customHeight="1" x14ac:dyDescent="0.3">
      <c r="A504" s="747" t="s">
        <v>586</v>
      </c>
      <c r="B504" s="748" t="s">
        <v>3082</v>
      </c>
      <c r="C504" s="748" t="s">
        <v>3083</v>
      </c>
      <c r="D504" s="748" t="s">
        <v>1544</v>
      </c>
      <c r="E504" s="748" t="s">
        <v>1545</v>
      </c>
      <c r="F504" s="752"/>
      <c r="G504" s="752"/>
      <c r="H504" s="766">
        <v>0</v>
      </c>
      <c r="I504" s="752">
        <v>3</v>
      </c>
      <c r="J504" s="752">
        <v>3111.68</v>
      </c>
      <c r="K504" s="766">
        <v>1</v>
      </c>
      <c r="L504" s="752">
        <v>3</v>
      </c>
      <c r="M504" s="753">
        <v>3111.68</v>
      </c>
    </row>
    <row r="505" spans="1:13" ht="14.4" customHeight="1" x14ac:dyDescent="0.3">
      <c r="A505" s="747" t="s">
        <v>586</v>
      </c>
      <c r="B505" s="748" t="s">
        <v>3082</v>
      </c>
      <c r="C505" s="748" t="s">
        <v>3084</v>
      </c>
      <c r="D505" s="748" t="s">
        <v>1544</v>
      </c>
      <c r="E505" s="748" t="s">
        <v>1546</v>
      </c>
      <c r="F505" s="752"/>
      <c r="G505" s="752"/>
      <c r="H505" s="766">
        <v>0</v>
      </c>
      <c r="I505" s="752">
        <v>7</v>
      </c>
      <c r="J505" s="752">
        <v>14201.420000000002</v>
      </c>
      <c r="K505" s="766">
        <v>1</v>
      </c>
      <c r="L505" s="752">
        <v>7</v>
      </c>
      <c r="M505" s="753">
        <v>14201.420000000002</v>
      </c>
    </row>
    <row r="506" spans="1:13" ht="14.4" customHeight="1" x14ac:dyDescent="0.3">
      <c r="A506" s="747" t="s">
        <v>586</v>
      </c>
      <c r="B506" s="748" t="s">
        <v>3082</v>
      </c>
      <c r="C506" s="748" t="s">
        <v>3088</v>
      </c>
      <c r="D506" s="748" t="s">
        <v>3086</v>
      </c>
      <c r="E506" s="748" t="s">
        <v>3089</v>
      </c>
      <c r="F506" s="752">
        <v>2</v>
      </c>
      <c r="G506" s="752">
        <v>450.37</v>
      </c>
      <c r="H506" s="766">
        <v>1</v>
      </c>
      <c r="I506" s="752"/>
      <c r="J506" s="752"/>
      <c r="K506" s="766">
        <v>0</v>
      </c>
      <c r="L506" s="752">
        <v>2</v>
      </c>
      <c r="M506" s="753">
        <v>450.37</v>
      </c>
    </row>
    <row r="507" spans="1:13" ht="14.4" customHeight="1" x14ac:dyDescent="0.3">
      <c r="A507" s="747" t="s">
        <v>586</v>
      </c>
      <c r="B507" s="748" t="s">
        <v>3090</v>
      </c>
      <c r="C507" s="748" t="s">
        <v>3091</v>
      </c>
      <c r="D507" s="748" t="s">
        <v>1430</v>
      </c>
      <c r="E507" s="748" t="s">
        <v>3092</v>
      </c>
      <c r="F507" s="752"/>
      <c r="G507" s="752"/>
      <c r="H507" s="766">
        <v>0</v>
      </c>
      <c r="I507" s="752">
        <v>9</v>
      </c>
      <c r="J507" s="752">
        <v>3889.0800000000004</v>
      </c>
      <c r="K507" s="766">
        <v>1</v>
      </c>
      <c r="L507" s="752">
        <v>9</v>
      </c>
      <c r="M507" s="753">
        <v>3889.0800000000004</v>
      </c>
    </row>
    <row r="508" spans="1:13" ht="14.4" customHeight="1" x14ac:dyDescent="0.3">
      <c r="A508" s="747" t="s">
        <v>586</v>
      </c>
      <c r="B508" s="748" t="s">
        <v>3090</v>
      </c>
      <c r="C508" s="748" t="s">
        <v>3421</v>
      </c>
      <c r="D508" s="748" t="s">
        <v>3422</v>
      </c>
      <c r="E508" s="748" t="s">
        <v>3092</v>
      </c>
      <c r="F508" s="752">
        <v>1</v>
      </c>
      <c r="G508" s="752">
        <v>575.19000000000005</v>
      </c>
      <c r="H508" s="766">
        <v>1</v>
      </c>
      <c r="I508" s="752"/>
      <c r="J508" s="752"/>
      <c r="K508" s="766">
        <v>0</v>
      </c>
      <c r="L508" s="752">
        <v>1</v>
      </c>
      <c r="M508" s="753">
        <v>575.19000000000005</v>
      </c>
    </row>
    <row r="509" spans="1:13" ht="14.4" customHeight="1" x14ac:dyDescent="0.3">
      <c r="A509" s="747" t="s">
        <v>586</v>
      </c>
      <c r="B509" s="748" t="s">
        <v>3090</v>
      </c>
      <c r="C509" s="748" t="s">
        <v>3093</v>
      </c>
      <c r="D509" s="748" t="s">
        <v>1432</v>
      </c>
      <c r="E509" s="748" t="s">
        <v>3094</v>
      </c>
      <c r="F509" s="752"/>
      <c r="G509" s="752"/>
      <c r="H509" s="766">
        <v>0</v>
      </c>
      <c r="I509" s="752">
        <v>11</v>
      </c>
      <c r="J509" s="752">
        <v>1836.43</v>
      </c>
      <c r="K509" s="766">
        <v>1</v>
      </c>
      <c r="L509" s="752">
        <v>11</v>
      </c>
      <c r="M509" s="753">
        <v>1836.43</v>
      </c>
    </row>
    <row r="510" spans="1:13" ht="14.4" customHeight="1" x14ac:dyDescent="0.3">
      <c r="A510" s="747" t="s">
        <v>586</v>
      </c>
      <c r="B510" s="748" t="s">
        <v>3108</v>
      </c>
      <c r="C510" s="748" t="s">
        <v>3109</v>
      </c>
      <c r="D510" s="748" t="s">
        <v>3110</v>
      </c>
      <c r="E510" s="748" t="s">
        <v>3111</v>
      </c>
      <c r="F510" s="752">
        <v>1</v>
      </c>
      <c r="G510" s="752">
        <v>228.4</v>
      </c>
      <c r="H510" s="766">
        <v>1</v>
      </c>
      <c r="I510" s="752"/>
      <c r="J510" s="752"/>
      <c r="K510" s="766">
        <v>0</v>
      </c>
      <c r="L510" s="752">
        <v>1</v>
      </c>
      <c r="M510" s="753">
        <v>228.4</v>
      </c>
    </row>
    <row r="511" spans="1:13" ht="14.4" customHeight="1" x14ac:dyDescent="0.3">
      <c r="A511" s="747" t="s">
        <v>586</v>
      </c>
      <c r="B511" s="748" t="s">
        <v>3108</v>
      </c>
      <c r="C511" s="748" t="s">
        <v>3423</v>
      </c>
      <c r="D511" s="748" t="s">
        <v>3110</v>
      </c>
      <c r="E511" s="748" t="s">
        <v>3114</v>
      </c>
      <c r="F511" s="752">
        <v>2</v>
      </c>
      <c r="G511" s="752">
        <v>1913.3900000000003</v>
      </c>
      <c r="H511" s="766">
        <v>1</v>
      </c>
      <c r="I511" s="752"/>
      <c r="J511" s="752"/>
      <c r="K511" s="766">
        <v>0</v>
      </c>
      <c r="L511" s="752">
        <v>2</v>
      </c>
      <c r="M511" s="753">
        <v>1913.3900000000003</v>
      </c>
    </row>
    <row r="512" spans="1:13" ht="14.4" customHeight="1" x14ac:dyDescent="0.3">
      <c r="A512" s="747" t="s">
        <v>586</v>
      </c>
      <c r="B512" s="748" t="s">
        <v>3115</v>
      </c>
      <c r="C512" s="748" t="s">
        <v>3116</v>
      </c>
      <c r="D512" s="748" t="s">
        <v>3117</v>
      </c>
      <c r="E512" s="748" t="s">
        <v>3118</v>
      </c>
      <c r="F512" s="752"/>
      <c r="G512" s="752"/>
      <c r="H512" s="766">
        <v>0</v>
      </c>
      <c r="I512" s="752">
        <v>20</v>
      </c>
      <c r="J512" s="752">
        <v>943.8</v>
      </c>
      <c r="K512" s="766">
        <v>1</v>
      </c>
      <c r="L512" s="752">
        <v>20</v>
      </c>
      <c r="M512" s="753">
        <v>943.8</v>
      </c>
    </row>
    <row r="513" spans="1:13" ht="14.4" customHeight="1" x14ac:dyDescent="0.3">
      <c r="A513" s="747" t="s">
        <v>586</v>
      </c>
      <c r="B513" s="748" t="s">
        <v>3115</v>
      </c>
      <c r="C513" s="748" t="s">
        <v>3119</v>
      </c>
      <c r="D513" s="748" t="s">
        <v>3117</v>
      </c>
      <c r="E513" s="748" t="s">
        <v>3120</v>
      </c>
      <c r="F513" s="752"/>
      <c r="G513" s="752"/>
      <c r="H513" s="766">
        <v>0</v>
      </c>
      <c r="I513" s="752">
        <v>4</v>
      </c>
      <c r="J513" s="752">
        <v>1418.02</v>
      </c>
      <c r="K513" s="766">
        <v>1</v>
      </c>
      <c r="L513" s="752">
        <v>4</v>
      </c>
      <c r="M513" s="753">
        <v>1418.02</v>
      </c>
    </row>
    <row r="514" spans="1:13" ht="14.4" customHeight="1" x14ac:dyDescent="0.3">
      <c r="A514" s="747" t="s">
        <v>586</v>
      </c>
      <c r="B514" s="748" t="s">
        <v>3123</v>
      </c>
      <c r="C514" s="748" t="s">
        <v>3424</v>
      </c>
      <c r="D514" s="748" t="s">
        <v>3125</v>
      </c>
      <c r="E514" s="748" t="s">
        <v>2675</v>
      </c>
      <c r="F514" s="752"/>
      <c r="G514" s="752"/>
      <c r="H514" s="766">
        <v>0</v>
      </c>
      <c r="I514" s="752">
        <v>2</v>
      </c>
      <c r="J514" s="752">
        <v>336.77</v>
      </c>
      <c r="K514" s="766">
        <v>1</v>
      </c>
      <c r="L514" s="752">
        <v>2</v>
      </c>
      <c r="M514" s="753">
        <v>336.77</v>
      </c>
    </row>
    <row r="515" spans="1:13" ht="14.4" customHeight="1" x14ac:dyDescent="0.3">
      <c r="A515" s="747" t="s">
        <v>586</v>
      </c>
      <c r="B515" s="748" t="s">
        <v>3131</v>
      </c>
      <c r="C515" s="748" t="s">
        <v>3132</v>
      </c>
      <c r="D515" s="748" t="s">
        <v>3133</v>
      </c>
      <c r="E515" s="748" t="s">
        <v>3134</v>
      </c>
      <c r="F515" s="752"/>
      <c r="G515" s="752"/>
      <c r="H515" s="766">
        <v>0</v>
      </c>
      <c r="I515" s="752">
        <v>9</v>
      </c>
      <c r="J515" s="752">
        <v>176.30999999999997</v>
      </c>
      <c r="K515" s="766">
        <v>1</v>
      </c>
      <c r="L515" s="752">
        <v>9</v>
      </c>
      <c r="M515" s="753">
        <v>176.30999999999997</v>
      </c>
    </row>
    <row r="516" spans="1:13" ht="14.4" customHeight="1" x14ac:dyDescent="0.3">
      <c r="A516" s="747" t="s">
        <v>586</v>
      </c>
      <c r="B516" s="748" t="s">
        <v>3131</v>
      </c>
      <c r="C516" s="748" t="s">
        <v>3137</v>
      </c>
      <c r="D516" s="748" t="s">
        <v>3133</v>
      </c>
      <c r="E516" s="748" t="s">
        <v>3136</v>
      </c>
      <c r="F516" s="752"/>
      <c r="G516" s="752"/>
      <c r="H516" s="766">
        <v>0</v>
      </c>
      <c r="I516" s="752">
        <v>35</v>
      </c>
      <c r="J516" s="752">
        <v>319.17</v>
      </c>
      <c r="K516" s="766">
        <v>1</v>
      </c>
      <c r="L516" s="752">
        <v>35</v>
      </c>
      <c r="M516" s="753">
        <v>319.17</v>
      </c>
    </row>
    <row r="517" spans="1:13" ht="14.4" customHeight="1" x14ac:dyDescent="0.3">
      <c r="A517" s="747" t="s">
        <v>586</v>
      </c>
      <c r="B517" s="748" t="s">
        <v>3138</v>
      </c>
      <c r="C517" s="748" t="s">
        <v>3425</v>
      </c>
      <c r="D517" s="748" t="s">
        <v>3426</v>
      </c>
      <c r="E517" s="748" t="s">
        <v>3427</v>
      </c>
      <c r="F517" s="752"/>
      <c r="G517" s="752"/>
      <c r="H517" s="766">
        <v>0</v>
      </c>
      <c r="I517" s="752">
        <v>1</v>
      </c>
      <c r="J517" s="752">
        <v>95.370000000000019</v>
      </c>
      <c r="K517" s="766">
        <v>1</v>
      </c>
      <c r="L517" s="752">
        <v>1</v>
      </c>
      <c r="M517" s="753">
        <v>95.370000000000019</v>
      </c>
    </row>
    <row r="518" spans="1:13" ht="14.4" customHeight="1" x14ac:dyDescent="0.3">
      <c r="A518" s="747" t="s">
        <v>586</v>
      </c>
      <c r="B518" s="748" t="s">
        <v>3142</v>
      </c>
      <c r="C518" s="748" t="s">
        <v>3143</v>
      </c>
      <c r="D518" s="748" t="s">
        <v>1891</v>
      </c>
      <c r="E518" s="748" t="s">
        <v>3144</v>
      </c>
      <c r="F518" s="752">
        <v>2</v>
      </c>
      <c r="G518" s="752">
        <v>44.26</v>
      </c>
      <c r="H518" s="766">
        <v>1</v>
      </c>
      <c r="I518" s="752"/>
      <c r="J518" s="752"/>
      <c r="K518" s="766">
        <v>0</v>
      </c>
      <c r="L518" s="752">
        <v>2</v>
      </c>
      <c r="M518" s="753">
        <v>44.26</v>
      </c>
    </row>
    <row r="519" spans="1:13" ht="14.4" customHeight="1" x14ac:dyDescent="0.3">
      <c r="A519" s="747" t="s">
        <v>586</v>
      </c>
      <c r="B519" s="748" t="s">
        <v>3142</v>
      </c>
      <c r="C519" s="748" t="s">
        <v>3145</v>
      </c>
      <c r="D519" s="748" t="s">
        <v>1891</v>
      </c>
      <c r="E519" s="748" t="s">
        <v>3144</v>
      </c>
      <c r="F519" s="752"/>
      <c r="G519" s="752"/>
      <c r="H519" s="766">
        <v>0</v>
      </c>
      <c r="I519" s="752">
        <v>1</v>
      </c>
      <c r="J519" s="752">
        <v>22.089999999999996</v>
      </c>
      <c r="K519" s="766">
        <v>1</v>
      </c>
      <c r="L519" s="752">
        <v>1</v>
      </c>
      <c r="M519" s="753">
        <v>22.089999999999996</v>
      </c>
    </row>
    <row r="520" spans="1:13" ht="14.4" customHeight="1" x14ac:dyDescent="0.3">
      <c r="A520" s="747" t="s">
        <v>586</v>
      </c>
      <c r="B520" s="748" t="s">
        <v>3142</v>
      </c>
      <c r="C520" s="748" t="s">
        <v>3146</v>
      </c>
      <c r="D520" s="748" t="s">
        <v>1891</v>
      </c>
      <c r="E520" s="748" t="s">
        <v>3147</v>
      </c>
      <c r="F520" s="752"/>
      <c r="G520" s="752"/>
      <c r="H520" s="766">
        <v>0</v>
      </c>
      <c r="I520" s="752">
        <v>16</v>
      </c>
      <c r="J520" s="752">
        <v>728.09999629795993</v>
      </c>
      <c r="K520" s="766">
        <v>1</v>
      </c>
      <c r="L520" s="752">
        <v>16</v>
      </c>
      <c r="M520" s="753">
        <v>728.09999629795993</v>
      </c>
    </row>
    <row r="521" spans="1:13" ht="14.4" customHeight="1" x14ac:dyDescent="0.3">
      <c r="A521" s="747" t="s">
        <v>586</v>
      </c>
      <c r="B521" s="748" t="s">
        <v>3148</v>
      </c>
      <c r="C521" s="748" t="s">
        <v>3149</v>
      </c>
      <c r="D521" s="748" t="s">
        <v>821</v>
      </c>
      <c r="E521" s="748" t="s">
        <v>762</v>
      </c>
      <c r="F521" s="752"/>
      <c r="G521" s="752"/>
      <c r="H521" s="766">
        <v>0</v>
      </c>
      <c r="I521" s="752">
        <v>10</v>
      </c>
      <c r="J521" s="752">
        <v>198.19999999999996</v>
      </c>
      <c r="K521" s="766">
        <v>1</v>
      </c>
      <c r="L521" s="752">
        <v>10</v>
      </c>
      <c r="M521" s="753">
        <v>198.19999999999996</v>
      </c>
    </row>
    <row r="522" spans="1:13" ht="14.4" customHeight="1" x14ac:dyDescent="0.3">
      <c r="A522" s="747" t="s">
        <v>586</v>
      </c>
      <c r="B522" s="748" t="s">
        <v>3148</v>
      </c>
      <c r="C522" s="748" t="s">
        <v>3150</v>
      </c>
      <c r="D522" s="748" t="s">
        <v>822</v>
      </c>
      <c r="E522" s="748" t="s">
        <v>823</v>
      </c>
      <c r="F522" s="752"/>
      <c r="G522" s="752"/>
      <c r="H522" s="766">
        <v>0</v>
      </c>
      <c r="I522" s="752">
        <v>19</v>
      </c>
      <c r="J522" s="752">
        <v>514.90000000000009</v>
      </c>
      <c r="K522" s="766">
        <v>1</v>
      </c>
      <c r="L522" s="752">
        <v>19</v>
      </c>
      <c r="M522" s="753">
        <v>514.90000000000009</v>
      </c>
    </row>
    <row r="523" spans="1:13" ht="14.4" customHeight="1" x14ac:dyDescent="0.3">
      <c r="A523" s="747" t="s">
        <v>586</v>
      </c>
      <c r="B523" s="748" t="s">
        <v>3154</v>
      </c>
      <c r="C523" s="748" t="s">
        <v>3155</v>
      </c>
      <c r="D523" s="748" t="s">
        <v>673</v>
      </c>
      <c r="E523" s="748" t="s">
        <v>823</v>
      </c>
      <c r="F523" s="752"/>
      <c r="G523" s="752"/>
      <c r="H523" s="766">
        <v>0</v>
      </c>
      <c r="I523" s="752">
        <v>2</v>
      </c>
      <c r="J523" s="752">
        <v>196.51999999999992</v>
      </c>
      <c r="K523" s="766">
        <v>1</v>
      </c>
      <c r="L523" s="752">
        <v>2</v>
      </c>
      <c r="M523" s="753">
        <v>196.51999999999992</v>
      </c>
    </row>
    <row r="524" spans="1:13" ht="14.4" customHeight="1" x14ac:dyDescent="0.3">
      <c r="A524" s="747" t="s">
        <v>586</v>
      </c>
      <c r="B524" s="748" t="s">
        <v>3154</v>
      </c>
      <c r="C524" s="748" t="s">
        <v>3428</v>
      </c>
      <c r="D524" s="748" t="s">
        <v>673</v>
      </c>
      <c r="E524" s="748" t="s">
        <v>3368</v>
      </c>
      <c r="F524" s="752"/>
      <c r="G524" s="752"/>
      <c r="H524" s="766">
        <v>0</v>
      </c>
      <c r="I524" s="752">
        <v>1</v>
      </c>
      <c r="J524" s="752">
        <v>332.37</v>
      </c>
      <c r="K524" s="766">
        <v>1</v>
      </c>
      <c r="L524" s="752">
        <v>1</v>
      </c>
      <c r="M524" s="753">
        <v>332.37</v>
      </c>
    </row>
    <row r="525" spans="1:13" ht="14.4" customHeight="1" x14ac:dyDescent="0.3">
      <c r="A525" s="747" t="s">
        <v>586</v>
      </c>
      <c r="B525" s="748" t="s">
        <v>3156</v>
      </c>
      <c r="C525" s="748" t="s">
        <v>3429</v>
      </c>
      <c r="D525" s="748" t="s">
        <v>3158</v>
      </c>
      <c r="E525" s="748" t="s">
        <v>3430</v>
      </c>
      <c r="F525" s="752"/>
      <c r="G525" s="752"/>
      <c r="H525" s="766">
        <v>0</v>
      </c>
      <c r="I525" s="752">
        <v>4</v>
      </c>
      <c r="J525" s="752">
        <v>978.17999999999984</v>
      </c>
      <c r="K525" s="766">
        <v>1</v>
      </c>
      <c r="L525" s="752">
        <v>4</v>
      </c>
      <c r="M525" s="753">
        <v>978.17999999999984</v>
      </c>
    </row>
    <row r="526" spans="1:13" ht="14.4" customHeight="1" x14ac:dyDescent="0.3">
      <c r="A526" s="747" t="s">
        <v>586</v>
      </c>
      <c r="B526" s="748" t="s">
        <v>3156</v>
      </c>
      <c r="C526" s="748" t="s">
        <v>3431</v>
      </c>
      <c r="D526" s="748" t="s">
        <v>3158</v>
      </c>
      <c r="E526" s="748" t="s">
        <v>3432</v>
      </c>
      <c r="F526" s="752"/>
      <c r="G526" s="752"/>
      <c r="H526" s="766">
        <v>0</v>
      </c>
      <c r="I526" s="752">
        <v>2</v>
      </c>
      <c r="J526" s="752">
        <v>1738.9000000000005</v>
      </c>
      <c r="K526" s="766">
        <v>1</v>
      </c>
      <c r="L526" s="752">
        <v>2</v>
      </c>
      <c r="M526" s="753">
        <v>1738.9000000000005</v>
      </c>
    </row>
    <row r="527" spans="1:13" ht="14.4" customHeight="1" x14ac:dyDescent="0.3">
      <c r="A527" s="747" t="s">
        <v>586</v>
      </c>
      <c r="B527" s="748" t="s">
        <v>3156</v>
      </c>
      <c r="C527" s="748" t="s">
        <v>3159</v>
      </c>
      <c r="D527" s="748" t="s">
        <v>3160</v>
      </c>
      <c r="E527" s="748" t="s">
        <v>3006</v>
      </c>
      <c r="F527" s="752"/>
      <c r="G527" s="752"/>
      <c r="H527" s="766">
        <v>0</v>
      </c>
      <c r="I527" s="752">
        <v>6</v>
      </c>
      <c r="J527" s="752">
        <v>549.23</v>
      </c>
      <c r="K527" s="766">
        <v>1</v>
      </c>
      <c r="L527" s="752">
        <v>6</v>
      </c>
      <c r="M527" s="753">
        <v>549.23</v>
      </c>
    </row>
    <row r="528" spans="1:13" ht="14.4" customHeight="1" x14ac:dyDescent="0.3">
      <c r="A528" s="747" t="s">
        <v>586</v>
      </c>
      <c r="B528" s="748" t="s">
        <v>3161</v>
      </c>
      <c r="C528" s="748" t="s">
        <v>3433</v>
      </c>
      <c r="D528" s="748" t="s">
        <v>1057</v>
      </c>
      <c r="E528" s="748" t="s">
        <v>3430</v>
      </c>
      <c r="F528" s="752"/>
      <c r="G528" s="752"/>
      <c r="H528" s="766">
        <v>0</v>
      </c>
      <c r="I528" s="752">
        <v>1</v>
      </c>
      <c r="J528" s="752">
        <v>79.760000000000005</v>
      </c>
      <c r="K528" s="766">
        <v>1</v>
      </c>
      <c r="L528" s="752">
        <v>1</v>
      </c>
      <c r="M528" s="753">
        <v>79.760000000000005</v>
      </c>
    </row>
    <row r="529" spans="1:13" ht="14.4" customHeight="1" x14ac:dyDescent="0.3">
      <c r="A529" s="747" t="s">
        <v>586</v>
      </c>
      <c r="B529" s="748" t="s">
        <v>3163</v>
      </c>
      <c r="C529" s="748" t="s">
        <v>3164</v>
      </c>
      <c r="D529" s="748" t="s">
        <v>2199</v>
      </c>
      <c r="E529" s="748" t="s">
        <v>3165</v>
      </c>
      <c r="F529" s="752"/>
      <c r="G529" s="752"/>
      <c r="H529" s="766">
        <v>0</v>
      </c>
      <c r="I529" s="752">
        <v>5</v>
      </c>
      <c r="J529" s="752">
        <v>250.49000000000007</v>
      </c>
      <c r="K529" s="766">
        <v>1</v>
      </c>
      <c r="L529" s="752">
        <v>5</v>
      </c>
      <c r="M529" s="753">
        <v>250.49000000000007</v>
      </c>
    </row>
    <row r="530" spans="1:13" ht="14.4" customHeight="1" x14ac:dyDescent="0.3">
      <c r="A530" s="747" t="s">
        <v>586</v>
      </c>
      <c r="B530" s="748" t="s">
        <v>3163</v>
      </c>
      <c r="C530" s="748" t="s">
        <v>3434</v>
      </c>
      <c r="D530" s="748" t="s">
        <v>2199</v>
      </c>
      <c r="E530" s="748" t="s">
        <v>2200</v>
      </c>
      <c r="F530" s="752"/>
      <c r="G530" s="752"/>
      <c r="H530" s="766">
        <v>0</v>
      </c>
      <c r="I530" s="752">
        <v>1</v>
      </c>
      <c r="J530" s="752">
        <v>100.60000000000002</v>
      </c>
      <c r="K530" s="766">
        <v>1</v>
      </c>
      <c r="L530" s="752">
        <v>1</v>
      </c>
      <c r="M530" s="753">
        <v>100.60000000000002</v>
      </c>
    </row>
    <row r="531" spans="1:13" ht="14.4" customHeight="1" x14ac:dyDescent="0.3">
      <c r="A531" s="747" t="s">
        <v>586</v>
      </c>
      <c r="B531" s="748" t="s">
        <v>3163</v>
      </c>
      <c r="C531" s="748" t="s">
        <v>3435</v>
      </c>
      <c r="D531" s="748" t="s">
        <v>2199</v>
      </c>
      <c r="E531" s="748" t="s">
        <v>3436</v>
      </c>
      <c r="F531" s="752"/>
      <c r="G531" s="752"/>
      <c r="H531" s="766">
        <v>0</v>
      </c>
      <c r="I531" s="752">
        <v>1</v>
      </c>
      <c r="J531" s="752">
        <v>176.26</v>
      </c>
      <c r="K531" s="766">
        <v>1</v>
      </c>
      <c r="L531" s="752">
        <v>1</v>
      </c>
      <c r="M531" s="753">
        <v>176.26</v>
      </c>
    </row>
    <row r="532" spans="1:13" ht="14.4" customHeight="1" x14ac:dyDescent="0.3">
      <c r="A532" s="747" t="s">
        <v>586</v>
      </c>
      <c r="B532" s="748" t="s">
        <v>3168</v>
      </c>
      <c r="C532" s="748" t="s">
        <v>3437</v>
      </c>
      <c r="D532" s="748" t="s">
        <v>3438</v>
      </c>
      <c r="E532" s="748" t="s">
        <v>3171</v>
      </c>
      <c r="F532" s="752">
        <v>1</v>
      </c>
      <c r="G532" s="752">
        <v>132.40000000000003</v>
      </c>
      <c r="H532" s="766">
        <v>1</v>
      </c>
      <c r="I532" s="752"/>
      <c r="J532" s="752"/>
      <c r="K532" s="766">
        <v>0</v>
      </c>
      <c r="L532" s="752">
        <v>1</v>
      </c>
      <c r="M532" s="753">
        <v>132.40000000000003</v>
      </c>
    </row>
    <row r="533" spans="1:13" ht="14.4" customHeight="1" x14ac:dyDescent="0.3">
      <c r="A533" s="747" t="s">
        <v>586</v>
      </c>
      <c r="B533" s="748" t="s">
        <v>3168</v>
      </c>
      <c r="C533" s="748" t="s">
        <v>3169</v>
      </c>
      <c r="D533" s="748" t="s">
        <v>3170</v>
      </c>
      <c r="E533" s="748" t="s">
        <v>3171</v>
      </c>
      <c r="F533" s="752">
        <v>6</v>
      </c>
      <c r="G533" s="752">
        <v>869.40000000000009</v>
      </c>
      <c r="H533" s="766">
        <v>1</v>
      </c>
      <c r="I533" s="752"/>
      <c r="J533" s="752"/>
      <c r="K533" s="766">
        <v>0</v>
      </c>
      <c r="L533" s="752">
        <v>6</v>
      </c>
      <c r="M533" s="753">
        <v>869.40000000000009</v>
      </c>
    </row>
    <row r="534" spans="1:13" ht="14.4" customHeight="1" x14ac:dyDescent="0.3">
      <c r="A534" s="747" t="s">
        <v>586</v>
      </c>
      <c r="B534" s="748" t="s">
        <v>3168</v>
      </c>
      <c r="C534" s="748" t="s">
        <v>3172</v>
      </c>
      <c r="D534" s="748" t="s">
        <v>3173</v>
      </c>
      <c r="E534" s="748" t="s">
        <v>3171</v>
      </c>
      <c r="F534" s="752"/>
      <c r="G534" s="752"/>
      <c r="H534" s="766">
        <v>0</v>
      </c>
      <c r="I534" s="752">
        <v>1</v>
      </c>
      <c r="J534" s="752">
        <v>138.52000000000001</v>
      </c>
      <c r="K534" s="766">
        <v>1</v>
      </c>
      <c r="L534" s="752">
        <v>1</v>
      </c>
      <c r="M534" s="753">
        <v>138.52000000000001</v>
      </c>
    </row>
    <row r="535" spans="1:13" ht="14.4" customHeight="1" x14ac:dyDescent="0.3">
      <c r="A535" s="747" t="s">
        <v>586</v>
      </c>
      <c r="B535" s="748" t="s">
        <v>3174</v>
      </c>
      <c r="C535" s="748" t="s">
        <v>3439</v>
      </c>
      <c r="D535" s="748" t="s">
        <v>3176</v>
      </c>
      <c r="E535" s="748" t="s">
        <v>3440</v>
      </c>
      <c r="F535" s="752"/>
      <c r="G535" s="752"/>
      <c r="H535" s="766">
        <v>0</v>
      </c>
      <c r="I535" s="752">
        <v>5</v>
      </c>
      <c r="J535" s="752">
        <v>354.92999999999995</v>
      </c>
      <c r="K535" s="766">
        <v>1</v>
      </c>
      <c r="L535" s="752">
        <v>5</v>
      </c>
      <c r="M535" s="753">
        <v>354.92999999999995</v>
      </c>
    </row>
    <row r="536" spans="1:13" ht="14.4" customHeight="1" x14ac:dyDescent="0.3">
      <c r="A536" s="747" t="s">
        <v>586</v>
      </c>
      <c r="B536" s="748" t="s">
        <v>3174</v>
      </c>
      <c r="C536" s="748" t="s">
        <v>3441</v>
      </c>
      <c r="D536" s="748" t="s">
        <v>3176</v>
      </c>
      <c r="E536" s="748" t="s">
        <v>3442</v>
      </c>
      <c r="F536" s="752"/>
      <c r="G536" s="752"/>
      <c r="H536" s="766">
        <v>0</v>
      </c>
      <c r="I536" s="752">
        <v>1</v>
      </c>
      <c r="J536" s="752">
        <v>408.93000000000012</v>
      </c>
      <c r="K536" s="766">
        <v>1</v>
      </c>
      <c r="L536" s="752">
        <v>1</v>
      </c>
      <c r="M536" s="753">
        <v>408.93000000000012</v>
      </c>
    </row>
    <row r="537" spans="1:13" ht="14.4" customHeight="1" x14ac:dyDescent="0.3">
      <c r="A537" s="747" t="s">
        <v>586</v>
      </c>
      <c r="B537" s="748" t="s">
        <v>3174</v>
      </c>
      <c r="C537" s="748" t="s">
        <v>3443</v>
      </c>
      <c r="D537" s="748" t="s">
        <v>3176</v>
      </c>
      <c r="E537" s="748" t="s">
        <v>3444</v>
      </c>
      <c r="F537" s="752"/>
      <c r="G537" s="752"/>
      <c r="H537" s="766">
        <v>0</v>
      </c>
      <c r="I537" s="752">
        <v>1</v>
      </c>
      <c r="J537" s="752">
        <v>301.80000000000007</v>
      </c>
      <c r="K537" s="766">
        <v>1</v>
      </c>
      <c r="L537" s="752">
        <v>1</v>
      </c>
      <c r="M537" s="753">
        <v>301.80000000000007</v>
      </c>
    </row>
    <row r="538" spans="1:13" ht="14.4" customHeight="1" x14ac:dyDescent="0.3">
      <c r="A538" s="747" t="s">
        <v>586</v>
      </c>
      <c r="B538" s="748" t="s">
        <v>3178</v>
      </c>
      <c r="C538" s="748" t="s">
        <v>3179</v>
      </c>
      <c r="D538" s="748" t="s">
        <v>3180</v>
      </c>
      <c r="E538" s="748" t="s">
        <v>3181</v>
      </c>
      <c r="F538" s="752"/>
      <c r="G538" s="752"/>
      <c r="H538" s="766">
        <v>0</v>
      </c>
      <c r="I538" s="752">
        <v>1</v>
      </c>
      <c r="J538" s="752">
        <v>427.94</v>
      </c>
      <c r="K538" s="766">
        <v>1</v>
      </c>
      <c r="L538" s="752">
        <v>1</v>
      </c>
      <c r="M538" s="753">
        <v>427.94</v>
      </c>
    </row>
    <row r="539" spans="1:13" ht="14.4" customHeight="1" x14ac:dyDescent="0.3">
      <c r="A539" s="747" t="s">
        <v>586</v>
      </c>
      <c r="B539" s="748" t="s">
        <v>3182</v>
      </c>
      <c r="C539" s="748" t="s">
        <v>3183</v>
      </c>
      <c r="D539" s="748" t="s">
        <v>813</v>
      </c>
      <c r="E539" s="748" t="s">
        <v>2765</v>
      </c>
      <c r="F539" s="752"/>
      <c r="G539" s="752"/>
      <c r="H539" s="766">
        <v>0</v>
      </c>
      <c r="I539" s="752">
        <v>1</v>
      </c>
      <c r="J539" s="752">
        <v>70.400000000000006</v>
      </c>
      <c r="K539" s="766">
        <v>1</v>
      </c>
      <c r="L539" s="752">
        <v>1</v>
      </c>
      <c r="M539" s="753">
        <v>70.400000000000006</v>
      </c>
    </row>
    <row r="540" spans="1:13" ht="14.4" customHeight="1" x14ac:dyDescent="0.3">
      <c r="A540" s="747" t="s">
        <v>586</v>
      </c>
      <c r="B540" s="748" t="s">
        <v>3182</v>
      </c>
      <c r="C540" s="748" t="s">
        <v>3445</v>
      </c>
      <c r="D540" s="748" t="s">
        <v>813</v>
      </c>
      <c r="E540" s="748" t="s">
        <v>3326</v>
      </c>
      <c r="F540" s="752"/>
      <c r="G540" s="752"/>
      <c r="H540" s="766">
        <v>0</v>
      </c>
      <c r="I540" s="752">
        <v>2</v>
      </c>
      <c r="J540" s="752">
        <v>389.36000000000007</v>
      </c>
      <c r="K540" s="766">
        <v>1</v>
      </c>
      <c r="L540" s="752">
        <v>2</v>
      </c>
      <c r="M540" s="753">
        <v>389.36000000000007</v>
      </c>
    </row>
    <row r="541" spans="1:13" ht="14.4" customHeight="1" x14ac:dyDescent="0.3">
      <c r="A541" s="747" t="s">
        <v>586</v>
      </c>
      <c r="B541" s="748" t="s">
        <v>3186</v>
      </c>
      <c r="C541" s="748" t="s">
        <v>3190</v>
      </c>
      <c r="D541" s="748" t="s">
        <v>3188</v>
      </c>
      <c r="E541" s="748" t="s">
        <v>3191</v>
      </c>
      <c r="F541" s="752"/>
      <c r="G541" s="752"/>
      <c r="H541" s="766">
        <v>0</v>
      </c>
      <c r="I541" s="752">
        <v>1</v>
      </c>
      <c r="J541" s="752">
        <v>404.83</v>
      </c>
      <c r="K541" s="766">
        <v>1</v>
      </c>
      <c r="L541" s="752">
        <v>1</v>
      </c>
      <c r="M541" s="753">
        <v>404.83</v>
      </c>
    </row>
    <row r="542" spans="1:13" ht="14.4" customHeight="1" x14ac:dyDescent="0.3">
      <c r="A542" s="747" t="s">
        <v>586</v>
      </c>
      <c r="B542" s="748" t="s">
        <v>3196</v>
      </c>
      <c r="C542" s="748" t="s">
        <v>3197</v>
      </c>
      <c r="D542" s="748" t="s">
        <v>1822</v>
      </c>
      <c r="E542" s="748" t="s">
        <v>3198</v>
      </c>
      <c r="F542" s="752"/>
      <c r="G542" s="752"/>
      <c r="H542" s="766">
        <v>0</v>
      </c>
      <c r="I542" s="752">
        <v>7</v>
      </c>
      <c r="J542" s="752">
        <v>348.26000134667242</v>
      </c>
      <c r="K542" s="766">
        <v>1</v>
      </c>
      <c r="L542" s="752">
        <v>7</v>
      </c>
      <c r="M542" s="753">
        <v>348.26000134667242</v>
      </c>
    </row>
    <row r="543" spans="1:13" ht="14.4" customHeight="1" x14ac:dyDescent="0.3">
      <c r="A543" s="747" t="s">
        <v>586</v>
      </c>
      <c r="B543" s="748" t="s">
        <v>3216</v>
      </c>
      <c r="C543" s="748" t="s">
        <v>3217</v>
      </c>
      <c r="D543" s="748" t="s">
        <v>3218</v>
      </c>
      <c r="E543" s="748" t="s">
        <v>3219</v>
      </c>
      <c r="F543" s="752"/>
      <c r="G543" s="752"/>
      <c r="H543" s="766">
        <v>0</v>
      </c>
      <c r="I543" s="752">
        <v>2</v>
      </c>
      <c r="J543" s="752">
        <v>2544.3000000000002</v>
      </c>
      <c r="K543" s="766">
        <v>1</v>
      </c>
      <c r="L543" s="752">
        <v>2</v>
      </c>
      <c r="M543" s="753">
        <v>2544.3000000000002</v>
      </c>
    </row>
    <row r="544" spans="1:13" ht="14.4" customHeight="1" x14ac:dyDescent="0.3">
      <c r="A544" s="747" t="s">
        <v>586</v>
      </c>
      <c r="B544" s="748" t="s">
        <v>3224</v>
      </c>
      <c r="C544" s="748" t="s">
        <v>3225</v>
      </c>
      <c r="D544" s="748" t="s">
        <v>1884</v>
      </c>
      <c r="E544" s="748" t="s">
        <v>3226</v>
      </c>
      <c r="F544" s="752"/>
      <c r="G544" s="752"/>
      <c r="H544" s="766">
        <v>0</v>
      </c>
      <c r="I544" s="752">
        <v>3</v>
      </c>
      <c r="J544" s="752">
        <v>225.09000000000003</v>
      </c>
      <c r="K544" s="766">
        <v>1</v>
      </c>
      <c r="L544" s="752">
        <v>3</v>
      </c>
      <c r="M544" s="753">
        <v>225.09000000000003</v>
      </c>
    </row>
    <row r="545" spans="1:13" ht="14.4" customHeight="1" x14ac:dyDescent="0.3">
      <c r="A545" s="747" t="s">
        <v>586</v>
      </c>
      <c r="B545" s="748" t="s">
        <v>3224</v>
      </c>
      <c r="C545" s="748" t="s">
        <v>3229</v>
      </c>
      <c r="D545" s="748" t="s">
        <v>1884</v>
      </c>
      <c r="E545" s="748" t="s">
        <v>762</v>
      </c>
      <c r="F545" s="752"/>
      <c r="G545" s="752"/>
      <c r="H545" s="766">
        <v>0</v>
      </c>
      <c r="I545" s="752">
        <v>3</v>
      </c>
      <c r="J545" s="752">
        <v>89.61</v>
      </c>
      <c r="K545" s="766">
        <v>1</v>
      </c>
      <c r="L545" s="752">
        <v>3</v>
      </c>
      <c r="M545" s="753">
        <v>89.61</v>
      </c>
    </row>
    <row r="546" spans="1:13" ht="14.4" customHeight="1" x14ac:dyDescent="0.3">
      <c r="A546" s="747" t="s">
        <v>586</v>
      </c>
      <c r="B546" s="748" t="s">
        <v>3224</v>
      </c>
      <c r="C546" s="748" t="s">
        <v>3230</v>
      </c>
      <c r="D546" s="748" t="s">
        <v>1884</v>
      </c>
      <c r="E546" s="748" t="s">
        <v>3231</v>
      </c>
      <c r="F546" s="752"/>
      <c r="G546" s="752"/>
      <c r="H546" s="766">
        <v>0</v>
      </c>
      <c r="I546" s="752">
        <v>1</v>
      </c>
      <c r="J546" s="752">
        <v>99.790000000000035</v>
      </c>
      <c r="K546" s="766">
        <v>1</v>
      </c>
      <c r="L546" s="752">
        <v>1</v>
      </c>
      <c r="M546" s="753">
        <v>99.790000000000035</v>
      </c>
    </row>
    <row r="547" spans="1:13" ht="14.4" customHeight="1" x14ac:dyDescent="0.3">
      <c r="A547" s="747" t="s">
        <v>586</v>
      </c>
      <c r="B547" s="748" t="s">
        <v>3242</v>
      </c>
      <c r="C547" s="748" t="s">
        <v>3243</v>
      </c>
      <c r="D547" s="748" t="s">
        <v>1912</v>
      </c>
      <c r="E547" s="748" t="s">
        <v>1911</v>
      </c>
      <c r="F547" s="752"/>
      <c r="G547" s="752"/>
      <c r="H547" s="766">
        <v>0</v>
      </c>
      <c r="I547" s="752">
        <v>13</v>
      </c>
      <c r="J547" s="752">
        <v>2143.71</v>
      </c>
      <c r="K547" s="766">
        <v>1</v>
      </c>
      <c r="L547" s="752">
        <v>13</v>
      </c>
      <c r="M547" s="753">
        <v>2143.71</v>
      </c>
    </row>
    <row r="548" spans="1:13" ht="14.4" customHeight="1" x14ac:dyDescent="0.3">
      <c r="A548" s="747" t="s">
        <v>586</v>
      </c>
      <c r="B548" s="748" t="s">
        <v>3242</v>
      </c>
      <c r="C548" s="748" t="s">
        <v>3244</v>
      </c>
      <c r="D548" s="748" t="s">
        <v>1913</v>
      </c>
      <c r="E548" s="748" t="s">
        <v>1911</v>
      </c>
      <c r="F548" s="752"/>
      <c r="G548" s="752"/>
      <c r="H548" s="766">
        <v>0</v>
      </c>
      <c r="I548" s="752">
        <v>13</v>
      </c>
      <c r="J548" s="752">
        <v>2141.4900000000002</v>
      </c>
      <c r="K548" s="766">
        <v>1</v>
      </c>
      <c r="L548" s="752">
        <v>13</v>
      </c>
      <c r="M548" s="753">
        <v>2141.4900000000002</v>
      </c>
    </row>
    <row r="549" spans="1:13" ht="14.4" customHeight="1" x14ac:dyDescent="0.3">
      <c r="A549" s="747" t="s">
        <v>586</v>
      </c>
      <c r="B549" s="748" t="s">
        <v>3242</v>
      </c>
      <c r="C549" s="748" t="s">
        <v>3248</v>
      </c>
      <c r="D549" s="748" t="s">
        <v>1967</v>
      </c>
      <c r="E549" s="748" t="s">
        <v>3249</v>
      </c>
      <c r="F549" s="752"/>
      <c r="G549" s="752"/>
      <c r="H549" s="766">
        <v>0</v>
      </c>
      <c r="I549" s="752">
        <v>7</v>
      </c>
      <c r="J549" s="752">
        <v>1374.8299841407033</v>
      </c>
      <c r="K549" s="766">
        <v>1</v>
      </c>
      <c r="L549" s="752">
        <v>7</v>
      </c>
      <c r="M549" s="753">
        <v>1374.8299841407033</v>
      </c>
    </row>
    <row r="550" spans="1:13" ht="14.4" customHeight="1" x14ac:dyDescent="0.3">
      <c r="A550" s="747" t="s">
        <v>586</v>
      </c>
      <c r="B550" s="748" t="s">
        <v>3242</v>
      </c>
      <c r="C550" s="748" t="s">
        <v>3250</v>
      </c>
      <c r="D550" s="748" t="s">
        <v>1915</v>
      </c>
      <c r="E550" s="748" t="s">
        <v>1916</v>
      </c>
      <c r="F550" s="752"/>
      <c r="G550" s="752"/>
      <c r="H550" s="766">
        <v>0</v>
      </c>
      <c r="I550" s="752">
        <v>214</v>
      </c>
      <c r="J550" s="752">
        <v>8756.880000000001</v>
      </c>
      <c r="K550" s="766">
        <v>1</v>
      </c>
      <c r="L550" s="752">
        <v>214</v>
      </c>
      <c r="M550" s="753">
        <v>8756.880000000001</v>
      </c>
    </row>
    <row r="551" spans="1:13" ht="14.4" customHeight="1" x14ac:dyDescent="0.3">
      <c r="A551" s="747" t="s">
        <v>586</v>
      </c>
      <c r="B551" s="748" t="s">
        <v>3242</v>
      </c>
      <c r="C551" s="748" t="s">
        <v>3251</v>
      </c>
      <c r="D551" s="748" t="s">
        <v>1917</v>
      </c>
      <c r="E551" s="748" t="s">
        <v>1916</v>
      </c>
      <c r="F551" s="752"/>
      <c r="G551" s="752"/>
      <c r="H551" s="766">
        <v>0</v>
      </c>
      <c r="I551" s="752">
        <v>200</v>
      </c>
      <c r="J551" s="752">
        <v>8188.32</v>
      </c>
      <c r="K551" s="766">
        <v>1</v>
      </c>
      <c r="L551" s="752">
        <v>200</v>
      </c>
      <c r="M551" s="753">
        <v>8188.32</v>
      </c>
    </row>
    <row r="552" spans="1:13" ht="14.4" customHeight="1" x14ac:dyDescent="0.3">
      <c r="A552" s="747" t="s">
        <v>586</v>
      </c>
      <c r="B552" s="748" t="s">
        <v>3242</v>
      </c>
      <c r="C552" s="748" t="s">
        <v>3252</v>
      </c>
      <c r="D552" s="748" t="s">
        <v>1937</v>
      </c>
      <c r="E552" s="748" t="s">
        <v>1919</v>
      </c>
      <c r="F552" s="752"/>
      <c r="G552" s="752"/>
      <c r="H552" s="766">
        <v>0</v>
      </c>
      <c r="I552" s="752">
        <v>9</v>
      </c>
      <c r="J552" s="752">
        <v>1223.1899999999998</v>
      </c>
      <c r="K552" s="766">
        <v>1</v>
      </c>
      <c r="L552" s="752">
        <v>9</v>
      </c>
      <c r="M552" s="753">
        <v>1223.1899999999998</v>
      </c>
    </row>
    <row r="553" spans="1:13" ht="14.4" customHeight="1" x14ac:dyDescent="0.3">
      <c r="A553" s="747" t="s">
        <v>586</v>
      </c>
      <c r="B553" s="748" t="s">
        <v>3242</v>
      </c>
      <c r="C553" s="748" t="s">
        <v>3253</v>
      </c>
      <c r="D553" s="748" t="s">
        <v>1936</v>
      </c>
      <c r="E553" s="748" t="s">
        <v>1919</v>
      </c>
      <c r="F553" s="752"/>
      <c r="G553" s="752"/>
      <c r="H553" s="766">
        <v>0</v>
      </c>
      <c r="I553" s="752">
        <v>8</v>
      </c>
      <c r="J553" s="752">
        <v>988.02</v>
      </c>
      <c r="K553" s="766">
        <v>1</v>
      </c>
      <c r="L553" s="752">
        <v>8</v>
      </c>
      <c r="M553" s="753">
        <v>988.02</v>
      </c>
    </row>
    <row r="554" spans="1:13" ht="14.4" customHeight="1" x14ac:dyDescent="0.3">
      <c r="A554" s="747" t="s">
        <v>586</v>
      </c>
      <c r="B554" s="748" t="s">
        <v>3242</v>
      </c>
      <c r="C554" s="748" t="s">
        <v>3254</v>
      </c>
      <c r="D554" s="748" t="s">
        <v>1941</v>
      </c>
      <c r="E554" s="748" t="s">
        <v>1919</v>
      </c>
      <c r="F554" s="752"/>
      <c r="G554" s="752"/>
      <c r="H554" s="766">
        <v>0</v>
      </c>
      <c r="I554" s="752">
        <v>25</v>
      </c>
      <c r="J554" s="752">
        <v>3390</v>
      </c>
      <c r="K554" s="766">
        <v>1</v>
      </c>
      <c r="L554" s="752">
        <v>25</v>
      </c>
      <c r="M554" s="753">
        <v>3390</v>
      </c>
    </row>
    <row r="555" spans="1:13" ht="14.4" customHeight="1" x14ac:dyDescent="0.3">
      <c r="A555" s="747" t="s">
        <v>586</v>
      </c>
      <c r="B555" s="748" t="s">
        <v>3242</v>
      </c>
      <c r="C555" s="748" t="s">
        <v>3255</v>
      </c>
      <c r="D555" s="748" t="s">
        <v>1938</v>
      </c>
      <c r="E555" s="748" t="s">
        <v>1919</v>
      </c>
      <c r="F555" s="752"/>
      <c r="G555" s="752"/>
      <c r="H555" s="766">
        <v>0</v>
      </c>
      <c r="I555" s="752">
        <v>18</v>
      </c>
      <c r="J555" s="752">
        <v>2440.8000000000002</v>
      </c>
      <c r="K555" s="766">
        <v>1</v>
      </c>
      <c r="L555" s="752">
        <v>18</v>
      </c>
      <c r="M555" s="753">
        <v>2440.8000000000002</v>
      </c>
    </row>
    <row r="556" spans="1:13" ht="14.4" customHeight="1" x14ac:dyDescent="0.3">
      <c r="A556" s="747" t="s">
        <v>586</v>
      </c>
      <c r="B556" s="748" t="s">
        <v>3242</v>
      </c>
      <c r="C556" s="748" t="s">
        <v>3446</v>
      </c>
      <c r="D556" s="748" t="s">
        <v>1960</v>
      </c>
      <c r="E556" s="748" t="s">
        <v>1923</v>
      </c>
      <c r="F556" s="752"/>
      <c r="G556" s="752"/>
      <c r="H556" s="766">
        <v>0</v>
      </c>
      <c r="I556" s="752">
        <v>5</v>
      </c>
      <c r="J556" s="752">
        <v>271.90000000000003</v>
      </c>
      <c r="K556" s="766">
        <v>1</v>
      </c>
      <c r="L556" s="752">
        <v>5</v>
      </c>
      <c r="M556" s="753">
        <v>271.90000000000003</v>
      </c>
    </row>
    <row r="557" spans="1:13" ht="14.4" customHeight="1" x14ac:dyDescent="0.3">
      <c r="A557" s="747" t="s">
        <v>586</v>
      </c>
      <c r="B557" s="748" t="s">
        <v>3242</v>
      </c>
      <c r="C557" s="748" t="s">
        <v>3256</v>
      </c>
      <c r="D557" s="748" t="s">
        <v>1962</v>
      </c>
      <c r="E557" s="748" t="s">
        <v>3257</v>
      </c>
      <c r="F557" s="752"/>
      <c r="G557" s="752"/>
      <c r="H557" s="766">
        <v>0</v>
      </c>
      <c r="I557" s="752">
        <v>20</v>
      </c>
      <c r="J557" s="752">
        <v>3129.8</v>
      </c>
      <c r="K557" s="766">
        <v>1</v>
      </c>
      <c r="L557" s="752">
        <v>20</v>
      </c>
      <c r="M557" s="753">
        <v>3129.8</v>
      </c>
    </row>
    <row r="558" spans="1:13" ht="14.4" customHeight="1" x14ac:dyDescent="0.3">
      <c r="A558" s="747" t="s">
        <v>586</v>
      </c>
      <c r="B558" s="748" t="s">
        <v>3242</v>
      </c>
      <c r="C558" s="748" t="s">
        <v>3258</v>
      </c>
      <c r="D558" s="748" t="s">
        <v>1935</v>
      </c>
      <c r="E558" s="748" t="s">
        <v>1919</v>
      </c>
      <c r="F558" s="752"/>
      <c r="G558" s="752"/>
      <c r="H558" s="766">
        <v>0</v>
      </c>
      <c r="I558" s="752">
        <v>6</v>
      </c>
      <c r="J558" s="752">
        <v>805.21</v>
      </c>
      <c r="K558" s="766">
        <v>1</v>
      </c>
      <c r="L558" s="752">
        <v>6</v>
      </c>
      <c r="M558" s="753">
        <v>805.21</v>
      </c>
    </row>
    <row r="559" spans="1:13" ht="14.4" customHeight="1" x14ac:dyDescent="0.3">
      <c r="A559" s="747" t="s">
        <v>586</v>
      </c>
      <c r="B559" s="748" t="s">
        <v>3242</v>
      </c>
      <c r="C559" s="748" t="s">
        <v>3259</v>
      </c>
      <c r="D559" s="748" t="s">
        <v>1934</v>
      </c>
      <c r="E559" s="748" t="s">
        <v>1919</v>
      </c>
      <c r="F559" s="752"/>
      <c r="G559" s="752"/>
      <c r="H559" s="766">
        <v>0</v>
      </c>
      <c r="I559" s="752">
        <v>5</v>
      </c>
      <c r="J559" s="752">
        <v>656.25</v>
      </c>
      <c r="K559" s="766">
        <v>1</v>
      </c>
      <c r="L559" s="752">
        <v>5</v>
      </c>
      <c r="M559" s="753">
        <v>656.25</v>
      </c>
    </row>
    <row r="560" spans="1:13" ht="14.4" customHeight="1" x14ac:dyDescent="0.3">
      <c r="A560" s="747" t="s">
        <v>586</v>
      </c>
      <c r="B560" s="748" t="s">
        <v>3242</v>
      </c>
      <c r="C560" s="748" t="s">
        <v>3260</v>
      </c>
      <c r="D560" s="748" t="s">
        <v>1931</v>
      </c>
      <c r="E560" s="748" t="s">
        <v>1919</v>
      </c>
      <c r="F560" s="752"/>
      <c r="G560" s="752"/>
      <c r="H560" s="766">
        <v>0</v>
      </c>
      <c r="I560" s="752">
        <v>2</v>
      </c>
      <c r="J560" s="752">
        <v>280.21000000000004</v>
      </c>
      <c r="K560" s="766">
        <v>1</v>
      </c>
      <c r="L560" s="752">
        <v>2</v>
      </c>
      <c r="M560" s="753">
        <v>280.21000000000004</v>
      </c>
    </row>
    <row r="561" spans="1:13" ht="14.4" customHeight="1" x14ac:dyDescent="0.3">
      <c r="A561" s="747" t="s">
        <v>586</v>
      </c>
      <c r="B561" s="748" t="s">
        <v>3242</v>
      </c>
      <c r="C561" s="748" t="s">
        <v>3261</v>
      </c>
      <c r="D561" s="748" t="s">
        <v>1933</v>
      </c>
      <c r="E561" s="748" t="s">
        <v>1919</v>
      </c>
      <c r="F561" s="752"/>
      <c r="G561" s="752"/>
      <c r="H561" s="766">
        <v>0</v>
      </c>
      <c r="I561" s="752">
        <v>3</v>
      </c>
      <c r="J561" s="752">
        <v>393.75</v>
      </c>
      <c r="K561" s="766">
        <v>1</v>
      </c>
      <c r="L561" s="752">
        <v>3</v>
      </c>
      <c r="M561" s="753">
        <v>393.75</v>
      </c>
    </row>
    <row r="562" spans="1:13" ht="14.4" customHeight="1" x14ac:dyDescent="0.3">
      <c r="A562" s="747" t="s">
        <v>586</v>
      </c>
      <c r="B562" s="748" t="s">
        <v>3242</v>
      </c>
      <c r="C562" s="748" t="s">
        <v>3262</v>
      </c>
      <c r="D562" s="748" t="s">
        <v>1942</v>
      </c>
      <c r="E562" s="748" t="s">
        <v>1973</v>
      </c>
      <c r="F562" s="752"/>
      <c r="G562" s="752"/>
      <c r="H562" s="766">
        <v>0</v>
      </c>
      <c r="I562" s="752">
        <v>14</v>
      </c>
      <c r="J562" s="752">
        <v>1567.3000000000002</v>
      </c>
      <c r="K562" s="766">
        <v>1</v>
      </c>
      <c r="L562" s="752">
        <v>14</v>
      </c>
      <c r="M562" s="753">
        <v>1567.3000000000002</v>
      </c>
    </row>
    <row r="563" spans="1:13" ht="14.4" customHeight="1" x14ac:dyDescent="0.3">
      <c r="A563" s="747" t="s">
        <v>586</v>
      </c>
      <c r="B563" s="748" t="s">
        <v>3242</v>
      </c>
      <c r="C563" s="748" t="s">
        <v>3263</v>
      </c>
      <c r="D563" s="748" t="s">
        <v>1947</v>
      </c>
      <c r="E563" s="748" t="s">
        <v>1973</v>
      </c>
      <c r="F563" s="752"/>
      <c r="G563" s="752"/>
      <c r="H563" s="766">
        <v>0</v>
      </c>
      <c r="I563" s="752">
        <v>24</v>
      </c>
      <c r="J563" s="752">
        <v>2686.8</v>
      </c>
      <c r="K563" s="766">
        <v>1</v>
      </c>
      <c r="L563" s="752">
        <v>24</v>
      </c>
      <c r="M563" s="753">
        <v>2686.8</v>
      </c>
    </row>
    <row r="564" spans="1:13" ht="14.4" customHeight="1" x14ac:dyDescent="0.3">
      <c r="A564" s="747" t="s">
        <v>586</v>
      </c>
      <c r="B564" s="748" t="s">
        <v>3242</v>
      </c>
      <c r="C564" s="748" t="s">
        <v>3264</v>
      </c>
      <c r="D564" s="748" t="s">
        <v>1944</v>
      </c>
      <c r="E564" s="748" t="s">
        <v>1973</v>
      </c>
      <c r="F564" s="752"/>
      <c r="G564" s="752"/>
      <c r="H564" s="766">
        <v>0</v>
      </c>
      <c r="I564" s="752">
        <v>20</v>
      </c>
      <c r="J564" s="752">
        <v>2239.0000000000005</v>
      </c>
      <c r="K564" s="766">
        <v>1</v>
      </c>
      <c r="L564" s="752">
        <v>20</v>
      </c>
      <c r="M564" s="753">
        <v>2239.0000000000005</v>
      </c>
    </row>
    <row r="565" spans="1:13" ht="14.4" customHeight="1" x14ac:dyDescent="0.3">
      <c r="A565" s="747" t="s">
        <v>586</v>
      </c>
      <c r="B565" s="748" t="s">
        <v>3242</v>
      </c>
      <c r="C565" s="748" t="s">
        <v>3265</v>
      </c>
      <c r="D565" s="748" t="s">
        <v>3266</v>
      </c>
      <c r="E565" s="748" t="s">
        <v>1973</v>
      </c>
      <c r="F565" s="752"/>
      <c r="G565" s="752"/>
      <c r="H565" s="766">
        <v>0</v>
      </c>
      <c r="I565" s="752">
        <v>27</v>
      </c>
      <c r="J565" s="752">
        <v>3028.04</v>
      </c>
      <c r="K565" s="766">
        <v>1</v>
      </c>
      <c r="L565" s="752">
        <v>27</v>
      </c>
      <c r="M565" s="753">
        <v>3028.04</v>
      </c>
    </row>
    <row r="566" spans="1:13" ht="14.4" customHeight="1" x14ac:dyDescent="0.3">
      <c r="A566" s="747" t="s">
        <v>586</v>
      </c>
      <c r="B566" s="748" t="s">
        <v>3242</v>
      </c>
      <c r="C566" s="748" t="s">
        <v>3267</v>
      </c>
      <c r="D566" s="748" t="s">
        <v>1914</v>
      </c>
      <c r="E566" s="748" t="s">
        <v>1911</v>
      </c>
      <c r="F566" s="752"/>
      <c r="G566" s="752"/>
      <c r="H566" s="766">
        <v>0</v>
      </c>
      <c r="I566" s="752">
        <v>42</v>
      </c>
      <c r="J566" s="752">
        <v>6875.9099999999989</v>
      </c>
      <c r="K566" s="766">
        <v>1</v>
      </c>
      <c r="L566" s="752">
        <v>42</v>
      </c>
      <c r="M566" s="753">
        <v>6875.9099999999989</v>
      </c>
    </row>
    <row r="567" spans="1:13" ht="14.4" customHeight="1" x14ac:dyDescent="0.3">
      <c r="A567" s="747" t="s">
        <v>586</v>
      </c>
      <c r="B567" s="748" t="s">
        <v>3242</v>
      </c>
      <c r="C567" s="748" t="s">
        <v>3268</v>
      </c>
      <c r="D567" s="748" t="s">
        <v>1957</v>
      </c>
      <c r="E567" s="748" t="s">
        <v>1911</v>
      </c>
      <c r="F567" s="752"/>
      <c r="G567" s="752"/>
      <c r="H567" s="766">
        <v>0</v>
      </c>
      <c r="I567" s="752">
        <v>13</v>
      </c>
      <c r="J567" s="752">
        <v>1594.9699999999998</v>
      </c>
      <c r="K567" s="766">
        <v>1</v>
      </c>
      <c r="L567" s="752">
        <v>13</v>
      </c>
      <c r="M567" s="753">
        <v>1594.9699999999998</v>
      </c>
    </row>
    <row r="568" spans="1:13" ht="14.4" customHeight="1" x14ac:dyDescent="0.3">
      <c r="A568" s="747" t="s">
        <v>586</v>
      </c>
      <c r="B568" s="748" t="s">
        <v>3242</v>
      </c>
      <c r="C568" s="748" t="s">
        <v>3269</v>
      </c>
      <c r="D568" s="748" t="s">
        <v>1956</v>
      </c>
      <c r="E568" s="748" t="s">
        <v>1911</v>
      </c>
      <c r="F568" s="752"/>
      <c r="G568" s="752"/>
      <c r="H568" s="766">
        <v>0</v>
      </c>
      <c r="I568" s="752">
        <v>12</v>
      </c>
      <c r="J568" s="752">
        <v>1472.28</v>
      </c>
      <c r="K568" s="766">
        <v>1</v>
      </c>
      <c r="L568" s="752">
        <v>12</v>
      </c>
      <c r="M568" s="753">
        <v>1472.28</v>
      </c>
    </row>
    <row r="569" spans="1:13" ht="14.4" customHeight="1" x14ac:dyDescent="0.3">
      <c r="A569" s="747" t="s">
        <v>586</v>
      </c>
      <c r="B569" s="748" t="s">
        <v>3242</v>
      </c>
      <c r="C569" s="748" t="s">
        <v>3270</v>
      </c>
      <c r="D569" s="748" t="s">
        <v>1953</v>
      </c>
      <c r="E569" s="748" t="s">
        <v>1911</v>
      </c>
      <c r="F569" s="752"/>
      <c r="G569" s="752"/>
      <c r="H569" s="766">
        <v>0</v>
      </c>
      <c r="I569" s="752">
        <v>3</v>
      </c>
      <c r="J569" s="752">
        <v>436.5</v>
      </c>
      <c r="K569" s="766">
        <v>1</v>
      </c>
      <c r="L569" s="752">
        <v>3</v>
      </c>
      <c r="M569" s="753">
        <v>436.5</v>
      </c>
    </row>
    <row r="570" spans="1:13" ht="14.4" customHeight="1" x14ac:dyDescent="0.3">
      <c r="A570" s="747" t="s">
        <v>586</v>
      </c>
      <c r="B570" s="748" t="s">
        <v>3242</v>
      </c>
      <c r="C570" s="748" t="s">
        <v>3271</v>
      </c>
      <c r="D570" s="748" t="s">
        <v>1955</v>
      </c>
      <c r="E570" s="748" t="s">
        <v>1911</v>
      </c>
      <c r="F570" s="752"/>
      <c r="G570" s="752"/>
      <c r="H570" s="766">
        <v>0</v>
      </c>
      <c r="I570" s="752">
        <v>3</v>
      </c>
      <c r="J570" s="752">
        <v>436.5</v>
      </c>
      <c r="K570" s="766">
        <v>1</v>
      </c>
      <c r="L570" s="752">
        <v>3</v>
      </c>
      <c r="M570" s="753">
        <v>436.5</v>
      </c>
    </row>
    <row r="571" spans="1:13" ht="14.4" customHeight="1" x14ac:dyDescent="0.3">
      <c r="A571" s="747" t="s">
        <v>586</v>
      </c>
      <c r="B571" s="748" t="s">
        <v>3242</v>
      </c>
      <c r="C571" s="748" t="s">
        <v>3272</v>
      </c>
      <c r="D571" s="748" t="s">
        <v>1954</v>
      </c>
      <c r="E571" s="748" t="s">
        <v>1911</v>
      </c>
      <c r="F571" s="752"/>
      <c r="G571" s="752"/>
      <c r="H571" s="766">
        <v>0</v>
      </c>
      <c r="I571" s="752">
        <v>2</v>
      </c>
      <c r="J571" s="752">
        <v>291</v>
      </c>
      <c r="K571" s="766">
        <v>1</v>
      </c>
      <c r="L571" s="752">
        <v>2</v>
      </c>
      <c r="M571" s="753">
        <v>291</v>
      </c>
    </row>
    <row r="572" spans="1:13" ht="14.4" customHeight="1" x14ac:dyDescent="0.3">
      <c r="A572" s="747" t="s">
        <v>586</v>
      </c>
      <c r="B572" s="748" t="s">
        <v>3242</v>
      </c>
      <c r="C572" s="748" t="s">
        <v>3273</v>
      </c>
      <c r="D572" s="748" t="s">
        <v>3274</v>
      </c>
      <c r="E572" s="748" t="s">
        <v>1929</v>
      </c>
      <c r="F572" s="752"/>
      <c r="G572" s="752"/>
      <c r="H572" s="766">
        <v>0</v>
      </c>
      <c r="I572" s="752">
        <v>63</v>
      </c>
      <c r="J572" s="752">
        <v>11293.380000000001</v>
      </c>
      <c r="K572" s="766">
        <v>1</v>
      </c>
      <c r="L572" s="752">
        <v>63</v>
      </c>
      <c r="M572" s="753">
        <v>11293.380000000001</v>
      </c>
    </row>
    <row r="573" spans="1:13" ht="14.4" customHeight="1" x14ac:dyDescent="0.3">
      <c r="A573" s="747" t="s">
        <v>586</v>
      </c>
      <c r="B573" s="748" t="s">
        <v>3242</v>
      </c>
      <c r="C573" s="748" t="s">
        <v>3281</v>
      </c>
      <c r="D573" s="748" t="s">
        <v>1939</v>
      </c>
      <c r="E573" s="748" t="s">
        <v>1919</v>
      </c>
      <c r="F573" s="752"/>
      <c r="G573" s="752"/>
      <c r="H573" s="766">
        <v>0</v>
      </c>
      <c r="I573" s="752">
        <v>16</v>
      </c>
      <c r="J573" s="752">
        <v>2169.5999999999995</v>
      </c>
      <c r="K573" s="766">
        <v>1</v>
      </c>
      <c r="L573" s="752">
        <v>16</v>
      </c>
      <c r="M573" s="753">
        <v>2169.5999999999995</v>
      </c>
    </row>
    <row r="574" spans="1:13" ht="14.4" customHeight="1" x14ac:dyDescent="0.3">
      <c r="A574" s="747" t="s">
        <v>586</v>
      </c>
      <c r="B574" s="748" t="s">
        <v>3242</v>
      </c>
      <c r="C574" s="748" t="s">
        <v>3282</v>
      </c>
      <c r="D574" s="748" t="s">
        <v>1940</v>
      </c>
      <c r="E574" s="748" t="s">
        <v>1919</v>
      </c>
      <c r="F574" s="752"/>
      <c r="G574" s="752"/>
      <c r="H574" s="766">
        <v>0</v>
      </c>
      <c r="I574" s="752">
        <v>9</v>
      </c>
      <c r="J574" s="752">
        <v>1222.2599999999998</v>
      </c>
      <c r="K574" s="766">
        <v>1</v>
      </c>
      <c r="L574" s="752">
        <v>9</v>
      </c>
      <c r="M574" s="753">
        <v>1222.2599999999998</v>
      </c>
    </row>
    <row r="575" spans="1:13" ht="14.4" customHeight="1" x14ac:dyDescent="0.3">
      <c r="A575" s="747" t="s">
        <v>586</v>
      </c>
      <c r="B575" s="748" t="s">
        <v>3242</v>
      </c>
      <c r="C575" s="748" t="s">
        <v>3283</v>
      </c>
      <c r="D575" s="748" t="s">
        <v>3284</v>
      </c>
      <c r="E575" s="748" t="s">
        <v>1919</v>
      </c>
      <c r="F575" s="752"/>
      <c r="G575" s="752"/>
      <c r="H575" s="766">
        <v>0</v>
      </c>
      <c r="I575" s="752">
        <v>4</v>
      </c>
      <c r="J575" s="752">
        <v>595.84</v>
      </c>
      <c r="K575" s="766">
        <v>1</v>
      </c>
      <c r="L575" s="752">
        <v>4</v>
      </c>
      <c r="M575" s="753">
        <v>595.84</v>
      </c>
    </row>
    <row r="576" spans="1:13" ht="14.4" customHeight="1" x14ac:dyDescent="0.3">
      <c r="A576" s="747" t="s">
        <v>586</v>
      </c>
      <c r="B576" s="748" t="s">
        <v>3242</v>
      </c>
      <c r="C576" s="748" t="s">
        <v>3285</v>
      </c>
      <c r="D576" s="748" t="s">
        <v>1930</v>
      </c>
      <c r="E576" s="748" t="s">
        <v>1919</v>
      </c>
      <c r="F576" s="752"/>
      <c r="G576" s="752"/>
      <c r="H576" s="766">
        <v>0</v>
      </c>
      <c r="I576" s="752">
        <v>6</v>
      </c>
      <c r="J576" s="752">
        <v>813.5999999999998</v>
      </c>
      <c r="K576" s="766">
        <v>1</v>
      </c>
      <c r="L576" s="752">
        <v>6</v>
      </c>
      <c r="M576" s="753">
        <v>813.5999999999998</v>
      </c>
    </row>
    <row r="577" spans="1:13" ht="14.4" customHeight="1" thickBot="1" x14ac:dyDescent="0.35">
      <c r="A577" s="754" t="s">
        <v>583</v>
      </c>
      <c r="B577" s="755" t="s">
        <v>3056</v>
      </c>
      <c r="C577" s="755" t="s">
        <v>3061</v>
      </c>
      <c r="D577" s="755" t="s">
        <v>1461</v>
      </c>
      <c r="E577" s="755" t="s">
        <v>3062</v>
      </c>
      <c r="F577" s="759"/>
      <c r="G577" s="759"/>
      <c r="H577" s="767">
        <v>0</v>
      </c>
      <c r="I577" s="759">
        <v>25</v>
      </c>
      <c r="J577" s="759">
        <v>1266</v>
      </c>
      <c r="K577" s="767">
        <v>1</v>
      </c>
      <c r="L577" s="759">
        <v>25</v>
      </c>
      <c r="M577" s="760">
        <v>1266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3384</v>
      </c>
      <c r="C3" s="396">
        <f>SUM(C6:C1048576)</f>
        <v>3857</v>
      </c>
      <c r="D3" s="396">
        <f>SUM(D6:D1048576)</f>
        <v>363</v>
      </c>
      <c r="E3" s="397">
        <f>SUM(E6:E1048576)</f>
        <v>0</v>
      </c>
      <c r="F3" s="394">
        <f>IF(SUM($B3:$E3)=0,"",B3/SUM($B3:$E3))</f>
        <v>0.44502893214097844</v>
      </c>
      <c r="G3" s="392">
        <f t="shared" ref="G3:I3" si="0">IF(SUM($B3:$E3)=0,"",C3/SUM($B3:$E3))</f>
        <v>0.50723303524460805</v>
      </c>
      <c r="H3" s="392">
        <f t="shared" si="0"/>
        <v>4.7738032614413464E-2</v>
      </c>
      <c r="I3" s="393">
        <f t="shared" si="0"/>
        <v>0</v>
      </c>
      <c r="J3" s="396">
        <f>SUM(J6:J1048576)</f>
        <v>380</v>
      </c>
      <c r="K3" s="396">
        <f>SUM(K6:K1048576)</f>
        <v>1131</v>
      </c>
      <c r="L3" s="396">
        <f>SUM(L6:L1048576)</f>
        <v>363</v>
      </c>
      <c r="M3" s="397">
        <f>SUM(M6:M1048576)</f>
        <v>0</v>
      </c>
      <c r="N3" s="394">
        <f>IF(SUM($J3:$M3)=0,"",J3/SUM($J3:$M3))</f>
        <v>0.20277481323372465</v>
      </c>
      <c r="O3" s="392">
        <f t="shared" ref="O3:Q3" si="1">IF(SUM($J3:$M3)=0,"",K3/SUM($J3:$M3))</f>
        <v>0.60352187833511206</v>
      </c>
      <c r="P3" s="392">
        <f t="shared" si="1"/>
        <v>0.19370330843116329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3448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3449</v>
      </c>
      <c r="B7" s="798">
        <v>2351</v>
      </c>
      <c r="C7" s="752">
        <v>2067</v>
      </c>
      <c r="D7" s="752">
        <v>327</v>
      </c>
      <c r="E7" s="753"/>
      <c r="F7" s="795">
        <v>0.49546891464699683</v>
      </c>
      <c r="G7" s="766">
        <v>0.43561643835616437</v>
      </c>
      <c r="H7" s="766">
        <v>6.8914646996838774E-2</v>
      </c>
      <c r="I7" s="801">
        <v>0</v>
      </c>
      <c r="J7" s="798">
        <v>236</v>
      </c>
      <c r="K7" s="752">
        <v>691</v>
      </c>
      <c r="L7" s="752">
        <v>327</v>
      </c>
      <c r="M7" s="753"/>
      <c r="N7" s="795">
        <v>0.18819776714513556</v>
      </c>
      <c r="O7" s="766">
        <v>0.55103668261562999</v>
      </c>
      <c r="P7" s="766">
        <v>0.26076555023923442</v>
      </c>
      <c r="Q7" s="789">
        <v>0</v>
      </c>
    </row>
    <row r="8" spans="1:17" ht="14.4" customHeight="1" x14ac:dyDescent="0.3">
      <c r="A8" s="792" t="s">
        <v>3450</v>
      </c>
      <c r="B8" s="798">
        <v>49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27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thickBot="1" x14ac:dyDescent="0.35">
      <c r="A9" s="793" t="s">
        <v>3451</v>
      </c>
      <c r="B9" s="799">
        <v>984</v>
      </c>
      <c r="C9" s="759">
        <v>1790</v>
      </c>
      <c r="D9" s="759">
        <v>36</v>
      </c>
      <c r="E9" s="760"/>
      <c r="F9" s="796">
        <v>0.35017793594306051</v>
      </c>
      <c r="G9" s="767">
        <v>0.63701067615658358</v>
      </c>
      <c r="H9" s="767">
        <v>1.2811387900355872E-2</v>
      </c>
      <c r="I9" s="802">
        <v>0</v>
      </c>
      <c r="J9" s="799">
        <v>117</v>
      </c>
      <c r="K9" s="759">
        <v>440</v>
      </c>
      <c r="L9" s="759">
        <v>36</v>
      </c>
      <c r="M9" s="760"/>
      <c r="N9" s="796">
        <v>0.1973018549747049</v>
      </c>
      <c r="O9" s="767">
        <v>0.74198988195615512</v>
      </c>
      <c r="P9" s="767">
        <v>6.0708263069139963E-2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30</v>
      </c>
      <c r="B5" s="730" t="s">
        <v>3452</v>
      </c>
      <c r="C5" s="733">
        <v>1166612.8699999996</v>
      </c>
      <c r="D5" s="733">
        <v>2407</v>
      </c>
      <c r="E5" s="733">
        <v>585103.5399999998</v>
      </c>
      <c r="F5" s="803">
        <v>0.50154044674648579</v>
      </c>
      <c r="G5" s="733">
        <v>1021</v>
      </c>
      <c r="H5" s="803">
        <v>0.42417947652679683</v>
      </c>
      <c r="I5" s="733">
        <v>581509.32999999984</v>
      </c>
      <c r="J5" s="803">
        <v>0.49845955325351421</v>
      </c>
      <c r="K5" s="733">
        <v>1386</v>
      </c>
      <c r="L5" s="803">
        <v>0.57582052347320312</v>
      </c>
      <c r="M5" s="733" t="s">
        <v>73</v>
      </c>
      <c r="N5" s="270"/>
    </row>
    <row r="6" spans="1:14" ht="14.4" customHeight="1" x14ac:dyDescent="0.3">
      <c r="A6" s="729">
        <v>30</v>
      </c>
      <c r="B6" s="730" t="s">
        <v>3453</v>
      </c>
      <c r="C6" s="733">
        <v>1057407.5799999996</v>
      </c>
      <c r="D6" s="733">
        <v>2271</v>
      </c>
      <c r="E6" s="733">
        <v>556042.44999999984</v>
      </c>
      <c r="F6" s="803">
        <v>0.52585442029836782</v>
      </c>
      <c r="G6" s="733">
        <v>954</v>
      </c>
      <c r="H6" s="803">
        <v>0.42007926023778069</v>
      </c>
      <c r="I6" s="733">
        <v>501365.12999999977</v>
      </c>
      <c r="J6" s="803">
        <v>0.47414557970163212</v>
      </c>
      <c r="K6" s="733">
        <v>1317</v>
      </c>
      <c r="L6" s="803">
        <v>0.57992073976221925</v>
      </c>
      <c r="M6" s="733" t="s">
        <v>1</v>
      </c>
      <c r="N6" s="270"/>
    </row>
    <row r="7" spans="1:14" ht="14.4" customHeight="1" x14ac:dyDescent="0.3">
      <c r="A7" s="729">
        <v>30</v>
      </c>
      <c r="B7" s="730" t="s">
        <v>3454</v>
      </c>
      <c r="C7" s="733">
        <v>374.76</v>
      </c>
      <c r="D7" s="733">
        <v>62</v>
      </c>
      <c r="E7" s="733">
        <v>234.99</v>
      </c>
      <c r="F7" s="803">
        <v>0.62704130643611911</v>
      </c>
      <c r="G7" s="733">
        <v>42</v>
      </c>
      <c r="H7" s="803">
        <v>0.67741935483870963</v>
      </c>
      <c r="I7" s="733">
        <v>139.77000000000001</v>
      </c>
      <c r="J7" s="803">
        <v>0.37295869356388089</v>
      </c>
      <c r="K7" s="733">
        <v>20</v>
      </c>
      <c r="L7" s="803">
        <v>0.32258064516129031</v>
      </c>
      <c r="M7" s="733" t="s">
        <v>1</v>
      </c>
      <c r="N7" s="270"/>
    </row>
    <row r="8" spans="1:14" ht="14.4" customHeight="1" x14ac:dyDescent="0.3">
      <c r="A8" s="729">
        <v>30</v>
      </c>
      <c r="B8" s="730" t="s">
        <v>3455</v>
      </c>
      <c r="C8" s="733">
        <v>108830.53</v>
      </c>
      <c r="D8" s="733">
        <v>74</v>
      </c>
      <c r="E8" s="733">
        <v>28826.1</v>
      </c>
      <c r="F8" s="803">
        <v>0.26487144737786356</v>
      </c>
      <c r="G8" s="733">
        <v>25</v>
      </c>
      <c r="H8" s="803">
        <v>0.33783783783783783</v>
      </c>
      <c r="I8" s="733">
        <v>80004.429999999993</v>
      </c>
      <c r="J8" s="803">
        <v>0.73512855262213639</v>
      </c>
      <c r="K8" s="733">
        <v>49</v>
      </c>
      <c r="L8" s="803">
        <v>0.66216216216216217</v>
      </c>
      <c r="M8" s="733" t="s">
        <v>1</v>
      </c>
      <c r="N8" s="270"/>
    </row>
    <row r="9" spans="1:14" ht="14.4" customHeight="1" x14ac:dyDescent="0.3">
      <c r="A9" s="729" t="s">
        <v>562</v>
      </c>
      <c r="B9" s="730" t="s">
        <v>3</v>
      </c>
      <c r="C9" s="733">
        <v>1166612.8699999996</v>
      </c>
      <c r="D9" s="733">
        <v>2407</v>
      </c>
      <c r="E9" s="733">
        <v>585103.5399999998</v>
      </c>
      <c r="F9" s="803">
        <v>0.50154044674648579</v>
      </c>
      <c r="G9" s="733">
        <v>1021</v>
      </c>
      <c r="H9" s="803">
        <v>0.42417947652679683</v>
      </c>
      <c r="I9" s="733">
        <v>581509.32999999984</v>
      </c>
      <c r="J9" s="803">
        <v>0.49845955325351421</v>
      </c>
      <c r="K9" s="733">
        <v>1386</v>
      </c>
      <c r="L9" s="803">
        <v>0.57582052347320312</v>
      </c>
      <c r="M9" s="733" t="s">
        <v>574</v>
      </c>
      <c r="N9" s="270"/>
    </row>
    <row r="11" spans="1:14" ht="14.4" customHeight="1" x14ac:dyDescent="0.3">
      <c r="A11" s="729">
        <v>30</v>
      </c>
      <c r="B11" s="730" t="s">
        <v>3452</v>
      </c>
      <c r="C11" s="733" t="s">
        <v>564</v>
      </c>
      <c r="D11" s="733" t="s">
        <v>564</v>
      </c>
      <c r="E11" s="733" t="s">
        <v>564</v>
      </c>
      <c r="F11" s="803" t="s">
        <v>564</v>
      </c>
      <c r="G11" s="733" t="s">
        <v>564</v>
      </c>
      <c r="H11" s="803" t="s">
        <v>564</v>
      </c>
      <c r="I11" s="733" t="s">
        <v>564</v>
      </c>
      <c r="J11" s="803" t="s">
        <v>564</v>
      </c>
      <c r="K11" s="733" t="s">
        <v>564</v>
      </c>
      <c r="L11" s="803" t="s">
        <v>564</v>
      </c>
      <c r="M11" s="733" t="s">
        <v>73</v>
      </c>
      <c r="N11" s="270"/>
    </row>
    <row r="12" spans="1:14" ht="14.4" customHeight="1" x14ac:dyDescent="0.3">
      <c r="A12" s="729" t="s">
        <v>3456</v>
      </c>
      <c r="B12" s="730" t="s">
        <v>3453</v>
      </c>
      <c r="C12" s="733">
        <v>737.91</v>
      </c>
      <c r="D12" s="733">
        <v>3</v>
      </c>
      <c r="E12" s="733" t="s">
        <v>564</v>
      </c>
      <c r="F12" s="803">
        <v>0</v>
      </c>
      <c r="G12" s="733" t="s">
        <v>564</v>
      </c>
      <c r="H12" s="803">
        <v>0</v>
      </c>
      <c r="I12" s="733">
        <v>737.91</v>
      </c>
      <c r="J12" s="803">
        <v>1</v>
      </c>
      <c r="K12" s="733">
        <v>3</v>
      </c>
      <c r="L12" s="803">
        <v>1</v>
      </c>
      <c r="M12" s="733" t="s">
        <v>1</v>
      </c>
      <c r="N12" s="270"/>
    </row>
    <row r="13" spans="1:14" ht="14.4" customHeight="1" x14ac:dyDescent="0.3">
      <c r="A13" s="729" t="s">
        <v>3456</v>
      </c>
      <c r="B13" s="730" t="s">
        <v>3455</v>
      </c>
      <c r="C13" s="733">
        <v>6310</v>
      </c>
      <c r="D13" s="733">
        <v>3</v>
      </c>
      <c r="E13" s="733">
        <v>6310</v>
      </c>
      <c r="F13" s="803">
        <v>1</v>
      </c>
      <c r="G13" s="733">
        <v>3</v>
      </c>
      <c r="H13" s="803">
        <v>1</v>
      </c>
      <c r="I13" s="733" t="s">
        <v>564</v>
      </c>
      <c r="J13" s="803">
        <v>0</v>
      </c>
      <c r="K13" s="733" t="s">
        <v>564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3456</v>
      </c>
      <c r="B14" s="730" t="s">
        <v>3457</v>
      </c>
      <c r="C14" s="733">
        <v>7047.91</v>
      </c>
      <c r="D14" s="733">
        <v>6</v>
      </c>
      <c r="E14" s="733">
        <v>6310</v>
      </c>
      <c r="F14" s="803">
        <v>0.89530087643003387</v>
      </c>
      <c r="G14" s="733">
        <v>3</v>
      </c>
      <c r="H14" s="803">
        <v>0.5</v>
      </c>
      <c r="I14" s="733">
        <v>737.91</v>
      </c>
      <c r="J14" s="803">
        <v>0.10469912356996613</v>
      </c>
      <c r="K14" s="733">
        <v>3</v>
      </c>
      <c r="L14" s="803">
        <v>0.5</v>
      </c>
      <c r="M14" s="733" t="s">
        <v>578</v>
      </c>
      <c r="N14" s="270"/>
    </row>
    <row r="15" spans="1:14" ht="14.4" customHeight="1" x14ac:dyDescent="0.3">
      <c r="A15" s="729" t="s">
        <v>564</v>
      </c>
      <c r="B15" s="730" t="s">
        <v>564</v>
      </c>
      <c r="C15" s="733" t="s">
        <v>564</v>
      </c>
      <c r="D15" s="733" t="s">
        <v>564</v>
      </c>
      <c r="E15" s="733" t="s">
        <v>564</v>
      </c>
      <c r="F15" s="803" t="s">
        <v>564</v>
      </c>
      <c r="G15" s="733" t="s">
        <v>564</v>
      </c>
      <c r="H15" s="803" t="s">
        <v>564</v>
      </c>
      <c r="I15" s="733" t="s">
        <v>564</v>
      </c>
      <c r="J15" s="803" t="s">
        <v>564</v>
      </c>
      <c r="K15" s="733" t="s">
        <v>564</v>
      </c>
      <c r="L15" s="803" t="s">
        <v>564</v>
      </c>
      <c r="M15" s="733" t="s">
        <v>579</v>
      </c>
      <c r="N15" s="270"/>
    </row>
    <row r="16" spans="1:14" ht="14.4" customHeight="1" x14ac:dyDescent="0.3">
      <c r="A16" s="729" t="s">
        <v>3458</v>
      </c>
      <c r="B16" s="730" t="s">
        <v>3453</v>
      </c>
      <c r="C16" s="733">
        <v>21454.309999999998</v>
      </c>
      <c r="D16" s="733">
        <v>70</v>
      </c>
      <c r="E16" s="733">
        <v>8933.6499999999978</v>
      </c>
      <c r="F16" s="803">
        <v>0.41640351053005192</v>
      </c>
      <c r="G16" s="733">
        <v>35</v>
      </c>
      <c r="H16" s="803">
        <v>0.5</v>
      </c>
      <c r="I16" s="733">
        <v>12520.660000000002</v>
      </c>
      <c r="J16" s="803">
        <v>0.58359648946994813</v>
      </c>
      <c r="K16" s="733">
        <v>35</v>
      </c>
      <c r="L16" s="803">
        <v>0.5</v>
      </c>
      <c r="M16" s="733" t="s">
        <v>1</v>
      </c>
      <c r="N16" s="270"/>
    </row>
    <row r="17" spans="1:14" ht="14.4" customHeight="1" x14ac:dyDescent="0.3">
      <c r="A17" s="729" t="s">
        <v>3458</v>
      </c>
      <c r="B17" s="730" t="s">
        <v>3454</v>
      </c>
      <c r="C17" s="733">
        <v>0</v>
      </c>
      <c r="D17" s="733">
        <v>1</v>
      </c>
      <c r="E17" s="733">
        <v>0</v>
      </c>
      <c r="F17" s="803" t="s">
        <v>564</v>
      </c>
      <c r="G17" s="733">
        <v>1</v>
      </c>
      <c r="H17" s="803">
        <v>1</v>
      </c>
      <c r="I17" s="733" t="s">
        <v>564</v>
      </c>
      <c r="J17" s="803" t="s">
        <v>564</v>
      </c>
      <c r="K17" s="733" t="s">
        <v>564</v>
      </c>
      <c r="L17" s="803">
        <v>0</v>
      </c>
      <c r="M17" s="733" t="s">
        <v>1</v>
      </c>
      <c r="N17" s="270"/>
    </row>
    <row r="18" spans="1:14" ht="14.4" customHeight="1" x14ac:dyDescent="0.3">
      <c r="A18" s="729" t="s">
        <v>3458</v>
      </c>
      <c r="B18" s="730" t="s">
        <v>3455</v>
      </c>
      <c r="C18" s="733">
        <v>5400</v>
      </c>
      <c r="D18" s="733">
        <v>2</v>
      </c>
      <c r="E18" s="733">
        <v>2700</v>
      </c>
      <c r="F18" s="803">
        <v>0.5</v>
      </c>
      <c r="G18" s="733">
        <v>1</v>
      </c>
      <c r="H18" s="803">
        <v>0.5</v>
      </c>
      <c r="I18" s="733">
        <v>2700</v>
      </c>
      <c r="J18" s="803">
        <v>0.5</v>
      </c>
      <c r="K18" s="733">
        <v>1</v>
      </c>
      <c r="L18" s="803">
        <v>0.5</v>
      </c>
      <c r="M18" s="733" t="s">
        <v>1</v>
      </c>
      <c r="N18" s="270"/>
    </row>
    <row r="19" spans="1:14" ht="14.4" customHeight="1" x14ac:dyDescent="0.3">
      <c r="A19" s="729" t="s">
        <v>3458</v>
      </c>
      <c r="B19" s="730" t="s">
        <v>3459</v>
      </c>
      <c r="C19" s="733">
        <v>26854.309999999998</v>
      </c>
      <c r="D19" s="733">
        <v>73</v>
      </c>
      <c r="E19" s="733">
        <v>11633.649999999998</v>
      </c>
      <c r="F19" s="803">
        <v>0.43321351395734981</v>
      </c>
      <c r="G19" s="733">
        <v>37</v>
      </c>
      <c r="H19" s="803">
        <v>0.50684931506849318</v>
      </c>
      <c r="I19" s="733">
        <v>15220.660000000002</v>
      </c>
      <c r="J19" s="803">
        <v>0.56678648604265025</v>
      </c>
      <c r="K19" s="733">
        <v>36</v>
      </c>
      <c r="L19" s="803">
        <v>0.49315068493150682</v>
      </c>
      <c r="M19" s="733" t="s">
        <v>578</v>
      </c>
      <c r="N19" s="270"/>
    </row>
    <row r="20" spans="1:14" ht="14.4" customHeight="1" x14ac:dyDescent="0.3">
      <c r="A20" s="729" t="s">
        <v>564</v>
      </c>
      <c r="B20" s="730" t="s">
        <v>564</v>
      </c>
      <c r="C20" s="733" t="s">
        <v>564</v>
      </c>
      <c r="D20" s="733" t="s">
        <v>564</v>
      </c>
      <c r="E20" s="733" t="s">
        <v>564</v>
      </c>
      <c r="F20" s="803" t="s">
        <v>564</v>
      </c>
      <c r="G20" s="733" t="s">
        <v>564</v>
      </c>
      <c r="H20" s="803" t="s">
        <v>564</v>
      </c>
      <c r="I20" s="733" t="s">
        <v>564</v>
      </c>
      <c r="J20" s="803" t="s">
        <v>564</v>
      </c>
      <c r="K20" s="733" t="s">
        <v>564</v>
      </c>
      <c r="L20" s="803" t="s">
        <v>564</v>
      </c>
      <c r="M20" s="733" t="s">
        <v>579</v>
      </c>
      <c r="N20" s="270"/>
    </row>
    <row r="21" spans="1:14" ht="14.4" customHeight="1" x14ac:dyDescent="0.3">
      <c r="A21" s="729" t="s">
        <v>3460</v>
      </c>
      <c r="B21" s="730" t="s">
        <v>3453</v>
      </c>
      <c r="C21" s="733">
        <v>287003.57999999996</v>
      </c>
      <c r="D21" s="733">
        <v>507</v>
      </c>
      <c r="E21" s="733">
        <v>197292.77999999997</v>
      </c>
      <c r="F21" s="803">
        <v>0.68742271437868474</v>
      </c>
      <c r="G21" s="733">
        <v>232</v>
      </c>
      <c r="H21" s="803">
        <v>0.45759368836291914</v>
      </c>
      <c r="I21" s="733">
        <v>89710.8</v>
      </c>
      <c r="J21" s="803">
        <v>0.31257728562131532</v>
      </c>
      <c r="K21" s="733">
        <v>275</v>
      </c>
      <c r="L21" s="803">
        <v>0.54240631163708086</v>
      </c>
      <c r="M21" s="733" t="s">
        <v>1</v>
      </c>
      <c r="N21" s="270"/>
    </row>
    <row r="22" spans="1:14" ht="14.4" customHeight="1" x14ac:dyDescent="0.3">
      <c r="A22" s="729" t="s">
        <v>3460</v>
      </c>
      <c r="B22" s="730" t="s">
        <v>3454</v>
      </c>
      <c r="C22" s="733">
        <v>0</v>
      </c>
      <c r="D22" s="733">
        <v>11</v>
      </c>
      <c r="E22" s="733">
        <v>0</v>
      </c>
      <c r="F22" s="803" t="s">
        <v>564</v>
      </c>
      <c r="G22" s="733">
        <v>8</v>
      </c>
      <c r="H22" s="803">
        <v>0.72727272727272729</v>
      </c>
      <c r="I22" s="733">
        <v>0</v>
      </c>
      <c r="J22" s="803" t="s">
        <v>564</v>
      </c>
      <c r="K22" s="733">
        <v>3</v>
      </c>
      <c r="L22" s="803">
        <v>0.27272727272727271</v>
      </c>
      <c r="M22" s="733" t="s">
        <v>1</v>
      </c>
      <c r="N22" s="270"/>
    </row>
    <row r="23" spans="1:14" ht="14.4" customHeight="1" x14ac:dyDescent="0.3">
      <c r="A23" s="729" t="s">
        <v>3460</v>
      </c>
      <c r="B23" s="730" t="s">
        <v>3455</v>
      </c>
      <c r="C23" s="733">
        <v>30022.85</v>
      </c>
      <c r="D23" s="733">
        <v>20</v>
      </c>
      <c r="E23" s="733">
        <v>3629.0299999999997</v>
      </c>
      <c r="F23" s="803">
        <v>0.12087559975152259</v>
      </c>
      <c r="G23" s="733">
        <v>5</v>
      </c>
      <c r="H23" s="803">
        <v>0.25</v>
      </c>
      <c r="I23" s="733">
        <v>26393.82</v>
      </c>
      <c r="J23" s="803">
        <v>0.87912440024847749</v>
      </c>
      <c r="K23" s="733">
        <v>15</v>
      </c>
      <c r="L23" s="803">
        <v>0.75</v>
      </c>
      <c r="M23" s="733" t="s">
        <v>1</v>
      </c>
      <c r="N23" s="270"/>
    </row>
    <row r="24" spans="1:14" ht="14.4" customHeight="1" x14ac:dyDescent="0.3">
      <c r="A24" s="729" t="s">
        <v>3460</v>
      </c>
      <c r="B24" s="730" t="s">
        <v>3461</v>
      </c>
      <c r="C24" s="733">
        <v>317026.42999999993</v>
      </c>
      <c r="D24" s="733">
        <v>538</v>
      </c>
      <c r="E24" s="733">
        <v>200921.80999999997</v>
      </c>
      <c r="F24" s="803">
        <v>0.63376990366386809</v>
      </c>
      <c r="G24" s="733">
        <v>245</v>
      </c>
      <c r="H24" s="803">
        <v>0.45539033457249073</v>
      </c>
      <c r="I24" s="733">
        <v>116104.62</v>
      </c>
      <c r="J24" s="803">
        <v>0.36623009633613202</v>
      </c>
      <c r="K24" s="733">
        <v>293</v>
      </c>
      <c r="L24" s="803">
        <v>0.54460966542750933</v>
      </c>
      <c r="M24" s="733" t="s">
        <v>578</v>
      </c>
      <c r="N24" s="270"/>
    </row>
    <row r="25" spans="1:14" ht="14.4" customHeight="1" x14ac:dyDescent="0.3">
      <c r="A25" s="729" t="s">
        <v>564</v>
      </c>
      <c r="B25" s="730" t="s">
        <v>564</v>
      </c>
      <c r="C25" s="733" t="s">
        <v>564</v>
      </c>
      <c r="D25" s="733" t="s">
        <v>564</v>
      </c>
      <c r="E25" s="733" t="s">
        <v>564</v>
      </c>
      <c r="F25" s="803" t="s">
        <v>564</v>
      </c>
      <c r="G25" s="733" t="s">
        <v>564</v>
      </c>
      <c r="H25" s="803" t="s">
        <v>564</v>
      </c>
      <c r="I25" s="733" t="s">
        <v>564</v>
      </c>
      <c r="J25" s="803" t="s">
        <v>564</v>
      </c>
      <c r="K25" s="733" t="s">
        <v>564</v>
      </c>
      <c r="L25" s="803" t="s">
        <v>564</v>
      </c>
      <c r="M25" s="733" t="s">
        <v>579</v>
      </c>
      <c r="N25" s="270"/>
    </row>
    <row r="26" spans="1:14" ht="14.4" customHeight="1" x14ac:dyDescent="0.3">
      <c r="A26" s="729" t="s">
        <v>3462</v>
      </c>
      <c r="B26" s="730" t="s">
        <v>3453</v>
      </c>
      <c r="C26" s="733">
        <v>748211.77999999968</v>
      </c>
      <c r="D26" s="733">
        <v>1691</v>
      </c>
      <c r="E26" s="733">
        <v>349816.01999999938</v>
      </c>
      <c r="F26" s="803">
        <v>0.46753610321398514</v>
      </c>
      <c r="G26" s="733">
        <v>687</v>
      </c>
      <c r="H26" s="803">
        <v>0.40626848018923711</v>
      </c>
      <c r="I26" s="733">
        <v>398395.7600000003</v>
      </c>
      <c r="J26" s="803">
        <v>0.53246389678601491</v>
      </c>
      <c r="K26" s="733">
        <v>1004</v>
      </c>
      <c r="L26" s="803">
        <v>0.59373151981076289</v>
      </c>
      <c r="M26" s="733" t="s">
        <v>1</v>
      </c>
      <c r="N26" s="270"/>
    </row>
    <row r="27" spans="1:14" ht="14.4" customHeight="1" x14ac:dyDescent="0.3">
      <c r="A27" s="729" t="s">
        <v>3462</v>
      </c>
      <c r="B27" s="730" t="s">
        <v>3454</v>
      </c>
      <c r="C27" s="733">
        <v>374.76</v>
      </c>
      <c r="D27" s="733">
        <v>50</v>
      </c>
      <c r="E27" s="733">
        <v>234.99</v>
      </c>
      <c r="F27" s="803">
        <v>0.62704130643611911</v>
      </c>
      <c r="G27" s="733">
        <v>33</v>
      </c>
      <c r="H27" s="803">
        <v>0.66</v>
      </c>
      <c r="I27" s="733">
        <v>139.77000000000001</v>
      </c>
      <c r="J27" s="803">
        <v>0.37295869356388089</v>
      </c>
      <c r="K27" s="733">
        <v>17</v>
      </c>
      <c r="L27" s="803">
        <v>0.34</v>
      </c>
      <c r="M27" s="733" t="s">
        <v>1</v>
      </c>
      <c r="N27" s="270"/>
    </row>
    <row r="28" spans="1:14" ht="14.4" customHeight="1" x14ac:dyDescent="0.3">
      <c r="A28" s="729" t="s">
        <v>3462</v>
      </c>
      <c r="B28" s="730" t="s">
        <v>3455</v>
      </c>
      <c r="C28" s="733">
        <v>67097.680000000008</v>
      </c>
      <c r="D28" s="733">
        <v>49</v>
      </c>
      <c r="E28" s="733">
        <v>16187.07</v>
      </c>
      <c r="F28" s="803">
        <v>0.2412463441358926</v>
      </c>
      <c r="G28" s="733">
        <v>16</v>
      </c>
      <c r="H28" s="803">
        <v>0.32653061224489793</v>
      </c>
      <c r="I28" s="733">
        <v>50910.610000000008</v>
      </c>
      <c r="J28" s="803">
        <v>0.75875365586410737</v>
      </c>
      <c r="K28" s="733">
        <v>33</v>
      </c>
      <c r="L28" s="803">
        <v>0.67346938775510201</v>
      </c>
      <c r="M28" s="733" t="s">
        <v>1</v>
      </c>
      <c r="N28" s="270"/>
    </row>
    <row r="29" spans="1:14" ht="14.4" customHeight="1" x14ac:dyDescent="0.3">
      <c r="A29" s="729" t="s">
        <v>3462</v>
      </c>
      <c r="B29" s="730" t="s">
        <v>3463</v>
      </c>
      <c r="C29" s="733">
        <v>815684.21999999974</v>
      </c>
      <c r="D29" s="733">
        <v>1790</v>
      </c>
      <c r="E29" s="733">
        <v>366238.07999999938</v>
      </c>
      <c r="F29" s="803">
        <v>0.44899493090598158</v>
      </c>
      <c r="G29" s="733">
        <v>736</v>
      </c>
      <c r="H29" s="803">
        <v>0.41117318435754191</v>
      </c>
      <c r="I29" s="733">
        <v>449446.14000000031</v>
      </c>
      <c r="J29" s="803">
        <v>0.55100506909401836</v>
      </c>
      <c r="K29" s="733">
        <v>1054</v>
      </c>
      <c r="L29" s="803">
        <v>0.58882681564245809</v>
      </c>
      <c r="M29" s="733" t="s">
        <v>578</v>
      </c>
      <c r="N29" s="270"/>
    </row>
    <row r="30" spans="1:14" ht="14.4" customHeight="1" x14ac:dyDescent="0.3">
      <c r="A30" s="729" t="s">
        <v>564</v>
      </c>
      <c r="B30" s="730" t="s">
        <v>564</v>
      </c>
      <c r="C30" s="733" t="s">
        <v>564</v>
      </c>
      <c r="D30" s="733" t="s">
        <v>564</v>
      </c>
      <c r="E30" s="733" t="s">
        <v>564</v>
      </c>
      <c r="F30" s="803" t="s">
        <v>564</v>
      </c>
      <c r="G30" s="733" t="s">
        <v>564</v>
      </c>
      <c r="H30" s="803" t="s">
        <v>564</v>
      </c>
      <c r="I30" s="733" t="s">
        <v>564</v>
      </c>
      <c r="J30" s="803" t="s">
        <v>564</v>
      </c>
      <c r="K30" s="733" t="s">
        <v>564</v>
      </c>
      <c r="L30" s="803" t="s">
        <v>564</v>
      </c>
      <c r="M30" s="733" t="s">
        <v>579</v>
      </c>
      <c r="N30" s="270"/>
    </row>
    <row r="31" spans="1:14" ht="14.4" customHeight="1" x14ac:dyDescent="0.3">
      <c r="A31" s="729" t="s">
        <v>562</v>
      </c>
      <c r="B31" s="730" t="s">
        <v>3464</v>
      </c>
      <c r="C31" s="733">
        <v>1166612.8699999996</v>
      </c>
      <c r="D31" s="733">
        <v>2407</v>
      </c>
      <c r="E31" s="733">
        <v>585103.53999999922</v>
      </c>
      <c r="F31" s="803">
        <v>0.50154044674648535</v>
      </c>
      <c r="G31" s="733">
        <v>1021</v>
      </c>
      <c r="H31" s="803">
        <v>0.42417947652679683</v>
      </c>
      <c r="I31" s="733">
        <v>581509.33000000031</v>
      </c>
      <c r="J31" s="803">
        <v>0.4984595532535146</v>
      </c>
      <c r="K31" s="733">
        <v>1386</v>
      </c>
      <c r="L31" s="803">
        <v>0.57582052347320312</v>
      </c>
      <c r="M31" s="733" t="s">
        <v>574</v>
      </c>
      <c r="N31" s="270"/>
    </row>
    <row r="32" spans="1:14" ht="14.4" customHeight="1" x14ac:dyDescent="0.3">
      <c r="A32" s="804" t="s">
        <v>301</v>
      </c>
    </row>
    <row r="33" spans="1:1" ht="14.4" customHeight="1" x14ac:dyDescent="0.3">
      <c r="A33" s="805" t="s">
        <v>3465</v>
      </c>
    </row>
    <row r="34" spans="1:1" ht="14.4" customHeight="1" x14ac:dyDescent="0.3">
      <c r="A34" s="804" t="s">
        <v>3466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1">
    <cfRule type="expression" dxfId="49" priority="4">
      <formula>AND(LEFT(M11,6)&lt;&gt;"mezera",M11&lt;&gt;"")</formula>
    </cfRule>
  </conditionalFormatting>
  <conditionalFormatting sqref="A11:A31">
    <cfRule type="expression" dxfId="48" priority="2">
      <formula>AND(M11&lt;&gt;"",M11&lt;&gt;"mezeraKL")</formula>
    </cfRule>
  </conditionalFormatting>
  <conditionalFormatting sqref="F11:F31">
    <cfRule type="cellIs" dxfId="47" priority="1" operator="lessThan">
      <formula>0.6</formula>
    </cfRule>
  </conditionalFormatting>
  <conditionalFormatting sqref="B11:L3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1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3467</v>
      </c>
      <c r="B5" s="797">
        <v>3276.2199999999993</v>
      </c>
      <c r="C5" s="741">
        <v>1</v>
      </c>
      <c r="D5" s="810">
        <v>18</v>
      </c>
      <c r="E5" s="813" t="s">
        <v>3467</v>
      </c>
      <c r="F5" s="797">
        <v>1608.4099999999999</v>
      </c>
      <c r="G5" s="765">
        <v>0.49093467471659419</v>
      </c>
      <c r="H5" s="745">
        <v>11</v>
      </c>
      <c r="I5" s="788">
        <v>0.61111111111111116</v>
      </c>
      <c r="J5" s="816">
        <v>1667.8099999999997</v>
      </c>
      <c r="K5" s="765">
        <v>0.50906532528340587</v>
      </c>
      <c r="L5" s="745">
        <v>7</v>
      </c>
      <c r="M5" s="788">
        <v>0.3888888888888889</v>
      </c>
    </row>
    <row r="6" spans="1:13" ht="14.4" customHeight="1" x14ac:dyDescent="0.3">
      <c r="A6" s="807" t="s">
        <v>3468</v>
      </c>
      <c r="B6" s="798">
        <v>170369.52000000002</v>
      </c>
      <c r="C6" s="748">
        <v>1</v>
      </c>
      <c r="D6" s="811">
        <v>423</v>
      </c>
      <c r="E6" s="814" t="s">
        <v>3468</v>
      </c>
      <c r="F6" s="798">
        <v>74472.170000000027</v>
      </c>
      <c r="G6" s="766">
        <v>0.4371214405017988</v>
      </c>
      <c r="H6" s="752">
        <v>197</v>
      </c>
      <c r="I6" s="789">
        <v>0.4657210401891253</v>
      </c>
      <c r="J6" s="817">
        <v>95897.349999999991</v>
      </c>
      <c r="K6" s="766">
        <v>0.5628785594982012</v>
      </c>
      <c r="L6" s="752">
        <v>226</v>
      </c>
      <c r="M6" s="789">
        <v>0.5342789598108747</v>
      </c>
    </row>
    <row r="7" spans="1:13" ht="14.4" customHeight="1" x14ac:dyDescent="0.3">
      <c r="A7" s="807" t="s">
        <v>3469</v>
      </c>
      <c r="B7" s="798">
        <v>38847.86</v>
      </c>
      <c r="C7" s="748">
        <v>1</v>
      </c>
      <c r="D7" s="811">
        <v>137</v>
      </c>
      <c r="E7" s="814" t="s">
        <v>3469</v>
      </c>
      <c r="F7" s="798">
        <v>12938.869999999995</v>
      </c>
      <c r="G7" s="766">
        <v>0.33306519329507456</v>
      </c>
      <c r="H7" s="752">
        <v>34</v>
      </c>
      <c r="I7" s="789">
        <v>0.24817518248175183</v>
      </c>
      <c r="J7" s="817">
        <v>25908.990000000009</v>
      </c>
      <c r="K7" s="766">
        <v>0.66693480670492555</v>
      </c>
      <c r="L7" s="752">
        <v>103</v>
      </c>
      <c r="M7" s="789">
        <v>0.75182481751824815</v>
      </c>
    </row>
    <row r="8" spans="1:13" ht="14.4" customHeight="1" x14ac:dyDescent="0.3">
      <c r="A8" s="807" t="s">
        <v>3470</v>
      </c>
      <c r="B8" s="798">
        <v>2546.3399999999997</v>
      </c>
      <c r="C8" s="748">
        <v>1</v>
      </c>
      <c r="D8" s="811">
        <v>8</v>
      </c>
      <c r="E8" s="814" t="s">
        <v>3470</v>
      </c>
      <c r="F8" s="798">
        <v>43.21</v>
      </c>
      <c r="G8" s="766">
        <v>1.6969454197004331E-2</v>
      </c>
      <c r="H8" s="752">
        <v>1</v>
      </c>
      <c r="I8" s="789">
        <v>0.125</v>
      </c>
      <c r="J8" s="817">
        <v>2503.1299999999997</v>
      </c>
      <c r="K8" s="766">
        <v>0.98303054580299565</v>
      </c>
      <c r="L8" s="752">
        <v>7</v>
      </c>
      <c r="M8" s="789">
        <v>0.875</v>
      </c>
    </row>
    <row r="9" spans="1:13" ht="14.4" customHeight="1" x14ac:dyDescent="0.3">
      <c r="A9" s="807" t="s">
        <v>3471</v>
      </c>
      <c r="B9" s="798">
        <v>55701.839999999989</v>
      </c>
      <c r="C9" s="748">
        <v>1</v>
      </c>
      <c r="D9" s="811">
        <v>153</v>
      </c>
      <c r="E9" s="814" t="s">
        <v>3471</v>
      </c>
      <c r="F9" s="798">
        <v>17128.910000000003</v>
      </c>
      <c r="G9" s="766">
        <v>0.30751066751116313</v>
      </c>
      <c r="H9" s="752">
        <v>50</v>
      </c>
      <c r="I9" s="789">
        <v>0.32679738562091504</v>
      </c>
      <c r="J9" s="817">
        <v>38572.929999999986</v>
      </c>
      <c r="K9" s="766">
        <v>0.69248933248883682</v>
      </c>
      <c r="L9" s="752">
        <v>103</v>
      </c>
      <c r="M9" s="789">
        <v>0.67320261437908502</v>
      </c>
    </row>
    <row r="10" spans="1:13" ht="14.4" customHeight="1" x14ac:dyDescent="0.3">
      <c r="A10" s="807" t="s">
        <v>3472</v>
      </c>
      <c r="B10" s="798">
        <v>194761.53999999992</v>
      </c>
      <c r="C10" s="748">
        <v>1</v>
      </c>
      <c r="D10" s="811">
        <v>270</v>
      </c>
      <c r="E10" s="814" t="s">
        <v>3472</v>
      </c>
      <c r="F10" s="798">
        <v>147091.26999999993</v>
      </c>
      <c r="G10" s="766">
        <v>0.75523776408833077</v>
      </c>
      <c r="H10" s="752">
        <v>149</v>
      </c>
      <c r="I10" s="789">
        <v>0.55185185185185182</v>
      </c>
      <c r="J10" s="817">
        <v>47670.27</v>
      </c>
      <c r="K10" s="766">
        <v>0.24476223591166929</v>
      </c>
      <c r="L10" s="752">
        <v>121</v>
      </c>
      <c r="M10" s="789">
        <v>0.44814814814814813</v>
      </c>
    </row>
    <row r="11" spans="1:13" ht="14.4" customHeight="1" x14ac:dyDescent="0.3">
      <c r="A11" s="807" t="s">
        <v>3473</v>
      </c>
      <c r="B11" s="798">
        <v>20944.480000000003</v>
      </c>
      <c r="C11" s="748">
        <v>1</v>
      </c>
      <c r="D11" s="811">
        <v>45</v>
      </c>
      <c r="E11" s="814" t="s">
        <v>3473</v>
      </c>
      <c r="F11" s="798">
        <v>7491.4900000000007</v>
      </c>
      <c r="G11" s="766">
        <v>0.35768326547137957</v>
      </c>
      <c r="H11" s="752">
        <v>16</v>
      </c>
      <c r="I11" s="789">
        <v>0.35555555555555557</v>
      </c>
      <c r="J11" s="817">
        <v>13452.990000000002</v>
      </c>
      <c r="K11" s="766">
        <v>0.64231673452862037</v>
      </c>
      <c r="L11" s="752">
        <v>29</v>
      </c>
      <c r="M11" s="789">
        <v>0.64444444444444449</v>
      </c>
    </row>
    <row r="12" spans="1:13" ht="14.4" customHeight="1" x14ac:dyDescent="0.3">
      <c r="A12" s="807" t="s">
        <v>3474</v>
      </c>
      <c r="B12" s="798">
        <v>73601.550000000017</v>
      </c>
      <c r="C12" s="748">
        <v>1</v>
      </c>
      <c r="D12" s="811">
        <v>261</v>
      </c>
      <c r="E12" s="814" t="s">
        <v>3474</v>
      </c>
      <c r="F12" s="798">
        <v>15686</v>
      </c>
      <c r="G12" s="766">
        <v>0.2131205117283535</v>
      </c>
      <c r="H12" s="752">
        <v>56</v>
      </c>
      <c r="I12" s="789">
        <v>0.21455938697318008</v>
      </c>
      <c r="J12" s="817">
        <v>57915.55000000001</v>
      </c>
      <c r="K12" s="766">
        <v>0.78687948827164644</v>
      </c>
      <c r="L12" s="752">
        <v>205</v>
      </c>
      <c r="M12" s="789">
        <v>0.78544061302681989</v>
      </c>
    </row>
    <row r="13" spans="1:13" ht="14.4" customHeight="1" x14ac:dyDescent="0.3">
      <c r="A13" s="807" t="s">
        <v>3475</v>
      </c>
      <c r="B13" s="798">
        <v>271721.21000000002</v>
      </c>
      <c r="C13" s="748">
        <v>1</v>
      </c>
      <c r="D13" s="811">
        <v>376</v>
      </c>
      <c r="E13" s="814" t="s">
        <v>3475</v>
      </c>
      <c r="F13" s="798">
        <v>189751.99000000002</v>
      </c>
      <c r="G13" s="766">
        <v>0.69833337633083559</v>
      </c>
      <c r="H13" s="752">
        <v>172</v>
      </c>
      <c r="I13" s="789">
        <v>0.45744680851063829</v>
      </c>
      <c r="J13" s="817">
        <v>81969.22</v>
      </c>
      <c r="K13" s="766">
        <v>0.30166662366916441</v>
      </c>
      <c r="L13" s="752">
        <v>204</v>
      </c>
      <c r="M13" s="789">
        <v>0.54255319148936165</v>
      </c>
    </row>
    <row r="14" spans="1:13" ht="14.4" customHeight="1" x14ac:dyDescent="0.3">
      <c r="A14" s="807" t="s">
        <v>3476</v>
      </c>
      <c r="B14" s="798">
        <v>575.92000000000007</v>
      </c>
      <c r="C14" s="748">
        <v>1</v>
      </c>
      <c r="D14" s="811">
        <v>4</v>
      </c>
      <c r="E14" s="814" t="s">
        <v>3476</v>
      </c>
      <c r="F14" s="798"/>
      <c r="G14" s="766">
        <v>0</v>
      </c>
      <c r="H14" s="752"/>
      <c r="I14" s="789">
        <v>0</v>
      </c>
      <c r="J14" s="817">
        <v>575.92000000000007</v>
      </c>
      <c r="K14" s="766">
        <v>1</v>
      </c>
      <c r="L14" s="752">
        <v>4</v>
      </c>
      <c r="M14" s="789">
        <v>1</v>
      </c>
    </row>
    <row r="15" spans="1:13" ht="14.4" customHeight="1" x14ac:dyDescent="0.3">
      <c r="A15" s="807" t="s">
        <v>3477</v>
      </c>
      <c r="B15" s="798">
        <v>6041.3600000000006</v>
      </c>
      <c r="C15" s="748">
        <v>1</v>
      </c>
      <c r="D15" s="811">
        <v>26</v>
      </c>
      <c r="E15" s="814" t="s">
        <v>3477</v>
      </c>
      <c r="F15" s="798">
        <v>1816.56</v>
      </c>
      <c r="G15" s="766">
        <v>0.30068726247070193</v>
      </c>
      <c r="H15" s="752">
        <v>12</v>
      </c>
      <c r="I15" s="789">
        <v>0.46153846153846156</v>
      </c>
      <c r="J15" s="817">
        <v>4224.8</v>
      </c>
      <c r="K15" s="766">
        <v>0.69931273752929801</v>
      </c>
      <c r="L15" s="752">
        <v>14</v>
      </c>
      <c r="M15" s="789">
        <v>0.53846153846153844</v>
      </c>
    </row>
    <row r="16" spans="1:13" ht="14.4" customHeight="1" x14ac:dyDescent="0.3">
      <c r="A16" s="807" t="s">
        <v>3478</v>
      </c>
      <c r="B16" s="798">
        <v>58363.829999999994</v>
      </c>
      <c r="C16" s="748">
        <v>1</v>
      </c>
      <c r="D16" s="811">
        <v>176</v>
      </c>
      <c r="E16" s="814" t="s">
        <v>3478</v>
      </c>
      <c r="F16" s="798">
        <v>28616.790000000008</v>
      </c>
      <c r="G16" s="766">
        <v>0.49031720502235737</v>
      </c>
      <c r="H16" s="752">
        <v>74</v>
      </c>
      <c r="I16" s="789">
        <v>0.42045454545454547</v>
      </c>
      <c r="J16" s="817">
        <v>29747.039999999986</v>
      </c>
      <c r="K16" s="766">
        <v>0.50968279497764268</v>
      </c>
      <c r="L16" s="752">
        <v>102</v>
      </c>
      <c r="M16" s="789">
        <v>0.57954545454545459</v>
      </c>
    </row>
    <row r="17" spans="1:13" ht="14.4" customHeight="1" x14ac:dyDescent="0.3">
      <c r="A17" s="807" t="s">
        <v>3479</v>
      </c>
      <c r="B17" s="798">
        <v>115804.74</v>
      </c>
      <c r="C17" s="748">
        <v>1</v>
      </c>
      <c r="D17" s="811">
        <v>248</v>
      </c>
      <c r="E17" s="814" t="s">
        <v>3479</v>
      </c>
      <c r="F17" s="798">
        <v>46172.880000000019</v>
      </c>
      <c r="G17" s="766">
        <v>0.39871321329334203</v>
      </c>
      <c r="H17" s="752">
        <v>132</v>
      </c>
      <c r="I17" s="789">
        <v>0.532258064516129</v>
      </c>
      <c r="J17" s="817">
        <v>69631.859999999986</v>
      </c>
      <c r="K17" s="766">
        <v>0.60128678670665803</v>
      </c>
      <c r="L17" s="752">
        <v>116</v>
      </c>
      <c r="M17" s="789">
        <v>0.46774193548387094</v>
      </c>
    </row>
    <row r="18" spans="1:13" ht="14.4" customHeight="1" thickBot="1" x14ac:dyDescent="0.35">
      <c r="A18" s="808" t="s">
        <v>3480</v>
      </c>
      <c r="B18" s="799">
        <v>154056.45999999996</v>
      </c>
      <c r="C18" s="755">
        <v>1</v>
      </c>
      <c r="D18" s="812">
        <v>262</v>
      </c>
      <c r="E18" s="815" t="s">
        <v>3480</v>
      </c>
      <c r="F18" s="799">
        <v>42284.989999999991</v>
      </c>
      <c r="G18" s="767">
        <v>0.27447722737495073</v>
      </c>
      <c r="H18" s="759">
        <v>117</v>
      </c>
      <c r="I18" s="790">
        <v>0.44656488549618323</v>
      </c>
      <c r="J18" s="818">
        <v>111771.46999999996</v>
      </c>
      <c r="K18" s="767">
        <v>0.72552277262504916</v>
      </c>
      <c r="L18" s="759">
        <v>145</v>
      </c>
      <c r="M18" s="790">
        <v>0.55343511450381677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7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5007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1166612.8699999996</v>
      </c>
      <c r="N3" s="70">
        <f>SUBTOTAL(9,N7:N1048576)</f>
        <v>6909</v>
      </c>
      <c r="O3" s="70">
        <f>SUBTOTAL(9,O7:O1048576)</f>
        <v>2407</v>
      </c>
      <c r="P3" s="70">
        <f>SUBTOTAL(9,P7:P1048576)</f>
        <v>585103.54</v>
      </c>
      <c r="Q3" s="71">
        <f>IF(M3=0,0,P3/M3)</f>
        <v>0.50154044674648601</v>
      </c>
      <c r="R3" s="70">
        <f>SUBTOTAL(9,R7:R1048576)</f>
        <v>3779</v>
      </c>
      <c r="S3" s="71">
        <f>IF(N3=0,0,R3/N3)</f>
        <v>0.54696772325951659</v>
      </c>
      <c r="T3" s="70">
        <f>SUBTOTAL(9,T7:T1048576)</f>
        <v>1021</v>
      </c>
      <c r="U3" s="72">
        <f>IF(O3=0,0,T3/O3)</f>
        <v>0.42417947652679683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30</v>
      </c>
      <c r="B7" s="825" t="s">
        <v>3452</v>
      </c>
      <c r="C7" s="825" t="s">
        <v>3458</v>
      </c>
      <c r="D7" s="826" t="s">
        <v>5004</v>
      </c>
      <c r="E7" s="827" t="s">
        <v>3468</v>
      </c>
      <c r="F7" s="825" t="s">
        <v>3453</v>
      </c>
      <c r="G7" s="825" t="s">
        <v>3481</v>
      </c>
      <c r="H7" s="825" t="s">
        <v>597</v>
      </c>
      <c r="I7" s="825" t="s">
        <v>2646</v>
      </c>
      <c r="J7" s="825" t="s">
        <v>2647</v>
      </c>
      <c r="K7" s="825" t="s">
        <v>2648</v>
      </c>
      <c r="L7" s="828">
        <v>93.43</v>
      </c>
      <c r="M7" s="828">
        <v>93.43</v>
      </c>
      <c r="N7" s="825">
        <v>1</v>
      </c>
      <c r="O7" s="829">
        <v>0.5</v>
      </c>
      <c r="P7" s="828">
        <v>93.43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30</v>
      </c>
      <c r="B8" s="832" t="s">
        <v>3452</v>
      </c>
      <c r="C8" s="832" t="s">
        <v>3458</v>
      </c>
      <c r="D8" s="833" t="s">
        <v>5004</v>
      </c>
      <c r="E8" s="834" t="s">
        <v>3468</v>
      </c>
      <c r="F8" s="832" t="s">
        <v>3453</v>
      </c>
      <c r="G8" s="832" t="s">
        <v>3481</v>
      </c>
      <c r="H8" s="832" t="s">
        <v>597</v>
      </c>
      <c r="I8" s="832" t="s">
        <v>2649</v>
      </c>
      <c r="J8" s="832" t="s">
        <v>2647</v>
      </c>
      <c r="K8" s="832" t="s">
        <v>2650</v>
      </c>
      <c r="L8" s="835">
        <v>186.87</v>
      </c>
      <c r="M8" s="835">
        <v>186.87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30</v>
      </c>
      <c r="B9" s="832" t="s">
        <v>3452</v>
      </c>
      <c r="C9" s="832" t="s">
        <v>3458</v>
      </c>
      <c r="D9" s="833" t="s">
        <v>5004</v>
      </c>
      <c r="E9" s="834" t="s">
        <v>3468</v>
      </c>
      <c r="F9" s="832" t="s">
        <v>3453</v>
      </c>
      <c r="G9" s="832" t="s">
        <v>3482</v>
      </c>
      <c r="H9" s="832" t="s">
        <v>564</v>
      </c>
      <c r="I9" s="832" t="s">
        <v>3483</v>
      </c>
      <c r="J9" s="832" t="s">
        <v>665</v>
      </c>
      <c r="K9" s="832" t="s">
        <v>3484</v>
      </c>
      <c r="L9" s="835">
        <v>35.18</v>
      </c>
      <c r="M9" s="835">
        <v>35.18</v>
      </c>
      <c r="N9" s="832">
        <v>1</v>
      </c>
      <c r="O9" s="836">
        <v>0.5</v>
      </c>
      <c r="P9" s="835">
        <v>35.18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30</v>
      </c>
      <c r="B10" s="832" t="s">
        <v>3452</v>
      </c>
      <c r="C10" s="832" t="s">
        <v>3458</v>
      </c>
      <c r="D10" s="833" t="s">
        <v>5004</v>
      </c>
      <c r="E10" s="834" t="s">
        <v>3468</v>
      </c>
      <c r="F10" s="832" t="s">
        <v>3453</v>
      </c>
      <c r="G10" s="832" t="s">
        <v>3482</v>
      </c>
      <c r="H10" s="832" t="s">
        <v>564</v>
      </c>
      <c r="I10" s="832" t="s">
        <v>3485</v>
      </c>
      <c r="J10" s="832" t="s">
        <v>665</v>
      </c>
      <c r="K10" s="832" t="s">
        <v>3486</v>
      </c>
      <c r="L10" s="835">
        <v>11.73</v>
      </c>
      <c r="M10" s="835">
        <v>23.46</v>
      </c>
      <c r="N10" s="832">
        <v>2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30</v>
      </c>
      <c r="B11" s="832" t="s">
        <v>3452</v>
      </c>
      <c r="C11" s="832" t="s">
        <v>3458</v>
      </c>
      <c r="D11" s="833" t="s">
        <v>5004</v>
      </c>
      <c r="E11" s="834" t="s">
        <v>3468</v>
      </c>
      <c r="F11" s="832" t="s">
        <v>3453</v>
      </c>
      <c r="G11" s="832" t="s">
        <v>3487</v>
      </c>
      <c r="H11" s="832" t="s">
        <v>597</v>
      </c>
      <c r="I11" s="832" t="s">
        <v>3488</v>
      </c>
      <c r="J11" s="832" t="s">
        <v>2559</v>
      </c>
      <c r="K11" s="832" t="s">
        <v>2560</v>
      </c>
      <c r="L11" s="835">
        <v>16.12</v>
      </c>
      <c r="M11" s="835">
        <v>64.48</v>
      </c>
      <c r="N11" s="832">
        <v>4</v>
      </c>
      <c r="O11" s="836">
        <v>1</v>
      </c>
      <c r="P11" s="835">
        <v>32.24</v>
      </c>
      <c r="Q11" s="837">
        <v>0.5</v>
      </c>
      <c r="R11" s="832">
        <v>2</v>
      </c>
      <c r="S11" s="837">
        <v>0.5</v>
      </c>
      <c r="T11" s="836">
        <v>0.5</v>
      </c>
      <c r="U11" s="838">
        <v>0.5</v>
      </c>
    </row>
    <row r="12" spans="1:21" ht="14.4" customHeight="1" x14ac:dyDescent="0.3">
      <c r="A12" s="831">
        <v>30</v>
      </c>
      <c r="B12" s="832" t="s">
        <v>3452</v>
      </c>
      <c r="C12" s="832" t="s">
        <v>3458</v>
      </c>
      <c r="D12" s="833" t="s">
        <v>5004</v>
      </c>
      <c r="E12" s="834" t="s">
        <v>3468</v>
      </c>
      <c r="F12" s="832" t="s">
        <v>3453</v>
      </c>
      <c r="G12" s="832" t="s">
        <v>3489</v>
      </c>
      <c r="H12" s="832" t="s">
        <v>597</v>
      </c>
      <c r="I12" s="832" t="s">
        <v>3145</v>
      </c>
      <c r="J12" s="832" t="s">
        <v>1891</v>
      </c>
      <c r="K12" s="832" t="s">
        <v>3144</v>
      </c>
      <c r="L12" s="835">
        <v>0</v>
      </c>
      <c r="M12" s="835">
        <v>0</v>
      </c>
      <c r="N12" s="832">
        <v>2</v>
      </c>
      <c r="O12" s="836">
        <v>1</v>
      </c>
      <c r="P12" s="835">
        <v>0</v>
      </c>
      <c r="Q12" s="837"/>
      <c r="R12" s="832">
        <v>1</v>
      </c>
      <c r="S12" s="837">
        <v>0.5</v>
      </c>
      <c r="T12" s="836">
        <v>0.5</v>
      </c>
      <c r="U12" s="838">
        <v>0.5</v>
      </c>
    </row>
    <row r="13" spans="1:21" ht="14.4" customHeight="1" x14ac:dyDescent="0.3">
      <c r="A13" s="831">
        <v>30</v>
      </c>
      <c r="B13" s="832" t="s">
        <v>3452</v>
      </c>
      <c r="C13" s="832" t="s">
        <v>3458</v>
      </c>
      <c r="D13" s="833" t="s">
        <v>5004</v>
      </c>
      <c r="E13" s="834" t="s">
        <v>3472</v>
      </c>
      <c r="F13" s="832" t="s">
        <v>3453</v>
      </c>
      <c r="G13" s="832" t="s">
        <v>3490</v>
      </c>
      <c r="H13" s="832" t="s">
        <v>597</v>
      </c>
      <c r="I13" s="832" t="s">
        <v>3025</v>
      </c>
      <c r="J13" s="832" t="s">
        <v>641</v>
      </c>
      <c r="K13" s="832" t="s">
        <v>642</v>
      </c>
      <c r="L13" s="835">
        <v>21.76</v>
      </c>
      <c r="M13" s="835">
        <v>21.76</v>
      </c>
      <c r="N13" s="832">
        <v>1</v>
      </c>
      <c r="O13" s="836">
        <v>0.5</v>
      </c>
      <c r="P13" s="835">
        <v>21.76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30</v>
      </c>
      <c r="B14" s="832" t="s">
        <v>3452</v>
      </c>
      <c r="C14" s="832" t="s">
        <v>3458</v>
      </c>
      <c r="D14" s="833" t="s">
        <v>5004</v>
      </c>
      <c r="E14" s="834" t="s">
        <v>3472</v>
      </c>
      <c r="F14" s="832" t="s">
        <v>3453</v>
      </c>
      <c r="G14" s="832" t="s">
        <v>3491</v>
      </c>
      <c r="H14" s="832" t="s">
        <v>564</v>
      </c>
      <c r="I14" s="832" t="s">
        <v>3492</v>
      </c>
      <c r="J14" s="832" t="s">
        <v>1876</v>
      </c>
      <c r="K14" s="832" t="s">
        <v>3134</v>
      </c>
      <c r="L14" s="835">
        <v>9.4</v>
      </c>
      <c r="M14" s="835">
        <v>9.4</v>
      </c>
      <c r="N14" s="832">
        <v>1</v>
      </c>
      <c r="O14" s="836">
        <v>1</v>
      </c>
      <c r="P14" s="835">
        <v>9.4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30</v>
      </c>
      <c r="B15" s="832" t="s">
        <v>3452</v>
      </c>
      <c r="C15" s="832" t="s">
        <v>3458</v>
      </c>
      <c r="D15" s="833" t="s">
        <v>5004</v>
      </c>
      <c r="E15" s="834" t="s">
        <v>3472</v>
      </c>
      <c r="F15" s="832" t="s">
        <v>3453</v>
      </c>
      <c r="G15" s="832" t="s">
        <v>3493</v>
      </c>
      <c r="H15" s="832" t="s">
        <v>597</v>
      </c>
      <c r="I15" s="832" t="s">
        <v>2763</v>
      </c>
      <c r="J15" s="832" t="s">
        <v>2761</v>
      </c>
      <c r="K15" s="832" t="s">
        <v>2747</v>
      </c>
      <c r="L15" s="835">
        <v>31.09</v>
      </c>
      <c r="M15" s="835">
        <v>62.18</v>
      </c>
      <c r="N15" s="832">
        <v>2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30</v>
      </c>
      <c r="B16" s="832" t="s">
        <v>3452</v>
      </c>
      <c r="C16" s="832" t="s">
        <v>3458</v>
      </c>
      <c r="D16" s="833" t="s">
        <v>5004</v>
      </c>
      <c r="E16" s="834" t="s">
        <v>3472</v>
      </c>
      <c r="F16" s="832" t="s">
        <v>3453</v>
      </c>
      <c r="G16" s="832" t="s">
        <v>3494</v>
      </c>
      <c r="H16" s="832" t="s">
        <v>597</v>
      </c>
      <c r="I16" s="832" t="s">
        <v>2853</v>
      </c>
      <c r="J16" s="832" t="s">
        <v>1790</v>
      </c>
      <c r="K16" s="832" t="s">
        <v>2854</v>
      </c>
      <c r="L16" s="835">
        <v>93.18</v>
      </c>
      <c r="M16" s="835">
        <v>93.18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30</v>
      </c>
      <c r="B17" s="832" t="s">
        <v>3452</v>
      </c>
      <c r="C17" s="832" t="s">
        <v>3458</v>
      </c>
      <c r="D17" s="833" t="s">
        <v>5004</v>
      </c>
      <c r="E17" s="834" t="s">
        <v>3472</v>
      </c>
      <c r="F17" s="832" t="s">
        <v>3453</v>
      </c>
      <c r="G17" s="832" t="s">
        <v>3494</v>
      </c>
      <c r="H17" s="832" t="s">
        <v>564</v>
      </c>
      <c r="I17" s="832" t="s">
        <v>3495</v>
      </c>
      <c r="J17" s="832" t="s">
        <v>3496</v>
      </c>
      <c r="K17" s="832" t="s">
        <v>823</v>
      </c>
      <c r="L17" s="835">
        <v>93.18</v>
      </c>
      <c r="M17" s="835">
        <v>93.18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30</v>
      </c>
      <c r="B18" s="832" t="s">
        <v>3452</v>
      </c>
      <c r="C18" s="832" t="s">
        <v>3458</v>
      </c>
      <c r="D18" s="833" t="s">
        <v>5004</v>
      </c>
      <c r="E18" s="834" t="s">
        <v>3472</v>
      </c>
      <c r="F18" s="832" t="s">
        <v>3453</v>
      </c>
      <c r="G18" s="832" t="s">
        <v>3497</v>
      </c>
      <c r="H18" s="832" t="s">
        <v>564</v>
      </c>
      <c r="I18" s="832" t="s">
        <v>3498</v>
      </c>
      <c r="J18" s="832" t="s">
        <v>3499</v>
      </c>
      <c r="K18" s="832" t="s">
        <v>731</v>
      </c>
      <c r="L18" s="835">
        <v>103.8</v>
      </c>
      <c r="M18" s="835">
        <v>103.8</v>
      </c>
      <c r="N18" s="832">
        <v>1</v>
      </c>
      <c r="O18" s="836">
        <v>0.5</v>
      </c>
      <c r="P18" s="835">
        <v>103.8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30</v>
      </c>
      <c r="B19" s="832" t="s">
        <v>3452</v>
      </c>
      <c r="C19" s="832" t="s">
        <v>3458</v>
      </c>
      <c r="D19" s="833" t="s">
        <v>5004</v>
      </c>
      <c r="E19" s="834" t="s">
        <v>3472</v>
      </c>
      <c r="F19" s="832" t="s">
        <v>3453</v>
      </c>
      <c r="G19" s="832" t="s">
        <v>3500</v>
      </c>
      <c r="H19" s="832" t="s">
        <v>597</v>
      </c>
      <c r="I19" s="832" t="s">
        <v>2736</v>
      </c>
      <c r="J19" s="832" t="s">
        <v>761</v>
      </c>
      <c r="K19" s="832" t="s">
        <v>2737</v>
      </c>
      <c r="L19" s="835">
        <v>35.11</v>
      </c>
      <c r="M19" s="835">
        <v>35.11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30</v>
      </c>
      <c r="B20" s="832" t="s">
        <v>3452</v>
      </c>
      <c r="C20" s="832" t="s">
        <v>3458</v>
      </c>
      <c r="D20" s="833" t="s">
        <v>5004</v>
      </c>
      <c r="E20" s="834" t="s">
        <v>3472</v>
      </c>
      <c r="F20" s="832" t="s">
        <v>3453</v>
      </c>
      <c r="G20" s="832" t="s">
        <v>3501</v>
      </c>
      <c r="H20" s="832" t="s">
        <v>597</v>
      </c>
      <c r="I20" s="832" t="s">
        <v>3149</v>
      </c>
      <c r="J20" s="832" t="s">
        <v>821</v>
      </c>
      <c r="K20" s="832" t="s">
        <v>762</v>
      </c>
      <c r="L20" s="835">
        <v>65.989999999999995</v>
      </c>
      <c r="M20" s="835">
        <v>65.989999999999995</v>
      </c>
      <c r="N20" s="832">
        <v>1</v>
      </c>
      <c r="O20" s="836">
        <v>0.5</v>
      </c>
      <c r="P20" s="835">
        <v>65.989999999999995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30</v>
      </c>
      <c r="B21" s="832" t="s">
        <v>3452</v>
      </c>
      <c r="C21" s="832" t="s">
        <v>3458</v>
      </c>
      <c r="D21" s="833" t="s">
        <v>5004</v>
      </c>
      <c r="E21" s="834" t="s">
        <v>3472</v>
      </c>
      <c r="F21" s="832" t="s">
        <v>3453</v>
      </c>
      <c r="G21" s="832" t="s">
        <v>3502</v>
      </c>
      <c r="H21" s="832" t="s">
        <v>564</v>
      </c>
      <c r="I21" s="832" t="s">
        <v>3503</v>
      </c>
      <c r="J21" s="832" t="s">
        <v>875</v>
      </c>
      <c r="K21" s="832" t="s">
        <v>3504</v>
      </c>
      <c r="L21" s="835">
        <v>45.56</v>
      </c>
      <c r="M21" s="835">
        <v>91.12</v>
      </c>
      <c r="N21" s="832">
        <v>2</v>
      </c>
      <c r="O21" s="836">
        <v>1</v>
      </c>
      <c r="P21" s="835">
        <v>91.12</v>
      </c>
      <c r="Q21" s="837">
        <v>1</v>
      </c>
      <c r="R21" s="832">
        <v>2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30</v>
      </c>
      <c r="B22" s="832" t="s">
        <v>3452</v>
      </c>
      <c r="C22" s="832" t="s">
        <v>3458</v>
      </c>
      <c r="D22" s="833" t="s">
        <v>5004</v>
      </c>
      <c r="E22" s="834" t="s">
        <v>3472</v>
      </c>
      <c r="F22" s="832" t="s">
        <v>3453</v>
      </c>
      <c r="G22" s="832" t="s">
        <v>3505</v>
      </c>
      <c r="H22" s="832" t="s">
        <v>564</v>
      </c>
      <c r="I22" s="832" t="s">
        <v>3506</v>
      </c>
      <c r="J22" s="832" t="s">
        <v>1799</v>
      </c>
      <c r="K22" s="832" t="s">
        <v>3507</v>
      </c>
      <c r="L22" s="835">
        <v>83.35</v>
      </c>
      <c r="M22" s="835">
        <v>83.35</v>
      </c>
      <c r="N22" s="832">
        <v>1</v>
      </c>
      <c r="O22" s="836">
        <v>0.5</v>
      </c>
      <c r="P22" s="835">
        <v>83.35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30</v>
      </c>
      <c r="B23" s="832" t="s">
        <v>3452</v>
      </c>
      <c r="C23" s="832" t="s">
        <v>3458</v>
      </c>
      <c r="D23" s="833" t="s">
        <v>5004</v>
      </c>
      <c r="E23" s="834" t="s">
        <v>3472</v>
      </c>
      <c r="F23" s="832" t="s">
        <v>3453</v>
      </c>
      <c r="G23" s="832" t="s">
        <v>3508</v>
      </c>
      <c r="H23" s="832" t="s">
        <v>597</v>
      </c>
      <c r="I23" s="832" t="s">
        <v>2697</v>
      </c>
      <c r="J23" s="832" t="s">
        <v>1091</v>
      </c>
      <c r="K23" s="832" t="s">
        <v>2698</v>
      </c>
      <c r="L23" s="835">
        <v>42.51</v>
      </c>
      <c r="M23" s="835">
        <v>42.51</v>
      </c>
      <c r="N23" s="832">
        <v>1</v>
      </c>
      <c r="O23" s="836">
        <v>0.5</v>
      </c>
      <c r="P23" s="835">
        <v>42.51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30</v>
      </c>
      <c r="B24" s="832" t="s">
        <v>3452</v>
      </c>
      <c r="C24" s="832" t="s">
        <v>3458</v>
      </c>
      <c r="D24" s="833" t="s">
        <v>5004</v>
      </c>
      <c r="E24" s="834" t="s">
        <v>3472</v>
      </c>
      <c r="F24" s="832" t="s">
        <v>3453</v>
      </c>
      <c r="G24" s="832" t="s">
        <v>3509</v>
      </c>
      <c r="H24" s="832" t="s">
        <v>564</v>
      </c>
      <c r="I24" s="832" t="s">
        <v>3510</v>
      </c>
      <c r="J24" s="832" t="s">
        <v>3511</v>
      </c>
      <c r="K24" s="832" t="s">
        <v>3512</v>
      </c>
      <c r="L24" s="835">
        <v>424.24</v>
      </c>
      <c r="M24" s="835">
        <v>424.24</v>
      </c>
      <c r="N24" s="832">
        <v>1</v>
      </c>
      <c r="O24" s="836">
        <v>0.5</v>
      </c>
      <c r="P24" s="835">
        <v>424.24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30</v>
      </c>
      <c r="B25" s="832" t="s">
        <v>3452</v>
      </c>
      <c r="C25" s="832" t="s">
        <v>3458</v>
      </c>
      <c r="D25" s="833" t="s">
        <v>5004</v>
      </c>
      <c r="E25" s="834" t="s">
        <v>3472</v>
      </c>
      <c r="F25" s="832" t="s">
        <v>3453</v>
      </c>
      <c r="G25" s="832" t="s">
        <v>3513</v>
      </c>
      <c r="H25" s="832" t="s">
        <v>564</v>
      </c>
      <c r="I25" s="832" t="s">
        <v>3514</v>
      </c>
      <c r="J25" s="832" t="s">
        <v>884</v>
      </c>
      <c r="K25" s="832" t="s">
        <v>886</v>
      </c>
      <c r="L25" s="835">
        <v>46.25</v>
      </c>
      <c r="M25" s="835">
        <v>46.25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30</v>
      </c>
      <c r="B26" s="832" t="s">
        <v>3452</v>
      </c>
      <c r="C26" s="832" t="s">
        <v>3458</v>
      </c>
      <c r="D26" s="833" t="s">
        <v>5004</v>
      </c>
      <c r="E26" s="834" t="s">
        <v>3472</v>
      </c>
      <c r="F26" s="832" t="s">
        <v>3453</v>
      </c>
      <c r="G26" s="832" t="s">
        <v>3515</v>
      </c>
      <c r="H26" s="832" t="s">
        <v>564</v>
      </c>
      <c r="I26" s="832" t="s">
        <v>3516</v>
      </c>
      <c r="J26" s="832" t="s">
        <v>3517</v>
      </c>
      <c r="K26" s="832" t="s">
        <v>3518</v>
      </c>
      <c r="L26" s="835">
        <v>17.98</v>
      </c>
      <c r="M26" s="835">
        <v>17.98</v>
      </c>
      <c r="N26" s="832">
        <v>1</v>
      </c>
      <c r="O26" s="836">
        <v>0.5</v>
      </c>
      <c r="P26" s="835">
        <v>17.98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30</v>
      </c>
      <c r="B27" s="832" t="s">
        <v>3452</v>
      </c>
      <c r="C27" s="832" t="s">
        <v>3458</v>
      </c>
      <c r="D27" s="833" t="s">
        <v>5004</v>
      </c>
      <c r="E27" s="834" t="s">
        <v>3472</v>
      </c>
      <c r="F27" s="832" t="s">
        <v>3453</v>
      </c>
      <c r="G27" s="832" t="s">
        <v>3519</v>
      </c>
      <c r="H27" s="832" t="s">
        <v>564</v>
      </c>
      <c r="I27" s="832" t="s">
        <v>3520</v>
      </c>
      <c r="J27" s="832" t="s">
        <v>1845</v>
      </c>
      <c r="K27" s="832" t="s">
        <v>3521</v>
      </c>
      <c r="L27" s="835">
        <v>34.15</v>
      </c>
      <c r="M27" s="835">
        <v>34.15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30</v>
      </c>
      <c r="B28" s="832" t="s">
        <v>3452</v>
      </c>
      <c r="C28" s="832" t="s">
        <v>3458</v>
      </c>
      <c r="D28" s="833" t="s">
        <v>5004</v>
      </c>
      <c r="E28" s="834" t="s">
        <v>3472</v>
      </c>
      <c r="F28" s="832" t="s">
        <v>3453</v>
      </c>
      <c r="G28" s="832" t="s">
        <v>3522</v>
      </c>
      <c r="H28" s="832" t="s">
        <v>564</v>
      </c>
      <c r="I28" s="832" t="s">
        <v>3523</v>
      </c>
      <c r="J28" s="832" t="s">
        <v>3524</v>
      </c>
      <c r="K28" s="832" t="s">
        <v>3525</v>
      </c>
      <c r="L28" s="835">
        <v>73.83</v>
      </c>
      <c r="M28" s="835">
        <v>73.83</v>
      </c>
      <c r="N28" s="832">
        <v>1</v>
      </c>
      <c r="O28" s="836">
        <v>0.5</v>
      </c>
      <c r="P28" s="835">
        <v>73.83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30</v>
      </c>
      <c r="B29" s="832" t="s">
        <v>3452</v>
      </c>
      <c r="C29" s="832" t="s">
        <v>3458</v>
      </c>
      <c r="D29" s="833" t="s">
        <v>5004</v>
      </c>
      <c r="E29" s="834" t="s">
        <v>3472</v>
      </c>
      <c r="F29" s="832" t="s">
        <v>3453</v>
      </c>
      <c r="G29" s="832" t="s">
        <v>3482</v>
      </c>
      <c r="H29" s="832" t="s">
        <v>564</v>
      </c>
      <c r="I29" s="832" t="s">
        <v>3526</v>
      </c>
      <c r="J29" s="832" t="s">
        <v>3527</v>
      </c>
      <c r="K29" s="832" t="s">
        <v>3528</v>
      </c>
      <c r="L29" s="835">
        <v>35.17</v>
      </c>
      <c r="M29" s="835">
        <v>35.17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30</v>
      </c>
      <c r="B30" s="832" t="s">
        <v>3452</v>
      </c>
      <c r="C30" s="832" t="s">
        <v>3458</v>
      </c>
      <c r="D30" s="833" t="s">
        <v>5004</v>
      </c>
      <c r="E30" s="834" t="s">
        <v>3472</v>
      </c>
      <c r="F30" s="832" t="s">
        <v>3453</v>
      </c>
      <c r="G30" s="832" t="s">
        <v>3529</v>
      </c>
      <c r="H30" s="832" t="s">
        <v>597</v>
      </c>
      <c r="I30" s="832" t="s">
        <v>2566</v>
      </c>
      <c r="J30" s="832" t="s">
        <v>1308</v>
      </c>
      <c r="K30" s="832" t="s">
        <v>2567</v>
      </c>
      <c r="L30" s="835">
        <v>32.25</v>
      </c>
      <c r="M30" s="835">
        <v>32.25</v>
      </c>
      <c r="N30" s="832">
        <v>1</v>
      </c>
      <c r="O30" s="836">
        <v>1</v>
      </c>
      <c r="P30" s="835">
        <v>32.25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30</v>
      </c>
      <c r="B31" s="832" t="s">
        <v>3452</v>
      </c>
      <c r="C31" s="832" t="s">
        <v>3458</v>
      </c>
      <c r="D31" s="833" t="s">
        <v>5004</v>
      </c>
      <c r="E31" s="834" t="s">
        <v>3472</v>
      </c>
      <c r="F31" s="832" t="s">
        <v>3453</v>
      </c>
      <c r="G31" s="832" t="s">
        <v>3530</v>
      </c>
      <c r="H31" s="832" t="s">
        <v>564</v>
      </c>
      <c r="I31" s="832" t="s">
        <v>3531</v>
      </c>
      <c r="J31" s="832" t="s">
        <v>3532</v>
      </c>
      <c r="K31" s="832" t="s">
        <v>3533</v>
      </c>
      <c r="L31" s="835">
        <v>0</v>
      </c>
      <c r="M31" s="835">
        <v>0</v>
      </c>
      <c r="N31" s="832">
        <v>1</v>
      </c>
      <c r="O31" s="836">
        <v>0.5</v>
      </c>
      <c r="P31" s="835">
        <v>0</v>
      </c>
      <c r="Q31" s="837"/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30</v>
      </c>
      <c r="B32" s="832" t="s">
        <v>3452</v>
      </c>
      <c r="C32" s="832" t="s">
        <v>3458</v>
      </c>
      <c r="D32" s="833" t="s">
        <v>5004</v>
      </c>
      <c r="E32" s="834" t="s">
        <v>3472</v>
      </c>
      <c r="F32" s="832" t="s">
        <v>3453</v>
      </c>
      <c r="G32" s="832" t="s">
        <v>3534</v>
      </c>
      <c r="H32" s="832" t="s">
        <v>564</v>
      </c>
      <c r="I32" s="832" t="s">
        <v>3535</v>
      </c>
      <c r="J32" s="832" t="s">
        <v>2609</v>
      </c>
      <c r="K32" s="832" t="s">
        <v>3536</v>
      </c>
      <c r="L32" s="835">
        <v>73.45</v>
      </c>
      <c r="M32" s="835">
        <v>73.45</v>
      </c>
      <c r="N32" s="832">
        <v>1</v>
      </c>
      <c r="O32" s="836">
        <v>0.5</v>
      </c>
      <c r="P32" s="835">
        <v>73.45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30</v>
      </c>
      <c r="B33" s="832" t="s">
        <v>3452</v>
      </c>
      <c r="C33" s="832" t="s">
        <v>3458</v>
      </c>
      <c r="D33" s="833" t="s">
        <v>5004</v>
      </c>
      <c r="E33" s="834" t="s">
        <v>3472</v>
      </c>
      <c r="F33" s="832" t="s">
        <v>3453</v>
      </c>
      <c r="G33" s="832" t="s">
        <v>3537</v>
      </c>
      <c r="H33" s="832" t="s">
        <v>564</v>
      </c>
      <c r="I33" s="832" t="s">
        <v>3538</v>
      </c>
      <c r="J33" s="832" t="s">
        <v>3539</v>
      </c>
      <c r="K33" s="832" t="s">
        <v>3540</v>
      </c>
      <c r="L33" s="835">
        <v>16.5</v>
      </c>
      <c r="M33" s="835">
        <v>16.5</v>
      </c>
      <c r="N33" s="832">
        <v>1</v>
      </c>
      <c r="O33" s="836">
        <v>0.5</v>
      </c>
      <c r="P33" s="835">
        <v>16.5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30</v>
      </c>
      <c r="B34" s="832" t="s">
        <v>3452</v>
      </c>
      <c r="C34" s="832" t="s">
        <v>3458</v>
      </c>
      <c r="D34" s="833" t="s">
        <v>5004</v>
      </c>
      <c r="E34" s="834" t="s">
        <v>3472</v>
      </c>
      <c r="F34" s="832" t="s">
        <v>3453</v>
      </c>
      <c r="G34" s="832" t="s">
        <v>3541</v>
      </c>
      <c r="H34" s="832" t="s">
        <v>597</v>
      </c>
      <c r="I34" s="832" t="s">
        <v>3172</v>
      </c>
      <c r="J34" s="832" t="s">
        <v>3173</v>
      </c>
      <c r="K34" s="832" t="s">
        <v>3171</v>
      </c>
      <c r="L34" s="835">
        <v>161.06</v>
      </c>
      <c r="M34" s="835">
        <v>161.06</v>
      </c>
      <c r="N34" s="832">
        <v>1</v>
      </c>
      <c r="O34" s="836">
        <v>0.5</v>
      </c>
      <c r="P34" s="835">
        <v>161.06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30</v>
      </c>
      <c r="B35" s="832" t="s">
        <v>3452</v>
      </c>
      <c r="C35" s="832" t="s">
        <v>3458</v>
      </c>
      <c r="D35" s="833" t="s">
        <v>5004</v>
      </c>
      <c r="E35" s="834" t="s">
        <v>3472</v>
      </c>
      <c r="F35" s="832" t="s">
        <v>3453</v>
      </c>
      <c r="G35" s="832" t="s">
        <v>3542</v>
      </c>
      <c r="H35" s="832" t="s">
        <v>597</v>
      </c>
      <c r="I35" s="832" t="s">
        <v>3543</v>
      </c>
      <c r="J35" s="832" t="s">
        <v>1071</v>
      </c>
      <c r="K35" s="832" t="s">
        <v>2644</v>
      </c>
      <c r="L35" s="835">
        <v>490.89</v>
      </c>
      <c r="M35" s="835">
        <v>490.89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30</v>
      </c>
      <c r="B36" s="832" t="s">
        <v>3452</v>
      </c>
      <c r="C36" s="832" t="s">
        <v>3458</v>
      </c>
      <c r="D36" s="833" t="s">
        <v>5004</v>
      </c>
      <c r="E36" s="834" t="s">
        <v>3472</v>
      </c>
      <c r="F36" s="832" t="s">
        <v>3453</v>
      </c>
      <c r="G36" s="832" t="s">
        <v>3544</v>
      </c>
      <c r="H36" s="832" t="s">
        <v>564</v>
      </c>
      <c r="I36" s="832" t="s">
        <v>3545</v>
      </c>
      <c r="J36" s="832" t="s">
        <v>1133</v>
      </c>
      <c r="K36" s="832" t="s">
        <v>3546</v>
      </c>
      <c r="L36" s="835">
        <v>32.25</v>
      </c>
      <c r="M36" s="835">
        <v>32.25</v>
      </c>
      <c r="N36" s="832">
        <v>1</v>
      </c>
      <c r="O36" s="836">
        <v>0.5</v>
      </c>
      <c r="P36" s="835">
        <v>32.25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30</v>
      </c>
      <c r="B37" s="832" t="s">
        <v>3452</v>
      </c>
      <c r="C37" s="832" t="s">
        <v>3458</v>
      </c>
      <c r="D37" s="833" t="s">
        <v>5004</v>
      </c>
      <c r="E37" s="834" t="s">
        <v>3472</v>
      </c>
      <c r="F37" s="832" t="s">
        <v>3453</v>
      </c>
      <c r="G37" s="832" t="s">
        <v>3487</v>
      </c>
      <c r="H37" s="832" t="s">
        <v>597</v>
      </c>
      <c r="I37" s="832" t="s">
        <v>3488</v>
      </c>
      <c r="J37" s="832" t="s">
        <v>2559</v>
      </c>
      <c r="K37" s="832" t="s">
        <v>2560</v>
      </c>
      <c r="L37" s="835">
        <v>16.12</v>
      </c>
      <c r="M37" s="835">
        <v>48.36</v>
      </c>
      <c r="N37" s="832">
        <v>3</v>
      </c>
      <c r="O37" s="836">
        <v>1.5</v>
      </c>
      <c r="P37" s="835">
        <v>32.24</v>
      </c>
      <c r="Q37" s="837">
        <v>0.66666666666666674</v>
      </c>
      <c r="R37" s="832">
        <v>2</v>
      </c>
      <c r="S37" s="837">
        <v>0.66666666666666663</v>
      </c>
      <c r="T37" s="836">
        <v>1</v>
      </c>
      <c r="U37" s="838">
        <v>0.66666666666666663</v>
      </c>
    </row>
    <row r="38" spans="1:21" ht="14.4" customHeight="1" x14ac:dyDescent="0.3">
      <c r="A38" s="831">
        <v>30</v>
      </c>
      <c r="B38" s="832" t="s">
        <v>3452</v>
      </c>
      <c r="C38" s="832" t="s">
        <v>3458</v>
      </c>
      <c r="D38" s="833" t="s">
        <v>5004</v>
      </c>
      <c r="E38" s="834" t="s">
        <v>3472</v>
      </c>
      <c r="F38" s="832" t="s">
        <v>3453</v>
      </c>
      <c r="G38" s="832" t="s">
        <v>3547</v>
      </c>
      <c r="H38" s="832" t="s">
        <v>564</v>
      </c>
      <c r="I38" s="832" t="s">
        <v>3548</v>
      </c>
      <c r="J38" s="832" t="s">
        <v>3549</v>
      </c>
      <c r="K38" s="832" t="s">
        <v>3550</v>
      </c>
      <c r="L38" s="835">
        <v>72.88</v>
      </c>
      <c r="M38" s="835">
        <v>72.88</v>
      </c>
      <c r="N38" s="832">
        <v>1</v>
      </c>
      <c r="O38" s="836">
        <v>0.5</v>
      </c>
      <c r="P38" s="835">
        <v>72.88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30</v>
      </c>
      <c r="B39" s="832" t="s">
        <v>3452</v>
      </c>
      <c r="C39" s="832" t="s">
        <v>3458</v>
      </c>
      <c r="D39" s="833" t="s">
        <v>5004</v>
      </c>
      <c r="E39" s="834" t="s">
        <v>3472</v>
      </c>
      <c r="F39" s="832" t="s">
        <v>3453</v>
      </c>
      <c r="G39" s="832" t="s">
        <v>3547</v>
      </c>
      <c r="H39" s="832" t="s">
        <v>564</v>
      </c>
      <c r="I39" s="832" t="s">
        <v>3551</v>
      </c>
      <c r="J39" s="832" t="s">
        <v>3549</v>
      </c>
      <c r="K39" s="832" t="s">
        <v>3552</v>
      </c>
      <c r="L39" s="835">
        <v>145.72999999999999</v>
      </c>
      <c r="M39" s="835">
        <v>291.45999999999998</v>
      </c>
      <c r="N39" s="832">
        <v>2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30</v>
      </c>
      <c r="B40" s="832" t="s">
        <v>3452</v>
      </c>
      <c r="C40" s="832" t="s">
        <v>3458</v>
      </c>
      <c r="D40" s="833" t="s">
        <v>5004</v>
      </c>
      <c r="E40" s="834" t="s">
        <v>3472</v>
      </c>
      <c r="F40" s="832" t="s">
        <v>3453</v>
      </c>
      <c r="G40" s="832" t="s">
        <v>3553</v>
      </c>
      <c r="H40" s="832" t="s">
        <v>597</v>
      </c>
      <c r="I40" s="832" t="s">
        <v>3554</v>
      </c>
      <c r="J40" s="832" t="s">
        <v>1544</v>
      </c>
      <c r="K40" s="832" t="s">
        <v>3089</v>
      </c>
      <c r="L40" s="835">
        <v>298.94</v>
      </c>
      <c r="M40" s="835">
        <v>298.94</v>
      </c>
      <c r="N40" s="832">
        <v>1</v>
      </c>
      <c r="O40" s="836">
        <v>0.5</v>
      </c>
      <c r="P40" s="835">
        <v>298.94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30</v>
      </c>
      <c r="B41" s="832" t="s">
        <v>3452</v>
      </c>
      <c r="C41" s="832" t="s">
        <v>3458</v>
      </c>
      <c r="D41" s="833" t="s">
        <v>5004</v>
      </c>
      <c r="E41" s="834" t="s">
        <v>3472</v>
      </c>
      <c r="F41" s="832" t="s">
        <v>3453</v>
      </c>
      <c r="G41" s="832" t="s">
        <v>3555</v>
      </c>
      <c r="H41" s="832" t="s">
        <v>597</v>
      </c>
      <c r="I41" s="832" t="s">
        <v>3556</v>
      </c>
      <c r="J41" s="832" t="s">
        <v>2786</v>
      </c>
      <c r="K41" s="832" t="s">
        <v>2765</v>
      </c>
      <c r="L41" s="835">
        <v>95.39</v>
      </c>
      <c r="M41" s="835">
        <v>95.39</v>
      </c>
      <c r="N41" s="832">
        <v>1</v>
      </c>
      <c r="O41" s="836">
        <v>0.5</v>
      </c>
      <c r="P41" s="835">
        <v>95.39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30</v>
      </c>
      <c r="B42" s="832" t="s">
        <v>3452</v>
      </c>
      <c r="C42" s="832" t="s">
        <v>3458</v>
      </c>
      <c r="D42" s="833" t="s">
        <v>5004</v>
      </c>
      <c r="E42" s="834" t="s">
        <v>3472</v>
      </c>
      <c r="F42" s="832" t="s">
        <v>3453</v>
      </c>
      <c r="G42" s="832" t="s">
        <v>3557</v>
      </c>
      <c r="H42" s="832" t="s">
        <v>564</v>
      </c>
      <c r="I42" s="832" t="s">
        <v>3558</v>
      </c>
      <c r="J42" s="832" t="s">
        <v>1713</v>
      </c>
      <c r="K42" s="832" t="s">
        <v>3518</v>
      </c>
      <c r="L42" s="835">
        <v>105.46</v>
      </c>
      <c r="M42" s="835">
        <v>105.46</v>
      </c>
      <c r="N42" s="832">
        <v>1</v>
      </c>
      <c r="O42" s="836">
        <v>0.5</v>
      </c>
      <c r="P42" s="835">
        <v>105.46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30</v>
      </c>
      <c r="B43" s="832" t="s">
        <v>3452</v>
      </c>
      <c r="C43" s="832" t="s">
        <v>3458</v>
      </c>
      <c r="D43" s="833" t="s">
        <v>5004</v>
      </c>
      <c r="E43" s="834" t="s">
        <v>3472</v>
      </c>
      <c r="F43" s="832" t="s">
        <v>3453</v>
      </c>
      <c r="G43" s="832" t="s">
        <v>3557</v>
      </c>
      <c r="H43" s="832" t="s">
        <v>564</v>
      </c>
      <c r="I43" s="832" t="s">
        <v>3558</v>
      </c>
      <c r="J43" s="832" t="s">
        <v>1713</v>
      </c>
      <c r="K43" s="832" t="s">
        <v>3518</v>
      </c>
      <c r="L43" s="835">
        <v>105.44</v>
      </c>
      <c r="M43" s="835">
        <v>105.44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30</v>
      </c>
      <c r="B44" s="832" t="s">
        <v>3452</v>
      </c>
      <c r="C44" s="832" t="s">
        <v>3458</v>
      </c>
      <c r="D44" s="833" t="s">
        <v>5004</v>
      </c>
      <c r="E44" s="834" t="s">
        <v>3472</v>
      </c>
      <c r="F44" s="832" t="s">
        <v>3453</v>
      </c>
      <c r="G44" s="832" t="s">
        <v>3559</v>
      </c>
      <c r="H44" s="832" t="s">
        <v>597</v>
      </c>
      <c r="I44" s="832" t="s">
        <v>3057</v>
      </c>
      <c r="J44" s="832" t="s">
        <v>1461</v>
      </c>
      <c r="K44" s="832" t="s">
        <v>3058</v>
      </c>
      <c r="L44" s="835">
        <v>0</v>
      </c>
      <c r="M44" s="835">
        <v>0</v>
      </c>
      <c r="N44" s="832">
        <v>1</v>
      </c>
      <c r="O44" s="836">
        <v>1</v>
      </c>
      <c r="P44" s="835">
        <v>0</v>
      </c>
      <c r="Q44" s="837"/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30</v>
      </c>
      <c r="B45" s="832" t="s">
        <v>3452</v>
      </c>
      <c r="C45" s="832" t="s">
        <v>3458</v>
      </c>
      <c r="D45" s="833" t="s">
        <v>5004</v>
      </c>
      <c r="E45" s="834" t="s">
        <v>3472</v>
      </c>
      <c r="F45" s="832" t="s">
        <v>3453</v>
      </c>
      <c r="G45" s="832" t="s">
        <v>3560</v>
      </c>
      <c r="H45" s="832" t="s">
        <v>564</v>
      </c>
      <c r="I45" s="832" t="s">
        <v>3561</v>
      </c>
      <c r="J45" s="832" t="s">
        <v>1829</v>
      </c>
      <c r="K45" s="832" t="s">
        <v>3562</v>
      </c>
      <c r="L45" s="835">
        <v>42.08</v>
      </c>
      <c r="M45" s="835">
        <v>42.08</v>
      </c>
      <c r="N45" s="832">
        <v>1</v>
      </c>
      <c r="O45" s="836">
        <v>0.5</v>
      </c>
      <c r="P45" s="835">
        <v>42.08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30</v>
      </c>
      <c r="B46" s="832" t="s">
        <v>3452</v>
      </c>
      <c r="C46" s="832" t="s">
        <v>3458</v>
      </c>
      <c r="D46" s="833" t="s">
        <v>5004</v>
      </c>
      <c r="E46" s="834" t="s">
        <v>3472</v>
      </c>
      <c r="F46" s="832" t="s">
        <v>3453</v>
      </c>
      <c r="G46" s="832" t="s">
        <v>3563</v>
      </c>
      <c r="H46" s="832" t="s">
        <v>564</v>
      </c>
      <c r="I46" s="832" t="s">
        <v>3564</v>
      </c>
      <c r="J46" s="832" t="s">
        <v>1839</v>
      </c>
      <c r="K46" s="832" t="s">
        <v>1840</v>
      </c>
      <c r="L46" s="835">
        <v>657.67</v>
      </c>
      <c r="M46" s="835">
        <v>657.67</v>
      </c>
      <c r="N46" s="832">
        <v>1</v>
      </c>
      <c r="O46" s="836">
        <v>0.5</v>
      </c>
      <c r="P46" s="835">
        <v>657.67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30</v>
      </c>
      <c r="B47" s="832" t="s">
        <v>3452</v>
      </c>
      <c r="C47" s="832" t="s">
        <v>3458</v>
      </c>
      <c r="D47" s="833" t="s">
        <v>5004</v>
      </c>
      <c r="E47" s="834" t="s">
        <v>3472</v>
      </c>
      <c r="F47" s="832" t="s">
        <v>3453</v>
      </c>
      <c r="G47" s="832" t="s">
        <v>3565</v>
      </c>
      <c r="H47" s="832" t="s">
        <v>564</v>
      </c>
      <c r="I47" s="832" t="s">
        <v>3566</v>
      </c>
      <c r="J47" s="832" t="s">
        <v>3567</v>
      </c>
      <c r="K47" s="832" t="s">
        <v>3568</v>
      </c>
      <c r="L47" s="835">
        <v>101.78</v>
      </c>
      <c r="M47" s="835">
        <v>101.78</v>
      </c>
      <c r="N47" s="832">
        <v>1</v>
      </c>
      <c r="O47" s="836">
        <v>0.5</v>
      </c>
      <c r="P47" s="835">
        <v>101.78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30</v>
      </c>
      <c r="B48" s="832" t="s">
        <v>3452</v>
      </c>
      <c r="C48" s="832" t="s">
        <v>3458</v>
      </c>
      <c r="D48" s="833" t="s">
        <v>5004</v>
      </c>
      <c r="E48" s="834" t="s">
        <v>3472</v>
      </c>
      <c r="F48" s="832" t="s">
        <v>3453</v>
      </c>
      <c r="G48" s="832" t="s">
        <v>3569</v>
      </c>
      <c r="H48" s="832" t="s">
        <v>564</v>
      </c>
      <c r="I48" s="832" t="s">
        <v>3570</v>
      </c>
      <c r="J48" s="832" t="s">
        <v>1726</v>
      </c>
      <c r="K48" s="832" t="s">
        <v>2713</v>
      </c>
      <c r="L48" s="835">
        <v>122.73</v>
      </c>
      <c r="M48" s="835">
        <v>122.73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30</v>
      </c>
      <c r="B49" s="832" t="s">
        <v>3452</v>
      </c>
      <c r="C49" s="832" t="s">
        <v>3458</v>
      </c>
      <c r="D49" s="833" t="s">
        <v>5004</v>
      </c>
      <c r="E49" s="834" t="s">
        <v>3472</v>
      </c>
      <c r="F49" s="832" t="s">
        <v>3453</v>
      </c>
      <c r="G49" s="832" t="s">
        <v>3571</v>
      </c>
      <c r="H49" s="832" t="s">
        <v>597</v>
      </c>
      <c r="I49" s="832" t="s">
        <v>3053</v>
      </c>
      <c r="J49" s="832" t="s">
        <v>3054</v>
      </c>
      <c r="K49" s="832" t="s">
        <v>3055</v>
      </c>
      <c r="L49" s="835">
        <v>50.32</v>
      </c>
      <c r="M49" s="835">
        <v>50.32</v>
      </c>
      <c r="N49" s="832">
        <v>1</v>
      </c>
      <c r="O49" s="836">
        <v>0.5</v>
      </c>
      <c r="P49" s="835">
        <v>50.32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30</v>
      </c>
      <c r="B50" s="832" t="s">
        <v>3452</v>
      </c>
      <c r="C50" s="832" t="s">
        <v>3458</v>
      </c>
      <c r="D50" s="833" t="s">
        <v>5004</v>
      </c>
      <c r="E50" s="834" t="s">
        <v>3472</v>
      </c>
      <c r="F50" s="832" t="s">
        <v>3453</v>
      </c>
      <c r="G50" s="832" t="s">
        <v>3572</v>
      </c>
      <c r="H50" s="832" t="s">
        <v>597</v>
      </c>
      <c r="I50" s="832" t="s">
        <v>2904</v>
      </c>
      <c r="J50" s="832" t="s">
        <v>2900</v>
      </c>
      <c r="K50" s="832" t="s">
        <v>2905</v>
      </c>
      <c r="L50" s="835">
        <v>63.14</v>
      </c>
      <c r="M50" s="835">
        <v>63.14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30</v>
      </c>
      <c r="B51" s="832" t="s">
        <v>3452</v>
      </c>
      <c r="C51" s="832" t="s">
        <v>3458</v>
      </c>
      <c r="D51" s="833" t="s">
        <v>5004</v>
      </c>
      <c r="E51" s="834" t="s">
        <v>3472</v>
      </c>
      <c r="F51" s="832" t="s">
        <v>3453</v>
      </c>
      <c r="G51" s="832" t="s">
        <v>3572</v>
      </c>
      <c r="H51" s="832" t="s">
        <v>597</v>
      </c>
      <c r="I51" s="832" t="s">
        <v>2912</v>
      </c>
      <c r="J51" s="832" t="s">
        <v>2897</v>
      </c>
      <c r="K51" s="832" t="s">
        <v>2913</v>
      </c>
      <c r="L51" s="835">
        <v>49.08</v>
      </c>
      <c r="M51" s="835">
        <v>49.08</v>
      </c>
      <c r="N51" s="832">
        <v>1</v>
      </c>
      <c r="O51" s="836">
        <v>0.5</v>
      </c>
      <c r="P51" s="835">
        <v>49.08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30</v>
      </c>
      <c r="B52" s="832" t="s">
        <v>3452</v>
      </c>
      <c r="C52" s="832" t="s">
        <v>3458</v>
      </c>
      <c r="D52" s="833" t="s">
        <v>5004</v>
      </c>
      <c r="E52" s="834" t="s">
        <v>3472</v>
      </c>
      <c r="F52" s="832" t="s">
        <v>3454</v>
      </c>
      <c r="G52" s="832" t="s">
        <v>3573</v>
      </c>
      <c r="H52" s="832" t="s">
        <v>564</v>
      </c>
      <c r="I52" s="832" t="s">
        <v>3574</v>
      </c>
      <c r="J52" s="832" t="s">
        <v>3470</v>
      </c>
      <c r="K52" s="832"/>
      <c r="L52" s="835">
        <v>0</v>
      </c>
      <c r="M52" s="835">
        <v>0</v>
      </c>
      <c r="N52" s="832">
        <v>1</v>
      </c>
      <c r="O52" s="836">
        <v>1</v>
      </c>
      <c r="P52" s="835">
        <v>0</v>
      </c>
      <c r="Q52" s="837"/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30</v>
      </c>
      <c r="B53" s="832" t="s">
        <v>3452</v>
      </c>
      <c r="C53" s="832" t="s">
        <v>3458</v>
      </c>
      <c r="D53" s="833" t="s">
        <v>5004</v>
      </c>
      <c r="E53" s="834" t="s">
        <v>3474</v>
      </c>
      <c r="F53" s="832" t="s">
        <v>3453</v>
      </c>
      <c r="G53" s="832" t="s">
        <v>3491</v>
      </c>
      <c r="H53" s="832" t="s">
        <v>597</v>
      </c>
      <c r="I53" s="832" t="s">
        <v>3137</v>
      </c>
      <c r="J53" s="832" t="s">
        <v>3133</v>
      </c>
      <c r="K53" s="832" t="s">
        <v>3136</v>
      </c>
      <c r="L53" s="835">
        <v>4.7</v>
      </c>
      <c r="M53" s="835">
        <v>4.7</v>
      </c>
      <c r="N53" s="832">
        <v>1</v>
      </c>
      <c r="O53" s="836">
        <v>0.5</v>
      </c>
      <c r="P53" s="835">
        <v>4.7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30</v>
      </c>
      <c r="B54" s="832" t="s">
        <v>3452</v>
      </c>
      <c r="C54" s="832" t="s">
        <v>3458</v>
      </c>
      <c r="D54" s="833" t="s">
        <v>5004</v>
      </c>
      <c r="E54" s="834" t="s">
        <v>3474</v>
      </c>
      <c r="F54" s="832" t="s">
        <v>3453</v>
      </c>
      <c r="G54" s="832" t="s">
        <v>3497</v>
      </c>
      <c r="H54" s="832" t="s">
        <v>564</v>
      </c>
      <c r="I54" s="832" t="s">
        <v>3498</v>
      </c>
      <c r="J54" s="832" t="s">
        <v>3499</v>
      </c>
      <c r="K54" s="832" t="s">
        <v>731</v>
      </c>
      <c r="L54" s="835">
        <v>103.8</v>
      </c>
      <c r="M54" s="835">
        <v>103.8</v>
      </c>
      <c r="N54" s="832">
        <v>1</v>
      </c>
      <c r="O54" s="836">
        <v>0.5</v>
      </c>
      <c r="P54" s="835">
        <v>103.8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30</v>
      </c>
      <c r="B55" s="832" t="s">
        <v>3452</v>
      </c>
      <c r="C55" s="832" t="s">
        <v>3458</v>
      </c>
      <c r="D55" s="833" t="s">
        <v>5004</v>
      </c>
      <c r="E55" s="834" t="s">
        <v>3474</v>
      </c>
      <c r="F55" s="832" t="s">
        <v>3453</v>
      </c>
      <c r="G55" s="832" t="s">
        <v>3508</v>
      </c>
      <c r="H55" s="832" t="s">
        <v>597</v>
      </c>
      <c r="I55" s="832" t="s">
        <v>2697</v>
      </c>
      <c r="J55" s="832" t="s">
        <v>1091</v>
      </c>
      <c r="K55" s="832" t="s">
        <v>2698</v>
      </c>
      <c r="L55" s="835">
        <v>42.51</v>
      </c>
      <c r="M55" s="835">
        <v>42.51</v>
      </c>
      <c r="N55" s="832">
        <v>1</v>
      </c>
      <c r="O55" s="836">
        <v>0.5</v>
      </c>
      <c r="P55" s="835">
        <v>42.51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30</v>
      </c>
      <c r="B56" s="832" t="s">
        <v>3452</v>
      </c>
      <c r="C56" s="832" t="s">
        <v>3458</v>
      </c>
      <c r="D56" s="833" t="s">
        <v>5004</v>
      </c>
      <c r="E56" s="834" t="s">
        <v>3474</v>
      </c>
      <c r="F56" s="832" t="s">
        <v>3453</v>
      </c>
      <c r="G56" s="832" t="s">
        <v>3575</v>
      </c>
      <c r="H56" s="832" t="s">
        <v>564</v>
      </c>
      <c r="I56" s="832" t="s">
        <v>3576</v>
      </c>
      <c r="J56" s="832" t="s">
        <v>1242</v>
      </c>
      <c r="K56" s="832" t="s">
        <v>3577</v>
      </c>
      <c r="L56" s="835">
        <v>45.03</v>
      </c>
      <c r="M56" s="835">
        <v>45.03</v>
      </c>
      <c r="N56" s="832">
        <v>1</v>
      </c>
      <c r="O56" s="836">
        <v>0.5</v>
      </c>
      <c r="P56" s="835">
        <v>45.03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30</v>
      </c>
      <c r="B57" s="832" t="s">
        <v>3452</v>
      </c>
      <c r="C57" s="832" t="s">
        <v>3458</v>
      </c>
      <c r="D57" s="833" t="s">
        <v>5004</v>
      </c>
      <c r="E57" s="834" t="s">
        <v>3474</v>
      </c>
      <c r="F57" s="832" t="s">
        <v>3453</v>
      </c>
      <c r="G57" s="832" t="s">
        <v>3482</v>
      </c>
      <c r="H57" s="832" t="s">
        <v>564</v>
      </c>
      <c r="I57" s="832" t="s">
        <v>3526</v>
      </c>
      <c r="J57" s="832" t="s">
        <v>3527</v>
      </c>
      <c r="K57" s="832" t="s">
        <v>3528</v>
      </c>
      <c r="L57" s="835">
        <v>35.17</v>
      </c>
      <c r="M57" s="835">
        <v>35.17</v>
      </c>
      <c r="N57" s="832">
        <v>1</v>
      </c>
      <c r="O57" s="836">
        <v>0.5</v>
      </c>
      <c r="P57" s="835">
        <v>35.17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30</v>
      </c>
      <c r="B58" s="832" t="s">
        <v>3452</v>
      </c>
      <c r="C58" s="832" t="s">
        <v>3458</v>
      </c>
      <c r="D58" s="833" t="s">
        <v>5004</v>
      </c>
      <c r="E58" s="834" t="s">
        <v>3474</v>
      </c>
      <c r="F58" s="832" t="s">
        <v>3453</v>
      </c>
      <c r="G58" s="832" t="s">
        <v>3560</v>
      </c>
      <c r="H58" s="832" t="s">
        <v>564</v>
      </c>
      <c r="I58" s="832" t="s">
        <v>3561</v>
      </c>
      <c r="J58" s="832" t="s">
        <v>1829</v>
      </c>
      <c r="K58" s="832" t="s">
        <v>3562</v>
      </c>
      <c r="L58" s="835">
        <v>42.08</v>
      </c>
      <c r="M58" s="835">
        <v>42.08</v>
      </c>
      <c r="N58" s="832">
        <v>1</v>
      </c>
      <c r="O58" s="836">
        <v>0.5</v>
      </c>
      <c r="P58" s="835">
        <v>42.08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30</v>
      </c>
      <c r="B59" s="832" t="s">
        <v>3452</v>
      </c>
      <c r="C59" s="832" t="s">
        <v>3458</v>
      </c>
      <c r="D59" s="833" t="s">
        <v>5004</v>
      </c>
      <c r="E59" s="834" t="s">
        <v>3475</v>
      </c>
      <c r="F59" s="832" t="s">
        <v>3453</v>
      </c>
      <c r="G59" s="832" t="s">
        <v>3497</v>
      </c>
      <c r="H59" s="832" t="s">
        <v>564</v>
      </c>
      <c r="I59" s="832" t="s">
        <v>3498</v>
      </c>
      <c r="J59" s="832" t="s">
        <v>3499</v>
      </c>
      <c r="K59" s="832" t="s">
        <v>731</v>
      </c>
      <c r="L59" s="835">
        <v>103.8</v>
      </c>
      <c r="M59" s="835">
        <v>103.8</v>
      </c>
      <c r="N59" s="832">
        <v>1</v>
      </c>
      <c r="O59" s="836">
        <v>0.5</v>
      </c>
      <c r="P59" s="835">
        <v>103.8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30</v>
      </c>
      <c r="B60" s="832" t="s">
        <v>3452</v>
      </c>
      <c r="C60" s="832" t="s">
        <v>3458</v>
      </c>
      <c r="D60" s="833" t="s">
        <v>5004</v>
      </c>
      <c r="E60" s="834" t="s">
        <v>3475</v>
      </c>
      <c r="F60" s="832" t="s">
        <v>3453</v>
      </c>
      <c r="G60" s="832" t="s">
        <v>3502</v>
      </c>
      <c r="H60" s="832" t="s">
        <v>564</v>
      </c>
      <c r="I60" s="832" t="s">
        <v>3503</v>
      </c>
      <c r="J60" s="832" t="s">
        <v>875</v>
      </c>
      <c r="K60" s="832" t="s">
        <v>3504</v>
      </c>
      <c r="L60" s="835">
        <v>45.56</v>
      </c>
      <c r="M60" s="835">
        <v>45.56</v>
      </c>
      <c r="N60" s="832">
        <v>1</v>
      </c>
      <c r="O60" s="836">
        <v>0.5</v>
      </c>
      <c r="P60" s="835">
        <v>45.56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30</v>
      </c>
      <c r="B61" s="832" t="s">
        <v>3452</v>
      </c>
      <c r="C61" s="832" t="s">
        <v>3458</v>
      </c>
      <c r="D61" s="833" t="s">
        <v>5004</v>
      </c>
      <c r="E61" s="834" t="s">
        <v>3475</v>
      </c>
      <c r="F61" s="832" t="s">
        <v>3453</v>
      </c>
      <c r="G61" s="832" t="s">
        <v>3508</v>
      </c>
      <c r="H61" s="832" t="s">
        <v>597</v>
      </c>
      <c r="I61" s="832" t="s">
        <v>2697</v>
      </c>
      <c r="J61" s="832" t="s">
        <v>1091</v>
      </c>
      <c r="K61" s="832" t="s">
        <v>2698</v>
      </c>
      <c r="L61" s="835">
        <v>42.51</v>
      </c>
      <c r="M61" s="835">
        <v>42.51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30</v>
      </c>
      <c r="B62" s="832" t="s">
        <v>3452</v>
      </c>
      <c r="C62" s="832" t="s">
        <v>3458</v>
      </c>
      <c r="D62" s="833" t="s">
        <v>5004</v>
      </c>
      <c r="E62" s="834" t="s">
        <v>3475</v>
      </c>
      <c r="F62" s="832" t="s">
        <v>3453</v>
      </c>
      <c r="G62" s="832" t="s">
        <v>3519</v>
      </c>
      <c r="H62" s="832" t="s">
        <v>564</v>
      </c>
      <c r="I62" s="832" t="s">
        <v>3520</v>
      </c>
      <c r="J62" s="832" t="s">
        <v>1845</v>
      </c>
      <c r="K62" s="832" t="s">
        <v>3521</v>
      </c>
      <c r="L62" s="835">
        <v>34.15</v>
      </c>
      <c r="M62" s="835">
        <v>34.15</v>
      </c>
      <c r="N62" s="832">
        <v>1</v>
      </c>
      <c r="O62" s="836">
        <v>0.5</v>
      </c>
      <c r="P62" s="835">
        <v>34.15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30</v>
      </c>
      <c r="B63" s="832" t="s">
        <v>3452</v>
      </c>
      <c r="C63" s="832" t="s">
        <v>3458</v>
      </c>
      <c r="D63" s="833" t="s">
        <v>5004</v>
      </c>
      <c r="E63" s="834" t="s">
        <v>3475</v>
      </c>
      <c r="F63" s="832" t="s">
        <v>3453</v>
      </c>
      <c r="G63" s="832" t="s">
        <v>3482</v>
      </c>
      <c r="H63" s="832" t="s">
        <v>564</v>
      </c>
      <c r="I63" s="832" t="s">
        <v>3578</v>
      </c>
      <c r="J63" s="832" t="s">
        <v>1113</v>
      </c>
      <c r="K63" s="832" t="s">
        <v>3579</v>
      </c>
      <c r="L63" s="835">
        <v>29.31</v>
      </c>
      <c r="M63" s="835">
        <v>29.31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30</v>
      </c>
      <c r="B64" s="832" t="s">
        <v>3452</v>
      </c>
      <c r="C64" s="832" t="s">
        <v>3458</v>
      </c>
      <c r="D64" s="833" t="s">
        <v>5004</v>
      </c>
      <c r="E64" s="834" t="s">
        <v>3475</v>
      </c>
      <c r="F64" s="832" t="s">
        <v>3453</v>
      </c>
      <c r="G64" s="832" t="s">
        <v>3530</v>
      </c>
      <c r="H64" s="832" t="s">
        <v>564</v>
      </c>
      <c r="I64" s="832" t="s">
        <v>3531</v>
      </c>
      <c r="J64" s="832" t="s">
        <v>3532</v>
      </c>
      <c r="K64" s="832" t="s">
        <v>3533</v>
      </c>
      <c r="L64" s="835">
        <v>0</v>
      </c>
      <c r="M64" s="835">
        <v>0</v>
      </c>
      <c r="N64" s="832">
        <v>2</v>
      </c>
      <c r="O64" s="836">
        <v>1</v>
      </c>
      <c r="P64" s="835">
        <v>0</v>
      </c>
      <c r="Q64" s="837"/>
      <c r="R64" s="832">
        <v>1</v>
      </c>
      <c r="S64" s="837">
        <v>0.5</v>
      </c>
      <c r="T64" s="836">
        <v>0.5</v>
      </c>
      <c r="U64" s="838">
        <v>0.5</v>
      </c>
    </row>
    <row r="65" spans="1:21" ht="14.4" customHeight="1" x14ac:dyDescent="0.3">
      <c r="A65" s="831">
        <v>30</v>
      </c>
      <c r="B65" s="832" t="s">
        <v>3452</v>
      </c>
      <c r="C65" s="832" t="s">
        <v>3458</v>
      </c>
      <c r="D65" s="833" t="s">
        <v>5004</v>
      </c>
      <c r="E65" s="834" t="s">
        <v>3475</v>
      </c>
      <c r="F65" s="832" t="s">
        <v>3453</v>
      </c>
      <c r="G65" s="832" t="s">
        <v>3542</v>
      </c>
      <c r="H65" s="832" t="s">
        <v>597</v>
      </c>
      <c r="I65" s="832" t="s">
        <v>3580</v>
      </c>
      <c r="J65" s="832" t="s">
        <v>1071</v>
      </c>
      <c r="K65" s="832" t="s">
        <v>2638</v>
      </c>
      <c r="L65" s="835">
        <v>368.16</v>
      </c>
      <c r="M65" s="835">
        <v>368.16</v>
      </c>
      <c r="N65" s="832">
        <v>1</v>
      </c>
      <c r="O65" s="836">
        <v>0.5</v>
      </c>
      <c r="P65" s="835">
        <v>368.16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30</v>
      </c>
      <c r="B66" s="832" t="s">
        <v>3452</v>
      </c>
      <c r="C66" s="832" t="s">
        <v>3458</v>
      </c>
      <c r="D66" s="833" t="s">
        <v>5004</v>
      </c>
      <c r="E66" s="834" t="s">
        <v>3475</v>
      </c>
      <c r="F66" s="832" t="s">
        <v>3453</v>
      </c>
      <c r="G66" s="832" t="s">
        <v>3581</v>
      </c>
      <c r="H66" s="832" t="s">
        <v>564</v>
      </c>
      <c r="I66" s="832" t="s">
        <v>3582</v>
      </c>
      <c r="J66" s="832" t="s">
        <v>3583</v>
      </c>
      <c r="K66" s="832" t="s">
        <v>642</v>
      </c>
      <c r="L66" s="835">
        <v>88.1</v>
      </c>
      <c r="M66" s="835">
        <v>88.1</v>
      </c>
      <c r="N66" s="832">
        <v>1</v>
      </c>
      <c r="O66" s="836">
        <v>0.5</v>
      </c>
      <c r="P66" s="835">
        <v>88.1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30</v>
      </c>
      <c r="B67" s="832" t="s">
        <v>3452</v>
      </c>
      <c r="C67" s="832" t="s">
        <v>3458</v>
      </c>
      <c r="D67" s="833" t="s">
        <v>5004</v>
      </c>
      <c r="E67" s="834" t="s">
        <v>3475</v>
      </c>
      <c r="F67" s="832" t="s">
        <v>3453</v>
      </c>
      <c r="G67" s="832" t="s">
        <v>3487</v>
      </c>
      <c r="H67" s="832" t="s">
        <v>597</v>
      </c>
      <c r="I67" s="832" t="s">
        <v>3488</v>
      </c>
      <c r="J67" s="832" t="s">
        <v>2559</v>
      </c>
      <c r="K67" s="832" t="s">
        <v>2560</v>
      </c>
      <c r="L67" s="835">
        <v>16.12</v>
      </c>
      <c r="M67" s="835">
        <v>16.12</v>
      </c>
      <c r="N67" s="832">
        <v>1</v>
      </c>
      <c r="O67" s="836">
        <v>0.5</v>
      </c>
      <c r="P67" s="835">
        <v>16.12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30</v>
      </c>
      <c r="B68" s="832" t="s">
        <v>3452</v>
      </c>
      <c r="C68" s="832" t="s">
        <v>3458</v>
      </c>
      <c r="D68" s="833" t="s">
        <v>5004</v>
      </c>
      <c r="E68" s="834" t="s">
        <v>3475</v>
      </c>
      <c r="F68" s="832" t="s">
        <v>3453</v>
      </c>
      <c r="G68" s="832" t="s">
        <v>3487</v>
      </c>
      <c r="H68" s="832" t="s">
        <v>597</v>
      </c>
      <c r="I68" s="832" t="s">
        <v>2558</v>
      </c>
      <c r="J68" s="832" t="s">
        <v>2559</v>
      </c>
      <c r="K68" s="832" t="s">
        <v>2560</v>
      </c>
      <c r="L68" s="835">
        <v>16.12</v>
      </c>
      <c r="M68" s="835">
        <v>16.12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30</v>
      </c>
      <c r="B69" s="832" t="s">
        <v>3452</v>
      </c>
      <c r="C69" s="832" t="s">
        <v>3458</v>
      </c>
      <c r="D69" s="833" t="s">
        <v>5004</v>
      </c>
      <c r="E69" s="834" t="s">
        <v>3475</v>
      </c>
      <c r="F69" s="832" t="s">
        <v>3453</v>
      </c>
      <c r="G69" s="832" t="s">
        <v>3584</v>
      </c>
      <c r="H69" s="832" t="s">
        <v>597</v>
      </c>
      <c r="I69" s="832" t="s">
        <v>2781</v>
      </c>
      <c r="J69" s="832" t="s">
        <v>1553</v>
      </c>
      <c r="K69" s="832" t="s">
        <v>2737</v>
      </c>
      <c r="L69" s="835">
        <v>47.7</v>
      </c>
      <c r="M69" s="835">
        <v>47.7</v>
      </c>
      <c r="N69" s="832">
        <v>1</v>
      </c>
      <c r="O69" s="836">
        <v>0.5</v>
      </c>
      <c r="P69" s="835">
        <v>47.7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30</v>
      </c>
      <c r="B70" s="832" t="s">
        <v>3452</v>
      </c>
      <c r="C70" s="832" t="s">
        <v>3458</v>
      </c>
      <c r="D70" s="833" t="s">
        <v>5004</v>
      </c>
      <c r="E70" s="834" t="s">
        <v>3475</v>
      </c>
      <c r="F70" s="832" t="s">
        <v>3453</v>
      </c>
      <c r="G70" s="832" t="s">
        <v>3585</v>
      </c>
      <c r="H70" s="832" t="s">
        <v>597</v>
      </c>
      <c r="I70" s="832" t="s">
        <v>2804</v>
      </c>
      <c r="J70" s="832" t="s">
        <v>2805</v>
      </c>
      <c r="K70" s="832" t="s">
        <v>2806</v>
      </c>
      <c r="L70" s="835">
        <v>117.46</v>
      </c>
      <c r="M70" s="835">
        <v>117.46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30</v>
      </c>
      <c r="B71" s="832" t="s">
        <v>3452</v>
      </c>
      <c r="C71" s="832" t="s">
        <v>3458</v>
      </c>
      <c r="D71" s="833" t="s">
        <v>5004</v>
      </c>
      <c r="E71" s="834" t="s">
        <v>3475</v>
      </c>
      <c r="F71" s="832" t="s">
        <v>3453</v>
      </c>
      <c r="G71" s="832" t="s">
        <v>3586</v>
      </c>
      <c r="H71" s="832" t="s">
        <v>564</v>
      </c>
      <c r="I71" s="832" t="s">
        <v>3587</v>
      </c>
      <c r="J71" s="832" t="s">
        <v>1652</v>
      </c>
      <c r="K71" s="832" t="s">
        <v>3588</v>
      </c>
      <c r="L71" s="835">
        <v>128.69999999999999</v>
      </c>
      <c r="M71" s="835">
        <v>128.69999999999999</v>
      </c>
      <c r="N71" s="832">
        <v>1</v>
      </c>
      <c r="O71" s="836">
        <v>0.5</v>
      </c>
      <c r="P71" s="835">
        <v>128.69999999999999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30</v>
      </c>
      <c r="B72" s="832" t="s">
        <v>3452</v>
      </c>
      <c r="C72" s="832" t="s">
        <v>3458</v>
      </c>
      <c r="D72" s="833" t="s">
        <v>5004</v>
      </c>
      <c r="E72" s="834" t="s">
        <v>3475</v>
      </c>
      <c r="F72" s="832" t="s">
        <v>3453</v>
      </c>
      <c r="G72" s="832" t="s">
        <v>3559</v>
      </c>
      <c r="H72" s="832" t="s">
        <v>597</v>
      </c>
      <c r="I72" s="832" t="s">
        <v>3057</v>
      </c>
      <c r="J72" s="832" t="s">
        <v>1461</v>
      </c>
      <c r="K72" s="832" t="s">
        <v>3058</v>
      </c>
      <c r="L72" s="835">
        <v>0</v>
      </c>
      <c r="M72" s="835">
        <v>0</v>
      </c>
      <c r="N72" s="832">
        <v>1</v>
      </c>
      <c r="O72" s="836">
        <v>0.5</v>
      </c>
      <c r="P72" s="835">
        <v>0</v>
      </c>
      <c r="Q72" s="837"/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30</v>
      </c>
      <c r="B73" s="832" t="s">
        <v>3452</v>
      </c>
      <c r="C73" s="832" t="s">
        <v>3458</v>
      </c>
      <c r="D73" s="833" t="s">
        <v>5004</v>
      </c>
      <c r="E73" s="834" t="s">
        <v>3475</v>
      </c>
      <c r="F73" s="832" t="s">
        <v>3453</v>
      </c>
      <c r="G73" s="832" t="s">
        <v>3569</v>
      </c>
      <c r="H73" s="832" t="s">
        <v>564</v>
      </c>
      <c r="I73" s="832" t="s">
        <v>3570</v>
      </c>
      <c r="J73" s="832" t="s">
        <v>1726</v>
      </c>
      <c r="K73" s="832" t="s">
        <v>2713</v>
      </c>
      <c r="L73" s="835">
        <v>122.73</v>
      </c>
      <c r="M73" s="835">
        <v>122.73</v>
      </c>
      <c r="N73" s="832">
        <v>1</v>
      </c>
      <c r="O73" s="836">
        <v>0.5</v>
      </c>
      <c r="P73" s="835">
        <v>122.73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30</v>
      </c>
      <c r="B74" s="832" t="s">
        <v>3452</v>
      </c>
      <c r="C74" s="832" t="s">
        <v>3458</v>
      </c>
      <c r="D74" s="833" t="s">
        <v>5004</v>
      </c>
      <c r="E74" s="834" t="s">
        <v>3475</v>
      </c>
      <c r="F74" s="832" t="s">
        <v>3453</v>
      </c>
      <c r="G74" s="832" t="s">
        <v>3589</v>
      </c>
      <c r="H74" s="832" t="s">
        <v>597</v>
      </c>
      <c r="I74" s="832" t="s">
        <v>2677</v>
      </c>
      <c r="J74" s="832" t="s">
        <v>2678</v>
      </c>
      <c r="K74" s="832" t="s">
        <v>2679</v>
      </c>
      <c r="L74" s="835">
        <v>131.32</v>
      </c>
      <c r="M74" s="835">
        <v>131.32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30</v>
      </c>
      <c r="B75" s="832" t="s">
        <v>3452</v>
      </c>
      <c r="C75" s="832" t="s">
        <v>3458</v>
      </c>
      <c r="D75" s="833" t="s">
        <v>5004</v>
      </c>
      <c r="E75" s="834" t="s">
        <v>3475</v>
      </c>
      <c r="F75" s="832" t="s">
        <v>3453</v>
      </c>
      <c r="G75" s="832" t="s">
        <v>3590</v>
      </c>
      <c r="H75" s="832" t="s">
        <v>564</v>
      </c>
      <c r="I75" s="832" t="s">
        <v>3591</v>
      </c>
      <c r="J75" s="832" t="s">
        <v>3592</v>
      </c>
      <c r="K75" s="832" t="s">
        <v>3593</v>
      </c>
      <c r="L75" s="835">
        <v>151.62</v>
      </c>
      <c r="M75" s="835">
        <v>151.62</v>
      </c>
      <c r="N75" s="832">
        <v>1</v>
      </c>
      <c r="O75" s="836">
        <v>0.5</v>
      </c>
      <c r="P75" s="835">
        <v>151.62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30</v>
      </c>
      <c r="B76" s="832" t="s">
        <v>3452</v>
      </c>
      <c r="C76" s="832" t="s">
        <v>3458</v>
      </c>
      <c r="D76" s="833" t="s">
        <v>5004</v>
      </c>
      <c r="E76" s="834" t="s">
        <v>3475</v>
      </c>
      <c r="F76" s="832" t="s">
        <v>3453</v>
      </c>
      <c r="G76" s="832" t="s">
        <v>3594</v>
      </c>
      <c r="H76" s="832" t="s">
        <v>597</v>
      </c>
      <c r="I76" s="832" t="s">
        <v>2571</v>
      </c>
      <c r="J76" s="832" t="s">
        <v>2572</v>
      </c>
      <c r="K76" s="832" t="s">
        <v>2573</v>
      </c>
      <c r="L76" s="835">
        <v>165.63</v>
      </c>
      <c r="M76" s="835">
        <v>165.63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30</v>
      </c>
      <c r="B77" s="832" t="s">
        <v>3452</v>
      </c>
      <c r="C77" s="832" t="s">
        <v>3458</v>
      </c>
      <c r="D77" s="833" t="s">
        <v>5004</v>
      </c>
      <c r="E77" s="834" t="s">
        <v>3479</v>
      </c>
      <c r="F77" s="832" t="s">
        <v>3453</v>
      </c>
      <c r="G77" s="832" t="s">
        <v>3586</v>
      </c>
      <c r="H77" s="832" t="s">
        <v>564</v>
      </c>
      <c r="I77" s="832" t="s">
        <v>3587</v>
      </c>
      <c r="J77" s="832" t="s">
        <v>1652</v>
      </c>
      <c r="K77" s="832" t="s">
        <v>3588</v>
      </c>
      <c r="L77" s="835">
        <v>128.69999999999999</v>
      </c>
      <c r="M77" s="835">
        <v>128.69999999999999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30</v>
      </c>
      <c r="B78" s="832" t="s">
        <v>3452</v>
      </c>
      <c r="C78" s="832" t="s">
        <v>3458</v>
      </c>
      <c r="D78" s="833" t="s">
        <v>5004</v>
      </c>
      <c r="E78" s="834" t="s">
        <v>3479</v>
      </c>
      <c r="F78" s="832" t="s">
        <v>3453</v>
      </c>
      <c r="G78" s="832" t="s">
        <v>3559</v>
      </c>
      <c r="H78" s="832" t="s">
        <v>597</v>
      </c>
      <c r="I78" s="832" t="s">
        <v>3057</v>
      </c>
      <c r="J78" s="832" t="s">
        <v>1461</v>
      </c>
      <c r="K78" s="832" t="s">
        <v>3058</v>
      </c>
      <c r="L78" s="835">
        <v>0</v>
      </c>
      <c r="M78" s="835">
        <v>0</v>
      </c>
      <c r="N78" s="832">
        <v>1</v>
      </c>
      <c r="O78" s="836">
        <v>0.5</v>
      </c>
      <c r="P78" s="835"/>
      <c r="Q78" s="837"/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30</v>
      </c>
      <c r="B79" s="832" t="s">
        <v>3452</v>
      </c>
      <c r="C79" s="832" t="s">
        <v>3458</v>
      </c>
      <c r="D79" s="833" t="s">
        <v>5004</v>
      </c>
      <c r="E79" s="834" t="s">
        <v>3478</v>
      </c>
      <c r="F79" s="832" t="s">
        <v>3453</v>
      </c>
      <c r="G79" s="832" t="s">
        <v>3501</v>
      </c>
      <c r="H79" s="832" t="s">
        <v>597</v>
      </c>
      <c r="I79" s="832" t="s">
        <v>3595</v>
      </c>
      <c r="J79" s="832" t="s">
        <v>822</v>
      </c>
      <c r="K79" s="832" t="s">
        <v>823</v>
      </c>
      <c r="L79" s="835">
        <v>132</v>
      </c>
      <c r="M79" s="835">
        <v>132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30</v>
      </c>
      <c r="B80" s="832" t="s">
        <v>3452</v>
      </c>
      <c r="C80" s="832" t="s">
        <v>3458</v>
      </c>
      <c r="D80" s="833" t="s">
        <v>5004</v>
      </c>
      <c r="E80" s="834" t="s">
        <v>3478</v>
      </c>
      <c r="F80" s="832" t="s">
        <v>3453</v>
      </c>
      <c r="G80" s="832" t="s">
        <v>3508</v>
      </c>
      <c r="H80" s="832" t="s">
        <v>597</v>
      </c>
      <c r="I80" s="832" t="s">
        <v>2697</v>
      </c>
      <c r="J80" s="832" t="s">
        <v>1091</v>
      </c>
      <c r="K80" s="832" t="s">
        <v>2698</v>
      </c>
      <c r="L80" s="835">
        <v>42.51</v>
      </c>
      <c r="M80" s="835">
        <v>42.51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30</v>
      </c>
      <c r="B81" s="832" t="s">
        <v>3452</v>
      </c>
      <c r="C81" s="832" t="s">
        <v>3458</v>
      </c>
      <c r="D81" s="833" t="s">
        <v>5004</v>
      </c>
      <c r="E81" s="834" t="s">
        <v>3478</v>
      </c>
      <c r="F81" s="832" t="s">
        <v>3453</v>
      </c>
      <c r="G81" s="832" t="s">
        <v>3596</v>
      </c>
      <c r="H81" s="832" t="s">
        <v>597</v>
      </c>
      <c r="I81" s="832" t="s">
        <v>2882</v>
      </c>
      <c r="J81" s="832" t="s">
        <v>1380</v>
      </c>
      <c r="K81" s="832" t="s">
        <v>2883</v>
      </c>
      <c r="L81" s="835">
        <v>32.869999999999997</v>
      </c>
      <c r="M81" s="835">
        <v>32.869999999999997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30</v>
      </c>
      <c r="B82" s="832" t="s">
        <v>3452</v>
      </c>
      <c r="C82" s="832" t="s">
        <v>3458</v>
      </c>
      <c r="D82" s="833" t="s">
        <v>5004</v>
      </c>
      <c r="E82" s="834" t="s">
        <v>3478</v>
      </c>
      <c r="F82" s="832" t="s">
        <v>3453</v>
      </c>
      <c r="G82" s="832" t="s">
        <v>3542</v>
      </c>
      <c r="H82" s="832" t="s">
        <v>597</v>
      </c>
      <c r="I82" s="832" t="s">
        <v>3543</v>
      </c>
      <c r="J82" s="832" t="s">
        <v>1071</v>
      </c>
      <c r="K82" s="832" t="s">
        <v>2644</v>
      </c>
      <c r="L82" s="835">
        <v>490.89</v>
      </c>
      <c r="M82" s="835">
        <v>490.89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30</v>
      </c>
      <c r="B83" s="832" t="s">
        <v>3452</v>
      </c>
      <c r="C83" s="832" t="s">
        <v>3458</v>
      </c>
      <c r="D83" s="833" t="s">
        <v>5004</v>
      </c>
      <c r="E83" s="834" t="s">
        <v>3478</v>
      </c>
      <c r="F83" s="832" t="s">
        <v>3453</v>
      </c>
      <c r="G83" s="832" t="s">
        <v>3487</v>
      </c>
      <c r="H83" s="832" t="s">
        <v>597</v>
      </c>
      <c r="I83" s="832" t="s">
        <v>3597</v>
      </c>
      <c r="J83" s="832" t="s">
        <v>2559</v>
      </c>
      <c r="K83" s="832" t="s">
        <v>3598</v>
      </c>
      <c r="L83" s="835">
        <v>8.06</v>
      </c>
      <c r="M83" s="835">
        <v>8.06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30</v>
      </c>
      <c r="B84" s="832" t="s">
        <v>3452</v>
      </c>
      <c r="C84" s="832" t="s">
        <v>3458</v>
      </c>
      <c r="D84" s="833" t="s">
        <v>5004</v>
      </c>
      <c r="E84" s="834" t="s">
        <v>3478</v>
      </c>
      <c r="F84" s="832" t="s">
        <v>3453</v>
      </c>
      <c r="G84" s="832" t="s">
        <v>3553</v>
      </c>
      <c r="H84" s="832" t="s">
        <v>597</v>
      </c>
      <c r="I84" s="832" t="s">
        <v>3554</v>
      </c>
      <c r="J84" s="832" t="s">
        <v>1544</v>
      </c>
      <c r="K84" s="832" t="s">
        <v>3089</v>
      </c>
      <c r="L84" s="835">
        <v>298.94</v>
      </c>
      <c r="M84" s="835">
        <v>298.94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30</v>
      </c>
      <c r="B85" s="832" t="s">
        <v>3452</v>
      </c>
      <c r="C85" s="832" t="s">
        <v>3458</v>
      </c>
      <c r="D85" s="833" t="s">
        <v>5004</v>
      </c>
      <c r="E85" s="834" t="s">
        <v>3478</v>
      </c>
      <c r="F85" s="832" t="s">
        <v>3453</v>
      </c>
      <c r="G85" s="832" t="s">
        <v>3599</v>
      </c>
      <c r="H85" s="832" t="s">
        <v>564</v>
      </c>
      <c r="I85" s="832" t="s">
        <v>3600</v>
      </c>
      <c r="J85" s="832" t="s">
        <v>3601</v>
      </c>
      <c r="K85" s="832" t="s">
        <v>3602</v>
      </c>
      <c r="L85" s="835">
        <v>203.36</v>
      </c>
      <c r="M85" s="835">
        <v>203.36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30</v>
      </c>
      <c r="B86" s="832" t="s">
        <v>3452</v>
      </c>
      <c r="C86" s="832" t="s">
        <v>3458</v>
      </c>
      <c r="D86" s="833" t="s">
        <v>5004</v>
      </c>
      <c r="E86" s="834" t="s">
        <v>3478</v>
      </c>
      <c r="F86" s="832" t="s">
        <v>3453</v>
      </c>
      <c r="G86" s="832" t="s">
        <v>3569</v>
      </c>
      <c r="H86" s="832" t="s">
        <v>564</v>
      </c>
      <c r="I86" s="832" t="s">
        <v>3603</v>
      </c>
      <c r="J86" s="832" t="s">
        <v>3604</v>
      </c>
      <c r="K86" s="832" t="s">
        <v>2713</v>
      </c>
      <c r="L86" s="835">
        <v>122.73</v>
      </c>
      <c r="M86" s="835">
        <v>122.73</v>
      </c>
      <c r="N86" s="832">
        <v>1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30</v>
      </c>
      <c r="B87" s="832" t="s">
        <v>3452</v>
      </c>
      <c r="C87" s="832" t="s">
        <v>3458</v>
      </c>
      <c r="D87" s="833" t="s">
        <v>5004</v>
      </c>
      <c r="E87" s="834" t="s">
        <v>3478</v>
      </c>
      <c r="F87" s="832" t="s">
        <v>3453</v>
      </c>
      <c r="G87" s="832" t="s">
        <v>3572</v>
      </c>
      <c r="H87" s="832" t="s">
        <v>597</v>
      </c>
      <c r="I87" s="832" t="s">
        <v>2910</v>
      </c>
      <c r="J87" s="832" t="s">
        <v>2897</v>
      </c>
      <c r="K87" s="832" t="s">
        <v>2911</v>
      </c>
      <c r="L87" s="835">
        <v>63.14</v>
      </c>
      <c r="M87" s="835">
        <v>63.14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30</v>
      </c>
      <c r="B88" s="832" t="s">
        <v>3452</v>
      </c>
      <c r="C88" s="832" t="s">
        <v>3458</v>
      </c>
      <c r="D88" s="833" t="s">
        <v>5004</v>
      </c>
      <c r="E88" s="834" t="s">
        <v>3478</v>
      </c>
      <c r="F88" s="832" t="s">
        <v>3455</v>
      </c>
      <c r="G88" s="832" t="s">
        <v>3605</v>
      </c>
      <c r="H88" s="832" t="s">
        <v>564</v>
      </c>
      <c r="I88" s="832" t="s">
        <v>3606</v>
      </c>
      <c r="J88" s="832" t="s">
        <v>3607</v>
      </c>
      <c r="K88" s="832" t="s">
        <v>3608</v>
      </c>
      <c r="L88" s="835">
        <v>2700</v>
      </c>
      <c r="M88" s="835">
        <v>2700</v>
      </c>
      <c r="N88" s="832">
        <v>1</v>
      </c>
      <c r="O88" s="836">
        <v>1</v>
      </c>
      <c r="P88" s="835">
        <v>2700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30</v>
      </c>
      <c r="B89" s="832" t="s">
        <v>3452</v>
      </c>
      <c r="C89" s="832" t="s">
        <v>3458</v>
      </c>
      <c r="D89" s="833" t="s">
        <v>5004</v>
      </c>
      <c r="E89" s="834" t="s">
        <v>3473</v>
      </c>
      <c r="F89" s="832" t="s">
        <v>3453</v>
      </c>
      <c r="G89" s="832" t="s">
        <v>3490</v>
      </c>
      <c r="H89" s="832" t="s">
        <v>597</v>
      </c>
      <c r="I89" s="832" t="s">
        <v>3025</v>
      </c>
      <c r="J89" s="832" t="s">
        <v>641</v>
      </c>
      <c r="K89" s="832" t="s">
        <v>642</v>
      </c>
      <c r="L89" s="835">
        <v>21.76</v>
      </c>
      <c r="M89" s="835">
        <v>21.76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30</v>
      </c>
      <c r="B90" s="832" t="s">
        <v>3452</v>
      </c>
      <c r="C90" s="832" t="s">
        <v>3458</v>
      </c>
      <c r="D90" s="833" t="s">
        <v>5004</v>
      </c>
      <c r="E90" s="834" t="s">
        <v>3473</v>
      </c>
      <c r="F90" s="832" t="s">
        <v>3453</v>
      </c>
      <c r="G90" s="832" t="s">
        <v>3494</v>
      </c>
      <c r="H90" s="832" t="s">
        <v>597</v>
      </c>
      <c r="I90" s="832" t="s">
        <v>2847</v>
      </c>
      <c r="J90" s="832" t="s">
        <v>1790</v>
      </c>
      <c r="K90" s="832" t="s">
        <v>2848</v>
      </c>
      <c r="L90" s="835">
        <v>430.05</v>
      </c>
      <c r="M90" s="835">
        <v>430.05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30</v>
      </c>
      <c r="B91" s="832" t="s">
        <v>3452</v>
      </c>
      <c r="C91" s="832" t="s">
        <v>3458</v>
      </c>
      <c r="D91" s="833" t="s">
        <v>5004</v>
      </c>
      <c r="E91" s="834" t="s">
        <v>3473</v>
      </c>
      <c r="F91" s="832" t="s">
        <v>3453</v>
      </c>
      <c r="G91" s="832" t="s">
        <v>3501</v>
      </c>
      <c r="H91" s="832" t="s">
        <v>597</v>
      </c>
      <c r="I91" s="832" t="s">
        <v>3149</v>
      </c>
      <c r="J91" s="832" t="s">
        <v>821</v>
      </c>
      <c r="K91" s="832" t="s">
        <v>762</v>
      </c>
      <c r="L91" s="835">
        <v>65.989999999999995</v>
      </c>
      <c r="M91" s="835">
        <v>65.989999999999995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30</v>
      </c>
      <c r="B92" s="832" t="s">
        <v>3452</v>
      </c>
      <c r="C92" s="832" t="s">
        <v>3458</v>
      </c>
      <c r="D92" s="833" t="s">
        <v>5004</v>
      </c>
      <c r="E92" s="834" t="s">
        <v>3473</v>
      </c>
      <c r="F92" s="832" t="s">
        <v>3453</v>
      </c>
      <c r="G92" s="832" t="s">
        <v>3501</v>
      </c>
      <c r="H92" s="832" t="s">
        <v>597</v>
      </c>
      <c r="I92" s="832" t="s">
        <v>3609</v>
      </c>
      <c r="J92" s="832" t="s">
        <v>822</v>
      </c>
      <c r="K92" s="832" t="s">
        <v>3610</v>
      </c>
      <c r="L92" s="835">
        <v>264</v>
      </c>
      <c r="M92" s="835">
        <v>264</v>
      </c>
      <c r="N92" s="832">
        <v>1</v>
      </c>
      <c r="O92" s="836">
        <v>0.5</v>
      </c>
      <c r="P92" s="835">
        <v>264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30</v>
      </c>
      <c r="B93" s="832" t="s">
        <v>3452</v>
      </c>
      <c r="C93" s="832" t="s">
        <v>3458</v>
      </c>
      <c r="D93" s="833" t="s">
        <v>5004</v>
      </c>
      <c r="E93" s="834" t="s">
        <v>3473</v>
      </c>
      <c r="F93" s="832" t="s">
        <v>3453</v>
      </c>
      <c r="G93" s="832" t="s">
        <v>3611</v>
      </c>
      <c r="H93" s="832" t="s">
        <v>597</v>
      </c>
      <c r="I93" s="832" t="s">
        <v>3612</v>
      </c>
      <c r="J93" s="832" t="s">
        <v>1100</v>
      </c>
      <c r="K93" s="832" t="s">
        <v>664</v>
      </c>
      <c r="L93" s="835">
        <v>679.54</v>
      </c>
      <c r="M93" s="835">
        <v>679.54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30</v>
      </c>
      <c r="B94" s="832" t="s">
        <v>3452</v>
      </c>
      <c r="C94" s="832" t="s">
        <v>3458</v>
      </c>
      <c r="D94" s="833" t="s">
        <v>5004</v>
      </c>
      <c r="E94" s="834" t="s">
        <v>3473</v>
      </c>
      <c r="F94" s="832" t="s">
        <v>3453</v>
      </c>
      <c r="G94" s="832" t="s">
        <v>3575</v>
      </c>
      <c r="H94" s="832" t="s">
        <v>564</v>
      </c>
      <c r="I94" s="832" t="s">
        <v>3613</v>
      </c>
      <c r="J94" s="832" t="s">
        <v>1236</v>
      </c>
      <c r="K94" s="832" t="s">
        <v>3614</v>
      </c>
      <c r="L94" s="835">
        <v>75.05</v>
      </c>
      <c r="M94" s="835">
        <v>75.05</v>
      </c>
      <c r="N94" s="832">
        <v>1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30</v>
      </c>
      <c r="B95" s="832" t="s">
        <v>3452</v>
      </c>
      <c r="C95" s="832" t="s">
        <v>3458</v>
      </c>
      <c r="D95" s="833" t="s">
        <v>5004</v>
      </c>
      <c r="E95" s="834" t="s">
        <v>3473</v>
      </c>
      <c r="F95" s="832" t="s">
        <v>3453</v>
      </c>
      <c r="G95" s="832" t="s">
        <v>3575</v>
      </c>
      <c r="H95" s="832" t="s">
        <v>564</v>
      </c>
      <c r="I95" s="832" t="s">
        <v>3576</v>
      </c>
      <c r="J95" s="832" t="s">
        <v>1242</v>
      </c>
      <c r="K95" s="832" t="s">
        <v>3577</v>
      </c>
      <c r="L95" s="835">
        <v>45.03</v>
      </c>
      <c r="M95" s="835">
        <v>45.03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30</v>
      </c>
      <c r="B96" s="832" t="s">
        <v>3452</v>
      </c>
      <c r="C96" s="832" t="s">
        <v>3458</v>
      </c>
      <c r="D96" s="833" t="s">
        <v>5004</v>
      </c>
      <c r="E96" s="834" t="s">
        <v>3473</v>
      </c>
      <c r="F96" s="832" t="s">
        <v>3453</v>
      </c>
      <c r="G96" s="832" t="s">
        <v>3519</v>
      </c>
      <c r="H96" s="832" t="s">
        <v>564</v>
      </c>
      <c r="I96" s="832" t="s">
        <v>3520</v>
      </c>
      <c r="J96" s="832" t="s">
        <v>1845</v>
      </c>
      <c r="K96" s="832" t="s">
        <v>3521</v>
      </c>
      <c r="L96" s="835">
        <v>34.15</v>
      </c>
      <c r="M96" s="835">
        <v>68.3</v>
      </c>
      <c r="N96" s="832">
        <v>2</v>
      </c>
      <c r="O96" s="836">
        <v>2</v>
      </c>
      <c r="P96" s="835">
        <v>34.15</v>
      </c>
      <c r="Q96" s="837">
        <v>0.5</v>
      </c>
      <c r="R96" s="832">
        <v>1</v>
      </c>
      <c r="S96" s="837">
        <v>0.5</v>
      </c>
      <c r="T96" s="836">
        <v>1</v>
      </c>
      <c r="U96" s="838">
        <v>0.5</v>
      </c>
    </row>
    <row r="97" spans="1:21" ht="14.4" customHeight="1" x14ac:dyDescent="0.3">
      <c r="A97" s="831">
        <v>30</v>
      </c>
      <c r="B97" s="832" t="s">
        <v>3452</v>
      </c>
      <c r="C97" s="832" t="s">
        <v>3458</v>
      </c>
      <c r="D97" s="833" t="s">
        <v>5004</v>
      </c>
      <c r="E97" s="834" t="s">
        <v>3473</v>
      </c>
      <c r="F97" s="832" t="s">
        <v>3453</v>
      </c>
      <c r="G97" s="832" t="s">
        <v>3615</v>
      </c>
      <c r="H97" s="832" t="s">
        <v>564</v>
      </c>
      <c r="I97" s="832" t="s">
        <v>3616</v>
      </c>
      <c r="J97" s="832" t="s">
        <v>3617</v>
      </c>
      <c r="K97" s="832" t="s">
        <v>3618</v>
      </c>
      <c r="L97" s="835">
        <v>24.37</v>
      </c>
      <c r="M97" s="835">
        <v>24.37</v>
      </c>
      <c r="N97" s="832">
        <v>1</v>
      </c>
      <c r="O97" s="836">
        <v>0.5</v>
      </c>
      <c r="P97" s="835">
        <v>24.37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30</v>
      </c>
      <c r="B98" s="832" t="s">
        <v>3452</v>
      </c>
      <c r="C98" s="832" t="s">
        <v>3458</v>
      </c>
      <c r="D98" s="833" t="s">
        <v>5004</v>
      </c>
      <c r="E98" s="834" t="s">
        <v>3473</v>
      </c>
      <c r="F98" s="832" t="s">
        <v>3453</v>
      </c>
      <c r="G98" s="832" t="s">
        <v>3619</v>
      </c>
      <c r="H98" s="832" t="s">
        <v>564</v>
      </c>
      <c r="I98" s="832" t="s">
        <v>3620</v>
      </c>
      <c r="J98" s="832" t="s">
        <v>1373</v>
      </c>
      <c r="K98" s="832" t="s">
        <v>3621</v>
      </c>
      <c r="L98" s="835">
        <v>73.09</v>
      </c>
      <c r="M98" s="835">
        <v>73.09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30</v>
      </c>
      <c r="B99" s="832" t="s">
        <v>3452</v>
      </c>
      <c r="C99" s="832" t="s">
        <v>3458</v>
      </c>
      <c r="D99" s="833" t="s">
        <v>5004</v>
      </c>
      <c r="E99" s="834" t="s">
        <v>3473</v>
      </c>
      <c r="F99" s="832" t="s">
        <v>3453</v>
      </c>
      <c r="G99" s="832" t="s">
        <v>3622</v>
      </c>
      <c r="H99" s="832" t="s">
        <v>564</v>
      </c>
      <c r="I99" s="832" t="s">
        <v>3623</v>
      </c>
      <c r="J99" s="832" t="s">
        <v>3624</v>
      </c>
      <c r="K99" s="832" t="s">
        <v>3625</v>
      </c>
      <c r="L99" s="835">
        <v>88.76</v>
      </c>
      <c r="M99" s="835">
        <v>177.52</v>
      </c>
      <c r="N99" s="832">
        <v>2</v>
      </c>
      <c r="O99" s="836">
        <v>1.5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30</v>
      </c>
      <c r="B100" s="832" t="s">
        <v>3452</v>
      </c>
      <c r="C100" s="832" t="s">
        <v>3458</v>
      </c>
      <c r="D100" s="833" t="s">
        <v>5004</v>
      </c>
      <c r="E100" s="834" t="s">
        <v>3473</v>
      </c>
      <c r="F100" s="832" t="s">
        <v>3453</v>
      </c>
      <c r="G100" s="832" t="s">
        <v>3626</v>
      </c>
      <c r="H100" s="832" t="s">
        <v>564</v>
      </c>
      <c r="I100" s="832" t="s">
        <v>3627</v>
      </c>
      <c r="J100" s="832" t="s">
        <v>3628</v>
      </c>
      <c r="K100" s="832" t="s">
        <v>3629</v>
      </c>
      <c r="L100" s="835">
        <v>760.22</v>
      </c>
      <c r="M100" s="835">
        <v>760.22</v>
      </c>
      <c r="N100" s="832">
        <v>1</v>
      </c>
      <c r="O100" s="836">
        <v>0.5</v>
      </c>
      <c r="P100" s="835">
        <v>760.22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30</v>
      </c>
      <c r="B101" s="832" t="s">
        <v>3452</v>
      </c>
      <c r="C101" s="832" t="s">
        <v>3458</v>
      </c>
      <c r="D101" s="833" t="s">
        <v>5004</v>
      </c>
      <c r="E101" s="834" t="s">
        <v>3473</v>
      </c>
      <c r="F101" s="832" t="s">
        <v>3453</v>
      </c>
      <c r="G101" s="832" t="s">
        <v>3630</v>
      </c>
      <c r="H101" s="832" t="s">
        <v>564</v>
      </c>
      <c r="I101" s="832" t="s">
        <v>3631</v>
      </c>
      <c r="J101" s="832" t="s">
        <v>1011</v>
      </c>
      <c r="K101" s="832" t="s">
        <v>3632</v>
      </c>
      <c r="L101" s="835">
        <v>0</v>
      </c>
      <c r="M101" s="835">
        <v>0</v>
      </c>
      <c r="N101" s="832">
        <v>1</v>
      </c>
      <c r="O101" s="836">
        <v>0.5</v>
      </c>
      <c r="P101" s="835">
        <v>0</v>
      </c>
      <c r="Q101" s="837"/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30</v>
      </c>
      <c r="B102" s="832" t="s">
        <v>3452</v>
      </c>
      <c r="C102" s="832" t="s">
        <v>3458</v>
      </c>
      <c r="D102" s="833" t="s">
        <v>5004</v>
      </c>
      <c r="E102" s="834" t="s">
        <v>3473</v>
      </c>
      <c r="F102" s="832" t="s">
        <v>3453</v>
      </c>
      <c r="G102" s="832" t="s">
        <v>3633</v>
      </c>
      <c r="H102" s="832" t="s">
        <v>564</v>
      </c>
      <c r="I102" s="832" t="s">
        <v>3634</v>
      </c>
      <c r="J102" s="832" t="s">
        <v>3635</v>
      </c>
      <c r="K102" s="832" t="s">
        <v>1199</v>
      </c>
      <c r="L102" s="835">
        <v>0</v>
      </c>
      <c r="M102" s="835">
        <v>0</v>
      </c>
      <c r="N102" s="832">
        <v>1</v>
      </c>
      <c r="O102" s="836">
        <v>0.5</v>
      </c>
      <c r="P102" s="835">
        <v>0</v>
      </c>
      <c r="Q102" s="837"/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30</v>
      </c>
      <c r="B103" s="832" t="s">
        <v>3452</v>
      </c>
      <c r="C103" s="832" t="s">
        <v>3458</v>
      </c>
      <c r="D103" s="833" t="s">
        <v>5004</v>
      </c>
      <c r="E103" s="834" t="s">
        <v>3473</v>
      </c>
      <c r="F103" s="832" t="s">
        <v>3453</v>
      </c>
      <c r="G103" s="832" t="s">
        <v>3530</v>
      </c>
      <c r="H103" s="832" t="s">
        <v>564</v>
      </c>
      <c r="I103" s="832" t="s">
        <v>3636</v>
      </c>
      <c r="J103" s="832" t="s">
        <v>1365</v>
      </c>
      <c r="K103" s="832" t="s">
        <v>3533</v>
      </c>
      <c r="L103" s="835">
        <v>0</v>
      </c>
      <c r="M103" s="835">
        <v>0</v>
      </c>
      <c r="N103" s="832">
        <v>2</v>
      </c>
      <c r="O103" s="836">
        <v>1</v>
      </c>
      <c r="P103" s="835">
        <v>0</v>
      </c>
      <c r="Q103" s="837"/>
      <c r="R103" s="832">
        <v>1</v>
      </c>
      <c r="S103" s="837">
        <v>0.5</v>
      </c>
      <c r="T103" s="836">
        <v>0.5</v>
      </c>
      <c r="U103" s="838">
        <v>0.5</v>
      </c>
    </row>
    <row r="104" spans="1:21" ht="14.4" customHeight="1" x14ac:dyDescent="0.3">
      <c r="A104" s="831">
        <v>30</v>
      </c>
      <c r="B104" s="832" t="s">
        <v>3452</v>
      </c>
      <c r="C104" s="832" t="s">
        <v>3458</v>
      </c>
      <c r="D104" s="833" t="s">
        <v>5004</v>
      </c>
      <c r="E104" s="834" t="s">
        <v>3473</v>
      </c>
      <c r="F104" s="832" t="s">
        <v>3453</v>
      </c>
      <c r="G104" s="832" t="s">
        <v>3637</v>
      </c>
      <c r="H104" s="832" t="s">
        <v>564</v>
      </c>
      <c r="I104" s="832" t="s">
        <v>3638</v>
      </c>
      <c r="J104" s="832" t="s">
        <v>3639</v>
      </c>
      <c r="K104" s="832" t="s">
        <v>3640</v>
      </c>
      <c r="L104" s="835">
        <v>1228</v>
      </c>
      <c r="M104" s="835">
        <v>1228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30</v>
      </c>
      <c r="B105" s="832" t="s">
        <v>3452</v>
      </c>
      <c r="C105" s="832" t="s">
        <v>3458</v>
      </c>
      <c r="D105" s="833" t="s">
        <v>5004</v>
      </c>
      <c r="E105" s="834" t="s">
        <v>3473</v>
      </c>
      <c r="F105" s="832" t="s">
        <v>3453</v>
      </c>
      <c r="G105" s="832" t="s">
        <v>3637</v>
      </c>
      <c r="H105" s="832" t="s">
        <v>564</v>
      </c>
      <c r="I105" s="832" t="s">
        <v>3641</v>
      </c>
      <c r="J105" s="832" t="s">
        <v>3639</v>
      </c>
      <c r="K105" s="832" t="s">
        <v>3642</v>
      </c>
      <c r="L105" s="835">
        <v>1228</v>
      </c>
      <c r="M105" s="835">
        <v>1228</v>
      </c>
      <c r="N105" s="832">
        <v>1</v>
      </c>
      <c r="O105" s="836">
        <v>0.5</v>
      </c>
      <c r="P105" s="835">
        <v>1228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30</v>
      </c>
      <c r="B106" s="832" t="s">
        <v>3452</v>
      </c>
      <c r="C106" s="832" t="s">
        <v>3458</v>
      </c>
      <c r="D106" s="833" t="s">
        <v>5004</v>
      </c>
      <c r="E106" s="834" t="s">
        <v>3473</v>
      </c>
      <c r="F106" s="832" t="s">
        <v>3453</v>
      </c>
      <c r="G106" s="832" t="s">
        <v>3534</v>
      </c>
      <c r="H106" s="832" t="s">
        <v>564</v>
      </c>
      <c r="I106" s="832" t="s">
        <v>3643</v>
      </c>
      <c r="J106" s="832" t="s">
        <v>1631</v>
      </c>
      <c r="K106" s="832" t="s">
        <v>2610</v>
      </c>
      <c r="L106" s="835">
        <v>86.41</v>
      </c>
      <c r="M106" s="835">
        <v>86.41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30</v>
      </c>
      <c r="B107" s="832" t="s">
        <v>3452</v>
      </c>
      <c r="C107" s="832" t="s">
        <v>3458</v>
      </c>
      <c r="D107" s="833" t="s">
        <v>5004</v>
      </c>
      <c r="E107" s="834" t="s">
        <v>3473</v>
      </c>
      <c r="F107" s="832" t="s">
        <v>3453</v>
      </c>
      <c r="G107" s="832" t="s">
        <v>3537</v>
      </c>
      <c r="H107" s="832" t="s">
        <v>597</v>
      </c>
      <c r="I107" s="832" t="s">
        <v>3644</v>
      </c>
      <c r="J107" s="832" t="s">
        <v>1818</v>
      </c>
      <c r="K107" s="832" t="s">
        <v>2715</v>
      </c>
      <c r="L107" s="835">
        <v>27.5</v>
      </c>
      <c r="M107" s="835">
        <v>27.5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30</v>
      </c>
      <c r="B108" s="832" t="s">
        <v>3452</v>
      </c>
      <c r="C108" s="832" t="s">
        <v>3458</v>
      </c>
      <c r="D108" s="833" t="s">
        <v>5004</v>
      </c>
      <c r="E108" s="834" t="s">
        <v>3473</v>
      </c>
      <c r="F108" s="832" t="s">
        <v>3453</v>
      </c>
      <c r="G108" s="832" t="s">
        <v>3537</v>
      </c>
      <c r="H108" s="832" t="s">
        <v>597</v>
      </c>
      <c r="I108" s="832" t="s">
        <v>2716</v>
      </c>
      <c r="J108" s="832" t="s">
        <v>736</v>
      </c>
      <c r="K108" s="832" t="s">
        <v>738</v>
      </c>
      <c r="L108" s="835">
        <v>38.04</v>
      </c>
      <c r="M108" s="835">
        <v>38.04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30</v>
      </c>
      <c r="B109" s="832" t="s">
        <v>3452</v>
      </c>
      <c r="C109" s="832" t="s">
        <v>3458</v>
      </c>
      <c r="D109" s="833" t="s">
        <v>5004</v>
      </c>
      <c r="E109" s="834" t="s">
        <v>3473</v>
      </c>
      <c r="F109" s="832" t="s">
        <v>3453</v>
      </c>
      <c r="G109" s="832" t="s">
        <v>3542</v>
      </c>
      <c r="H109" s="832" t="s">
        <v>597</v>
      </c>
      <c r="I109" s="832" t="s">
        <v>3543</v>
      </c>
      <c r="J109" s="832" t="s">
        <v>1071</v>
      </c>
      <c r="K109" s="832" t="s">
        <v>2644</v>
      </c>
      <c r="L109" s="835">
        <v>490.89</v>
      </c>
      <c r="M109" s="835">
        <v>1472.67</v>
      </c>
      <c r="N109" s="832">
        <v>3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30</v>
      </c>
      <c r="B110" s="832" t="s">
        <v>3452</v>
      </c>
      <c r="C110" s="832" t="s">
        <v>3458</v>
      </c>
      <c r="D110" s="833" t="s">
        <v>5004</v>
      </c>
      <c r="E110" s="834" t="s">
        <v>3473</v>
      </c>
      <c r="F110" s="832" t="s">
        <v>3453</v>
      </c>
      <c r="G110" s="832" t="s">
        <v>3542</v>
      </c>
      <c r="H110" s="832" t="s">
        <v>597</v>
      </c>
      <c r="I110" s="832" t="s">
        <v>3645</v>
      </c>
      <c r="J110" s="832" t="s">
        <v>1077</v>
      </c>
      <c r="K110" s="832" t="s">
        <v>2630</v>
      </c>
      <c r="L110" s="835">
        <v>1385.62</v>
      </c>
      <c r="M110" s="835">
        <v>1385.62</v>
      </c>
      <c r="N110" s="832">
        <v>1</v>
      </c>
      <c r="O110" s="836">
        <v>0.5</v>
      </c>
      <c r="P110" s="835">
        <v>1385.62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30</v>
      </c>
      <c r="B111" s="832" t="s">
        <v>3452</v>
      </c>
      <c r="C111" s="832" t="s">
        <v>3458</v>
      </c>
      <c r="D111" s="833" t="s">
        <v>5004</v>
      </c>
      <c r="E111" s="834" t="s">
        <v>3473</v>
      </c>
      <c r="F111" s="832" t="s">
        <v>3453</v>
      </c>
      <c r="G111" s="832" t="s">
        <v>3542</v>
      </c>
      <c r="H111" s="832" t="s">
        <v>597</v>
      </c>
      <c r="I111" s="832" t="s">
        <v>3646</v>
      </c>
      <c r="J111" s="832" t="s">
        <v>1077</v>
      </c>
      <c r="K111" s="832" t="s">
        <v>2634</v>
      </c>
      <c r="L111" s="835">
        <v>1847.49</v>
      </c>
      <c r="M111" s="835">
        <v>3694.98</v>
      </c>
      <c r="N111" s="832">
        <v>2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30</v>
      </c>
      <c r="B112" s="832" t="s">
        <v>3452</v>
      </c>
      <c r="C112" s="832" t="s">
        <v>3458</v>
      </c>
      <c r="D112" s="833" t="s">
        <v>5004</v>
      </c>
      <c r="E112" s="834" t="s">
        <v>3473</v>
      </c>
      <c r="F112" s="832" t="s">
        <v>3453</v>
      </c>
      <c r="G112" s="832" t="s">
        <v>3544</v>
      </c>
      <c r="H112" s="832" t="s">
        <v>564</v>
      </c>
      <c r="I112" s="832" t="s">
        <v>3647</v>
      </c>
      <c r="J112" s="832" t="s">
        <v>1133</v>
      </c>
      <c r="K112" s="832" t="s">
        <v>3648</v>
      </c>
      <c r="L112" s="835">
        <v>103.67</v>
      </c>
      <c r="M112" s="835">
        <v>103.67</v>
      </c>
      <c r="N112" s="832">
        <v>1</v>
      </c>
      <c r="O112" s="836">
        <v>0.5</v>
      </c>
      <c r="P112" s="835">
        <v>103.67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30</v>
      </c>
      <c r="B113" s="832" t="s">
        <v>3452</v>
      </c>
      <c r="C113" s="832" t="s">
        <v>3458</v>
      </c>
      <c r="D113" s="833" t="s">
        <v>5004</v>
      </c>
      <c r="E113" s="834" t="s">
        <v>3473</v>
      </c>
      <c r="F113" s="832" t="s">
        <v>3453</v>
      </c>
      <c r="G113" s="832" t="s">
        <v>3487</v>
      </c>
      <c r="H113" s="832" t="s">
        <v>597</v>
      </c>
      <c r="I113" s="832" t="s">
        <v>3649</v>
      </c>
      <c r="J113" s="832" t="s">
        <v>2559</v>
      </c>
      <c r="K113" s="832" t="s">
        <v>2562</v>
      </c>
      <c r="L113" s="835">
        <v>57.6</v>
      </c>
      <c r="M113" s="835">
        <v>57.6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30</v>
      </c>
      <c r="B114" s="832" t="s">
        <v>3452</v>
      </c>
      <c r="C114" s="832" t="s">
        <v>3458</v>
      </c>
      <c r="D114" s="833" t="s">
        <v>5004</v>
      </c>
      <c r="E114" s="834" t="s">
        <v>3473</v>
      </c>
      <c r="F114" s="832" t="s">
        <v>3453</v>
      </c>
      <c r="G114" s="832" t="s">
        <v>3487</v>
      </c>
      <c r="H114" s="832" t="s">
        <v>564</v>
      </c>
      <c r="I114" s="832" t="s">
        <v>3650</v>
      </c>
      <c r="J114" s="832" t="s">
        <v>2559</v>
      </c>
      <c r="K114" s="832" t="s">
        <v>3651</v>
      </c>
      <c r="L114" s="835">
        <v>103.67</v>
      </c>
      <c r="M114" s="835">
        <v>103.67</v>
      </c>
      <c r="N114" s="832">
        <v>1</v>
      </c>
      <c r="O114" s="836">
        <v>0.5</v>
      </c>
      <c r="P114" s="835">
        <v>103.67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30</v>
      </c>
      <c r="B115" s="832" t="s">
        <v>3452</v>
      </c>
      <c r="C115" s="832" t="s">
        <v>3458</v>
      </c>
      <c r="D115" s="833" t="s">
        <v>5004</v>
      </c>
      <c r="E115" s="834" t="s">
        <v>3473</v>
      </c>
      <c r="F115" s="832" t="s">
        <v>3453</v>
      </c>
      <c r="G115" s="832" t="s">
        <v>3584</v>
      </c>
      <c r="H115" s="832" t="s">
        <v>597</v>
      </c>
      <c r="I115" s="832" t="s">
        <v>2781</v>
      </c>
      <c r="J115" s="832" t="s">
        <v>1553</v>
      </c>
      <c r="K115" s="832" t="s">
        <v>2737</v>
      </c>
      <c r="L115" s="835">
        <v>47.7</v>
      </c>
      <c r="M115" s="835">
        <v>47.7</v>
      </c>
      <c r="N115" s="832">
        <v>1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30</v>
      </c>
      <c r="B116" s="832" t="s">
        <v>3452</v>
      </c>
      <c r="C116" s="832" t="s">
        <v>3458</v>
      </c>
      <c r="D116" s="833" t="s">
        <v>5004</v>
      </c>
      <c r="E116" s="834" t="s">
        <v>3473</v>
      </c>
      <c r="F116" s="832" t="s">
        <v>3453</v>
      </c>
      <c r="G116" s="832" t="s">
        <v>3584</v>
      </c>
      <c r="H116" s="832" t="s">
        <v>597</v>
      </c>
      <c r="I116" s="832" t="s">
        <v>2782</v>
      </c>
      <c r="J116" s="832" t="s">
        <v>1553</v>
      </c>
      <c r="K116" s="832" t="s">
        <v>2783</v>
      </c>
      <c r="L116" s="835">
        <v>143.09</v>
      </c>
      <c r="M116" s="835">
        <v>143.09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30</v>
      </c>
      <c r="B117" s="832" t="s">
        <v>3452</v>
      </c>
      <c r="C117" s="832" t="s">
        <v>3458</v>
      </c>
      <c r="D117" s="833" t="s">
        <v>5004</v>
      </c>
      <c r="E117" s="834" t="s">
        <v>3473</v>
      </c>
      <c r="F117" s="832" t="s">
        <v>3453</v>
      </c>
      <c r="G117" s="832" t="s">
        <v>3547</v>
      </c>
      <c r="H117" s="832" t="s">
        <v>564</v>
      </c>
      <c r="I117" s="832" t="s">
        <v>3551</v>
      </c>
      <c r="J117" s="832" t="s">
        <v>3549</v>
      </c>
      <c r="K117" s="832" t="s">
        <v>3552</v>
      </c>
      <c r="L117" s="835">
        <v>145.72999999999999</v>
      </c>
      <c r="M117" s="835">
        <v>145.72999999999999</v>
      </c>
      <c r="N117" s="832">
        <v>1</v>
      </c>
      <c r="O117" s="836">
        <v>0.5</v>
      </c>
      <c r="P117" s="835">
        <v>145.72999999999999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30</v>
      </c>
      <c r="B118" s="832" t="s">
        <v>3452</v>
      </c>
      <c r="C118" s="832" t="s">
        <v>3458</v>
      </c>
      <c r="D118" s="833" t="s">
        <v>5004</v>
      </c>
      <c r="E118" s="834" t="s">
        <v>3473</v>
      </c>
      <c r="F118" s="832" t="s">
        <v>3453</v>
      </c>
      <c r="G118" s="832" t="s">
        <v>3652</v>
      </c>
      <c r="H118" s="832" t="s">
        <v>564</v>
      </c>
      <c r="I118" s="832" t="s">
        <v>3653</v>
      </c>
      <c r="J118" s="832" t="s">
        <v>3654</v>
      </c>
      <c r="K118" s="832" t="s">
        <v>3507</v>
      </c>
      <c r="L118" s="835">
        <v>21.92</v>
      </c>
      <c r="M118" s="835">
        <v>43.84</v>
      </c>
      <c r="N118" s="832">
        <v>2</v>
      </c>
      <c r="O118" s="836">
        <v>1</v>
      </c>
      <c r="P118" s="835">
        <v>21.92</v>
      </c>
      <c r="Q118" s="837">
        <v>0.5</v>
      </c>
      <c r="R118" s="832">
        <v>1</v>
      </c>
      <c r="S118" s="837">
        <v>0.5</v>
      </c>
      <c r="T118" s="836">
        <v>0.5</v>
      </c>
      <c r="U118" s="838">
        <v>0.5</v>
      </c>
    </row>
    <row r="119" spans="1:21" ht="14.4" customHeight="1" x14ac:dyDescent="0.3">
      <c r="A119" s="831">
        <v>30</v>
      </c>
      <c r="B119" s="832" t="s">
        <v>3452</v>
      </c>
      <c r="C119" s="832" t="s">
        <v>3458</v>
      </c>
      <c r="D119" s="833" t="s">
        <v>5004</v>
      </c>
      <c r="E119" s="834" t="s">
        <v>3473</v>
      </c>
      <c r="F119" s="832" t="s">
        <v>3453</v>
      </c>
      <c r="G119" s="832" t="s">
        <v>3555</v>
      </c>
      <c r="H119" s="832" t="s">
        <v>597</v>
      </c>
      <c r="I119" s="832" t="s">
        <v>2785</v>
      </c>
      <c r="J119" s="832" t="s">
        <v>2786</v>
      </c>
      <c r="K119" s="832" t="s">
        <v>2787</v>
      </c>
      <c r="L119" s="835">
        <v>10.34</v>
      </c>
      <c r="M119" s="835">
        <v>10.34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30</v>
      </c>
      <c r="B120" s="832" t="s">
        <v>3452</v>
      </c>
      <c r="C120" s="832" t="s">
        <v>3458</v>
      </c>
      <c r="D120" s="833" t="s">
        <v>5004</v>
      </c>
      <c r="E120" s="834" t="s">
        <v>3473</v>
      </c>
      <c r="F120" s="832" t="s">
        <v>3453</v>
      </c>
      <c r="G120" s="832" t="s">
        <v>3599</v>
      </c>
      <c r="H120" s="832" t="s">
        <v>564</v>
      </c>
      <c r="I120" s="832" t="s">
        <v>3655</v>
      </c>
      <c r="J120" s="832" t="s">
        <v>3601</v>
      </c>
      <c r="K120" s="832" t="s">
        <v>3656</v>
      </c>
      <c r="L120" s="835">
        <v>566.19000000000005</v>
      </c>
      <c r="M120" s="835">
        <v>566.19000000000005</v>
      </c>
      <c r="N120" s="832">
        <v>1</v>
      </c>
      <c r="O120" s="836">
        <v>0.5</v>
      </c>
      <c r="P120" s="835">
        <v>566.19000000000005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30</v>
      </c>
      <c r="B121" s="832" t="s">
        <v>3452</v>
      </c>
      <c r="C121" s="832" t="s">
        <v>3458</v>
      </c>
      <c r="D121" s="833" t="s">
        <v>5004</v>
      </c>
      <c r="E121" s="834" t="s">
        <v>3473</v>
      </c>
      <c r="F121" s="832" t="s">
        <v>3453</v>
      </c>
      <c r="G121" s="832" t="s">
        <v>3559</v>
      </c>
      <c r="H121" s="832" t="s">
        <v>597</v>
      </c>
      <c r="I121" s="832" t="s">
        <v>3057</v>
      </c>
      <c r="J121" s="832" t="s">
        <v>1461</v>
      </c>
      <c r="K121" s="832" t="s">
        <v>3058</v>
      </c>
      <c r="L121" s="835">
        <v>0</v>
      </c>
      <c r="M121" s="835">
        <v>0</v>
      </c>
      <c r="N121" s="832">
        <v>2</v>
      </c>
      <c r="O121" s="836">
        <v>1.5</v>
      </c>
      <c r="P121" s="835">
        <v>0</v>
      </c>
      <c r="Q121" s="837"/>
      <c r="R121" s="832">
        <v>1</v>
      </c>
      <c r="S121" s="837">
        <v>0.5</v>
      </c>
      <c r="T121" s="836">
        <v>0.5</v>
      </c>
      <c r="U121" s="838">
        <v>0.33333333333333331</v>
      </c>
    </row>
    <row r="122" spans="1:21" ht="14.4" customHeight="1" x14ac:dyDescent="0.3">
      <c r="A122" s="831">
        <v>30</v>
      </c>
      <c r="B122" s="832" t="s">
        <v>3452</v>
      </c>
      <c r="C122" s="832" t="s">
        <v>3458</v>
      </c>
      <c r="D122" s="833" t="s">
        <v>5004</v>
      </c>
      <c r="E122" s="834" t="s">
        <v>3473</v>
      </c>
      <c r="F122" s="832" t="s">
        <v>3453</v>
      </c>
      <c r="G122" s="832" t="s">
        <v>3560</v>
      </c>
      <c r="H122" s="832" t="s">
        <v>564</v>
      </c>
      <c r="I122" s="832" t="s">
        <v>3657</v>
      </c>
      <c r="J122" s="832" t="s">
        <v>1829</v>
      </c>
      <c r="K122" s="832" t="s">
        <v>3658</v>
      </c>
      <c r="L122" s="835">
        <v>210.38</v>
      </c>
      <c r="M122" s="835">
        <v>210.38</v>
      </c>
      <c r="N122" s="832">
        <v>1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30</v>
      </c>
      <c r="B123" s="832" t="s">
        <v>3452</v>
      </c>
      <c r="C123" s="832" t="s">
        <v>3458</v>
      </c>
      <c r="D123" s="833" t="s">
        <v>5004</v>
      </c>
      <c r="E123" s="834" t="s">
        <v>3473</v>
      </c>
      <c r="F123" s="832" t="s">
        <v>3453</v>
      </c>
      <c r="G123" s="832" t="s">
        <v>3569</v>
      </c>
      <c r="H123" s="832" t="s">
        <v>564</v>
      </c>
      <c r="I123" s="832" t="s">
        <v>3570</v>
      </c>
      <c r="J123" s="832" t="s">
        <v>1726</v>
      </c>
      <c r="K123" s="832" t="s">
        <v>2713</v>
      </c>
      <c r="L123" s="835">
        <v>122.73</v>
      </c>
      <c r="M123" s="835">
        <v>122.73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30</v>
      </c>
      <c r="B124" s="832" t="s">
        <v>3452</v>
      </c>
      <c r="C124" s="832" t="s">
        <v>3458</v>
      </c>
      <c r="D124" s="833" t="s">
        <v>5004</v>
      </c>
      <c r="E124" s="834" t="s">
        <v>3473</v>
      </c>
      <c r="F124" s="832" t="s">
        <v>3453</v>
      </c>
      <c r="G124" s="832" t="s">
        <v>3590</v>
      </c>
      <c r="H124" s="832" t="s">
        <v>564</v>
      </c>
      <c r="I124" s="832" t="s">
        <v>3659</v>
      </c>
      <c r="J124" s="832" t="s">
        <v>779</v>
      </c>
      <c r="K124" s="832" t="s">
        <v>3660</v>
      </c>
      <c r="L124" s="835">
        <v>0</v>
      </c>
      <c r="M124" s="835">
        <v>0</v>
      </c>
      <c r="N124" s="832">
        <v>1</v>
      </c>
      <c r="O124" s="836">
        <v>0.5</v>
      </c>
      <c r="P124" s="835"/>
      <c r="Q124" s="837"/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30</v>
      </c>
      <c r="B125" s="832" t="s">
        <v>3452</v>
      </c>
      <c r="C125" s="832" t="s">
        <v>3458</v>
      </c>
      <c r="D125" s="833" t="s">
        <v>5004</v>
      </c>
      <c r="E125" s="834" t="s">
        <v>3471</v>
      </c>
      <c r="F125" s="832" t="s">
        <v>3455</v>
      </c>
      <c r="G125" s="832" t="s">
        <v>3605</v>
      </c>
      <c r="H125" s="832" t="s">
        <v>564</v>
      </c>
      <c r="I125" s="832" t="s">
        <v>3606</v>
      </c>
      <c r="J125" s="832" t="s">
        <v>3607</v>
      </c>
      <c r="K125" s="832" t="s">
        <v>3608</v>
      </c>
      <c r="L125" s="835">
        <v>2700</v>
      </c>
      <c r="M125" s="835">
        <v>2700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30</v>
      </c>
      <c r="B126" s="832" t="s">
        <v>3452</v>
      </c>
      <c r="C126" s="832" t="s">
        <v>3462</v>
      </c>
      <c r="D126" s="833" t="s">
        <v>5005</v>
      </c>
      <c r="E126" s="834" t="s">
        <v>3468</v>
      </c>
      <c r="F126" s="832" t="s">
        <v>3453</v>
      </c>
      <c r="G126" s="832" t="s">
        <v>3661</v>
      </c>
      <c r="H126" s="832" t="s">
        <v>564</v>
      </c>
      <c r="I126" s="832" t="s">
        <v>3662</v>
      </c>
      <c r="J126" s="832" t="s">
        <v>3663</v>
      </c>
      <c r="K126" s="832" t="s">
        <v>3664</v>
      </c>
      <c r="L126" s="835">
        <v>254.83</v>
      </c>
      <c r="M126" s="835">
        <v>3057.96</v>
      </c>
      <c r="N126" s="832">
        <v>12</v>
      </c>
      <c r="O126" s="836">
        <v>2.5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30</v>
      </c>
      <c r="B127" s="832" t="s">
        <v>3452</v>
      </c>
      <c r="C127" s="832" t="s">
        <v>3462</v>
      </c>
      <c r="D127" s="833" t="s">
        <v>5005</v>
      </c>
      <c r="E127" s="834" t="s">
        <v>3468</v>
      </c>
      <c r="F127" s="832" t="s">
        <v>3453</v>
      </c>
      <c r="G127" s="832" t="s">
        <v>3490</v>
      </c>
      <c r="H127" s="832" t="s">
        <v>564</v>
      </c>
      <c r="I127" s="832" t="s">
        <v>3665</v>
      </c>
      <c r="J127" s="832" t="s">
        <v>3666</v>
      </c>
      <c r="K127" s="832" t="s">
        <v>643</v>
      </c>
      <c r="L127" s="835">
        <v>72.55</v>
      </c>
      <c r="M127" s="835">
        <v>72.55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30</v>
      </c>
      <c r="B128" s="832" t="s">
        <v>3452</v>
      </c>
      <c r="C128" s="832" t="s">
        <v>3462</v>
      </c>
      <c r="D128" s="833" t="s">
        <v>5005</v>
      </c>
      <c r="E128" s="834" t="s">
        <v>3468</v>
      </c>
      <c r="F128" s="832" t="s">
        <v>3453</v>
      </c>
      <c r="G128" s="832" t="s">
        <v>3490</v>
      </c>
      <c r="H128" s="832" t="s">
        <v>564</v>
      </c>
      <c r="I128" s="832" t="s">
        <v>3667</v>
      </c>
      <c r="J128" s="832" t="s">
        <v>3668</v>
      </c>
      <c r="K128" s="832" t="s">
        <v>644</v>
      </c>
      <c r="L128" s="835">
        <v>65.28</v>
      </c>
      <c r="M128" s="835">
        <v>195.84</v>
      </c>
      <c r="N128" s="832">
        <v>3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30</v>
      </c>
      <c r="B129" s="832" t="s">
        <v>3452</v>
      </c>
      <c r="C129" s="832" t="s">
        <v>3462</v>
      </c>
      <c r="D129" s="833" t="s">
        <v>5005</v>
      </c>
      <c r="E129" s="834" t="s">
        <v>3468</v>
      </c>
      <c r="F129" s="832" t="s">
        <v>3453</v>
      </c>
      <c r="G129" s="832" t="s">
        <v>3490</v>
      </c>
      <c r="H129" s="832" t="s">
        <v>597</v>
      </c>
      <c r="I129" s="832" t="s">
        <v>3026</v>
      </c>
      <c r="J129" s="832" t="s">
        <v>641</v>
      </c>
      <c r="K129" s="832" t="s">
        <v>643</v>
      </c>
      <c r="L129" s="835">
        <v>72.55</v>
      </c>
      <c r="M129" s="835">
        <v>217.64999999999998</v>
      </c>
      <c r="N129" s="832">
        <v>3</v>
      </c>
      <c r="O129" s="836">
        <v>2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30</v>
      </c>
      <c r="B130" s="832" t="s">
        <v>3452</v>
      </c>
      <c r="C130" s="832" t="s">
        <v>3462</v>
      </c>
      <c r="D130" s="833" t="s">
        <v>5005</v>
      </c>
      <c r="E130" s="834" t="s">
        <v>3468</v>
      </c>
      <c r="F130" s="832" t="s">
        <v>3453</v>
      </c>
      <c r="G130" s="832" t="s">
        <v>3490</v>
      </c>
      <c r="H130" s="832" t="s">
        <v>597</v>
      </c>
      <c r="I130" s="832" t="s">
        <v>3025</v>
      </c>
      <c r="J130" s="832" t="s">
        <v>641</v>
      </c>
      <c r="K130" s="832" t="s">
        <v>642</v>
      </c>
      <c r="L130" s="835">
        <v>21.76</v>
      </c>
      <c r="M130" s="835">
        <v>152.32</v>
      </c>
      <c r="N130" s="832">
        <v>7</v>
      </c>
      <c r="O130" s="836">
        <v>3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30</v>
      </c>
      <c r="B131" s="832" t="s">
        <v>3452</v>
      </c>
      <c r="C131" s="832" t="s">
        <v>3462</v>
      </c>
      <c r="D131" s="833" t="s">
        <v>5005</v>
      </c>
      <c r="E131" s="834" t="s">
        <v>3468</v>
      </c>
      <c r="F131" s="832" t="s">
        <v>3453</v>
      </c>
      <c r="G131" s="832" t="s">
        <v>3490</v>
      </c>
      <c r="H131" s="832" t="s">
        <v>597</v>
      </c>
      <c r="I131" s="832" t="s">
        <v>3027</v>
      </c>
      <c r="J131" s="832" t="s">
        <v>641</v>
      </c>
      <c r="K131" s="832" t="s">
        <v>644</v>
      </c>
      <c r="L131" s="835">
        <v>65.28</v>
      </c>
      <c r="M131" s="835">
        <v>522.24</v>
      </c>
      <c r="N131" s="832">
        <v>8</v>
      </c>
      <c r="O131" s="836">
        <v>2.5</v>
      </c>
      <c r="P131" s="835">
        <v>130.56</v>
      </c>
      <c r="Q131" s="837">
        <v>0.25</v>
      </c>
      <c r="R131" s="832">
        <v>2</v>
      </c>
      <c r="S131" s="837">
        <v>0.25</v>
      </c>
      <c r="T131" s="836">
        <v>1</v>
      </c>
      <c r="U131" s="838">
        <v>0.4</v>
      </c>
    </row>
    <row r="132" spans="1:21" ht="14.4" customHeight="1" x14ac:dyDescent="0.3">
      <c r="A132" s="831">
        <v>30</v>
      </c>
      <c r="B132" s="832" t="s">
        <v>3452</v>
      </c>
      <c r="C132" s="832" t="s">
        <v>3462</v>
      </c>
      <c r="D132" s="833" t="s">
        <v>5005</v>
      </c>
      <c r="E132" s="834" t="s">
        <v>3468</v>
      </c>
      <c r="F132" s="832" t="s">
        <v>3453</v>
      </c>
      <c r="G132" s="832" t="s">
        <v>3491</v>
      </c>
      <c r="H132" s="832" t="s">
        <v>597</v>
      </c>
      <c r="I132" s="832" t="s">
        <v>3132</v>
      </c>
      <c r="J132" s="832" t="s">
        <v>3133</v>
      </c>
      <c r="K132" s="832" t="s">
        <v>3134</v>
      </c>
      <c r="L132" s="835">
        <v>9.4</v>
      </c>
      <c r="M132" s="835">
        <v>47</v>
      </c>
      <c r="N132" s="832">
        <v>5</v>
      </c>
      <c r="O132" s="836">
        <v>1</v>
      </c>
      <c r="P132" s="835">
        <v>47</v>
      </c>
      <c r="Q132" s="837">
        <v>1</v>
      </c>
      <c r="R132" s="832">
        <v>5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30</v>
      </c>
      <c r="B133" s="832" t="s">
        <v>3452</v>
      </c>
      <c r="C133" s="832" t="s">
        <v>3462</v>
      </c>
      <c r="D133" s="833" t="s">
        <v>5005</v>
      </c>
      <c r="E133" s="834" t="s">
        <v>3468</v>
      </c>
      <c r="F133" s="832" t="s">
        <v>3453</v>
      </c>
      <c r="G133" s="832" t="s">
        <v>3491</v>
      </c>
      <c r="H133" s="832" t="s">
        <v>564</v>
      </c>
      <c r="I133" s="832" t="s">
        <v>3135</v>
      </c>
      <c r="J133" s="832" t="s">
        <v>1876</v>
      </c>
      <c r="K133" s="832" t="s">
        <v>3136</v>
      </c>
      <c r="L133" s="835">
        <v>4.7</v>
      </c>
      <c r="M133" s="835">
        <v>14.100000000000001</v>
      </c>
      <c r="N133" s="832">
        <v>3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30</v>
      </c>
      <c r="B134" s="832" t="s">
        <v>3452</v>
      </c>
      <c r="C134" s="832" t="s">
        <v>3462</v>
      </c>
      <c r="D134" s="833" t="s">
        <v>5005</v>
      </c>
      <c r="E134" s="834" t="s">
        <v>3468</v>
      </c>
      <c r="F134" s="832" t="s">
        <v>3453</v>
      </c>
      <c r="G134" s="832" t="s">
        <v>3491</v>
      </c>
      <c r="H134" s="832" t="s">
        <v>597</v>
      </c>
      <c r="I134" s="832" t="s">
        <v>3137</v>
      </c>
      <c r="J134" s="832" t="s">
        <v>3133</v>
      </c>
      <c r="K134" s="832" t="s">
        <v>3136</v>
      </c>
      <c r="L134" s="835">
        <v>4.7</v>
      </c>
      <c r="M134" s="835">
        <v>28.200000000000003</v>
      </c>
      <c r="N134" s="832">
        <v>6</v>
      </c>
      <c r="O134" s="836">
        <v>2</v>
      </c>
      <c r="P134" s="835">
        <v>18.8</v>
      </c>
      <c r="Q134" s="837">
        <v>0.66666666666666663</v>
      </c>
      <c r="R134" s="832">
        <v>4</v>
      </c>
      <c r="S134" s="837">
        <v>0.66666666666666663</v>
      </c>
      <c r="T134" s="836">
        <v>1</v>
      </c>
      <c r="U134" s="838">
        <v>0.5</v>
      </c>
    </row>
    <row r="135" spans="1:21" ht="14.4" customHeight="1" x14ac:dyDescent="0.3">
      <c r="A135" s="831">
        <v>30</v>
      </c>
      <c r="B135" s="832" t="s">
        <v>3452</v>
      </c>
      <c r="C135" s="832" t="s">
        <v>3462</v>
      </c>
      <c r="D135" s="833" t="s">
        <v>5005</v>
      </c>
      <c r="E135" s="834" t="s">
        <v>3468</v>
      </c>
      <c r="F135" s="832" t="s">
        <v>3453</v>
      </c>
      <c r="G135" s="832" t="s">
        <v>3669</v>
      </c>
      <c r="H135" s="832" t="s">
        <v>597</v>
      </c>
      <c r="I135" s="832" t="s">
        <v>2674</v>
      </c>
      <c r="J135" s="832" t="s">
        <v>848</v>
      </c>
      <c r="K135" s="832" t="s">
        <v>2675</v>
      </c>
      <c r="L135" s="835">
        <v>144.01</v>
      </c>
      <c r="M135" s="835">
        <v>288.02</v>
      </c>
      <c r="N135" s="832">
        <v>2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30</v>
      </c>
      <c r="B136" s="832" t="s">
        <v>3452</v>
      </c>
      <c r="C136" s="832" t="s">
        <v>3462</v>
      </c>
      <c r="D136" s="833" t="s">
        <v>5005</v>
      </c>
      <c r="E136" s="834" t="s">
        <v>3468</v>
      </c>
      <c r="F136" s="832" t="s">
        <v>3453</v>
      </c>
      <c r="G136" s="832" t="s">
        <v>3669</v>
      </c>
      <c r="H136" s="832" t="s">
        <v>597</v>
      </c>
      <c r="I136" s="832" t="s">
        <v>2674</v>
      </c>
      <c r="J136" s="832" t="s">
        <v>848</v>
      </c>
      <c r="K136" s="832" t="s">
        <v>2675</v>
      </c>
      <c r="L136" s="835">
        <v>160.03</v>
      </c>
      <c r="M136" s="835">
        <v>480.09000000000003</v>
      </c>
      <c r="N136" s="832">
        <v>3</v>
      </c>
      <c r="O136" s="836">
        <v>1.5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30</v>
      </c>
      <c r="B137" s="832" t="s">
        <v>3452</v>
      </c>
      <c r="C137" s="832" t="s">
        <v>3462</v>
      </c>
      <c r="D137" s="833" t="s">
        <v>5005</v>
      </c>
      <c r="E137" s="834" t="s">
        <v>3468</v>
      </c>
      <c r="F137" s="832" t="s">
        <v>3453</v>
      </c>
      <c r="G137" s="832" t="s">
        <v>3493</v>
      </c>
      <c r="H137" s="832" t="s">
        <v>597</v>
      </c>
      <c r="I137" s="832" t="s">
        <v>2760</v>
      </c>
      <c r="J137" s="832" t="s">
        <v>2761</v>
      </c>
      <c r="K137" s="832" t="s">
        <v>2762</v>
      </c>
      <c r="L137" s="835">
        <v>93.27</v>
      </c>
      <c r="M137" s="835">
        <v>186.54</v>
      </c>
      <c r="N137" s="832">
        <v>2</v>
      </c>
      <c r="O137" s="836">
        <v>2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30</v>
      </c>
      <c r="B138" s="832" t="s">
        <v>3452</v>
      </c>
      <c r="C138" s="832" t="s">
        <v>3462</v>
      </c>
      <c r="D138" s="833" t="s">
        <v>5005</v>
      </c>
      <c r="E138" s="834" t="s">
        <v>3468</v>
      </c>
      <c r="F138" s="832" t="s">
        <v>3453</v>
      </c>
      <c r="G138" s="832" t="s">
        <v>3493</v>
      </c>
      <c r="H138" s="832" t="s">
        <v>597</v>
      </c>
      <c r="I138" s="832" t="s">
        <v>2763</v>
      </c>
      <c r="J138" s="832" t="s">
        <v>2761</v>
      </c>
      <c r="K138" s="832" t="s">
        <v>2747</v>
      </c>
      <c r="L138" s="835">
        <v>31.09</v>
      </c>
      <c r="M138" s="835">
        <v>186.54</v>
      </c>
      <c r="N138" s="832">
        <v>6</v>
      </c>
      <c r="O138" s="836">
        <v>1.5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30</v>
      </c>
      <c r="B139" s="832" t="s">
        <v>3452</v>
      </c>
      <c r="C139" s="832" t="s">
        <v>3462</v>
      </c>
      <c r="D139" s="833" t="s">
        <v>5005</v>
      </c>
      <c r="E139" s="834" t="s">
        <v>3468</v>
      </c>
      <c r="F139" s="832" t="s">
        <v>3453</v>
      </c>
      <c r="G139" s="832" t="s">
        <v>3494</v>
      </c>
      <c r="H139" s="832" t="s">
        <v>597</v>
      </c>
      <c r="I139" s="832" t="s">
        <v>2847</v>
      </c>
      <c r="J139" s="832" t="s">
        <v>1790</v>
      </c>
      <c r="K139" s="832" t="s">
        <v>2848</v>
      </c>
      <c r="L139" s="835">
        <v>430.05</v>
      </c>
      <c r="M139" s="835">
        <v>1720.2</v>
      </c>
      <c r="N139" s="832">
        <v>4</v>
      </c>
      <c r="O139" s="836">
        <v>2.5</v>
      </c>
      <c r="P139" s="835">
        <v>1720.2</v>
      </c>
      <c r="Q139" s="837">
        <v>1</v>
      </c>
      <c r="R139" s="832">
        <v>4</v>
      </c>
      <c r="S139" s="837">
        <v>1</v>
      </c>
      <c r="T139" s="836">
        <v>2.5</v>
      </c>
      <c r="U139" s="838">
        <v>1</v>
      </c>
    </row>
    <row r="140" spans="1:21" ht="14.4" customHeight="1" x14ac:dyDescent="0.3">
      <c r="A140" s="831">
        <v>30</v>
      </c>
      <c r="B140" s="832" t="s">
        <v>3452</v>
      </c>
      <c r="C140" s="832" t="s">
        <v>3462</v>
      </c>
      <c r="D140" s="833" t="s">
        <v>5005</v>
      </c>
      <c r="E140" s="834" t="s">
        <v>3468</v>
      </c>
      <c r="F140" s="832" t="s">
        <v>3453</v>
      </c>
      <c r="G140" s="832" t="s">
        <v>3494</v>
      </c>
      <c r="H140" s="832" t="s">
        <v>564</v>
      </c>
      <c r="I140" s="832" t="s">
        <v>3670</v>
      </c>
      <c r="J140" s="832" t="s">
        <v>3671</v>
      </c>
      <c r="K140" s="832" t="s">
        <v>3672</v>
      </c>
      <c r="L140" s="835">
        <v>279.52999999999997</v>
      </c>
      <c r="M140" s="835">
        <v>279.52999999999997</v>
      </c>
      <c r="N140" s="832">
        <v>1</v>
      </c>
      <c r="O140" s="836">
        <v>0.5</v>
      </c>
      <c r="P140" s="835">
        <v>279.52999999999997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30</v>
      </c>
      <c r="B141" s="832" t="s">
        <v>3452</v>
      </c>
      <c r="C141" s="832" t="s">
        <v>3462</v>
      </c>
      <c r="D141" s="833" t="s">
        <v>5005</v>
      </c>
      <c r="E141" s="834" t="s">
        <v>3468</v>
      </c>
      <c r="F141" s="832" t="s">
        <v>3453</v>
      </c>
      <c r="G141" s="832" t="s">
        <v>3494</v>
      </c>
      <c r="H141" s="832" t="s">
        <v>597</v>
      </c>
      <c r="I141" s="832" t="s">
        <v>2851</v>
      </c>
      <c r="J141" s="832" t="s">
        <v>1790</v>
      </c>
      <c r="K141" s="832" t="s">
        <v>2852</v>
      </c>
      <c r="L141" s="835">
        <v>139.77000000000001</v>
      </c>
      <c r="M141" s="835">
        <v>559.08000000000004</v>
      </c>
      <c r="N141" s="832">
        <v>4</v>
      </c>
      <c r="O141" s="836">
        <v>2.5</v>
      </c>
      <c r="P141" s="835">
        <v>279.54000000000002</v>
      </c>
      <c r="Q141" s="837">
        <v>0.5</v>
      </c>
      <c r="R141" s="832">
        <v>2</v>
      </c>
      <c r="S141" s="837">
        <v>0.5</v>
      </c>
      <c r="T141" s="836">
        <v>1</v>
      </c>
      <c r="U141" s="838">
        <v>0.4</v>
      </c>
    </row>
    <row r="142" spans="1:21" ht="14.4" customHeight="1" x14ac:dyDescent="0.3">
      <c r="A142" s="831">
        <v>30</v>
      </c>
      <c r="B142" s="832" t="s">
        <v>3452</v>
      </c>
      <c r="C142" s="832" t="s">
        <v>3462</v>
      </c>
      <c r="D142" s="833" t="s">
        <v>5005</v>
      </c>
      <c r="E142" s="834" t="s">
        <v>3468</v>
      </c>
      <c r="F142" s="832" t="s">
        <v>3453</v>
      </c>
      <c r="G142" s="832" t="s">
        <v>3494</v>
      </c>
      <c r="H142" s="832" t="s">
        <v>597</v>
      </c>
      <c r="I142" s="832" t="s">
        <v>2855</v>
      </c>
      <c r="J142" s="832" t="s">
        <v>1790</v>
      </c>
      <c r="K142" s="832" t="s">
        <v>2856</v>
      </c>
      <c r="L142" s="835">
        <v>279.52999999999997</v>
      </c>
      <c r="M142" s="835">
        <v>1956.7099999999998</v>
      </c>
      <c r="N142" s="832">
        <v>7</v>
      </c>
      <c r="O142" s="836">
        <v>4</v>
      </c>
      <c r="P142" s="835">
        <v>279.52999999999997</v>
      </c>
      <c r="Q142" s="837">
        <v>0.14285714285714285</v>
      </c>
      <c r="R142" s="832">
        <v>1</v>
      </c>
      <c r="S142" s="837">
        <v>0.14285714285714285</v>
      </c>
      <c r="T142" s="836">
        <v>0.5</v>
      </c>
      <c r="U142" s="838">
        <v>0.125</v>
      </c>
    </row>
    <row r="143" spans="1:21" ht="14.4" customHeight="1" x14ac:dyDescent="0.3">
      <c r="A143" s="831">
        <v>30</v>
      </c>
      <c r="B143" s="832" t="s">
        <v>3452</v>
      </c>
      <c r="C143" s="832" t="s">
        <v>3462</v>
      </c>
      <c r="D143" s="833" t="s">
        <v>5005</v>
      </c>
      <c r="E143" s="834" t="s">
        <v>3468</v>
      </c>
      <c r="F143" s="832" t="s">
        <v>3453</v>
      </c>
      <c r="G143" s="832" t="s">
        <v>3494</v>
      </c>
      <c r="H143" s="832" t="s">
        <v>564</v>
      </c>
      <c r="I143" s="832" t="s">
        <v>3673</v>
      </c>
      <c r="J143" s="832" t="s">
        <v>2844</v>
      </c>
      <c r="K143" s="832" t="s">
        <v>762</v>
      </c>
      <c r="L143" s="835">
        <v>58.85</v>
      </c>
      <c r="M143" s="835">
        <v>882.75</v>
      </c>
      <c r="N143" s="832">
        <v>15</v>
      </c>
      <c r="O143" s="836">
        <v>4.5</v>
      </c>
      <c r="P143" s="835">
        <v>176.55</v>
      </c>
      <c r="Q143" s="837">
        <v>0.2</v>
      </c>
      <c r="R143" s="832">
        <v>3</v>
      </c>
      <c r="S143" s="837">
        <v>0.2</v>
      </c>
      <c r="T143" s="836">
        <v>1</v>
      </c>
      <c r="U143" s="838">
        <v>0.22222222222222221</v>
      </c>
    </row>
    <row r="144" spans="1:21" ht="14.4" customHeight="1" x14ac:dyDescent="0.3">
      <c r="A144" s="831">
        <v>30</v>
      </c>
      <c r="B144" s="832" t="s">
        <v>3452</v>
      </c>
      <c r="C144" s="832" t="s">
        <v>3462</v>
      </c>
      <c r="D144" s="833" t="s">
        <v>5005</v>
      </c>
      <c r="E144" s="834" t="s">
        <v>3468</v>
      </c>
      <c r="F144" s="832" t="s">
        <v>3453</v>
      </c>
      <c r="G144" s="832" t="s">
        <v>3494</v>
      </c>
      <c r="H144" s="832" t="s">
        <v>564</v>
      </c>
      <c r="I144" s="832" t="s">
        <v>3674</v>
      </c>
      <c r="J144" s="832" t="s">
        <v>2844</v>
      </c>
      <c r="K144" s="832" t="s">
        <v>823</v>
      </c>
      <c r="L144" s="835">
        <v>117.71</v>
      </c>
      <c r="M144" s="835">
        <v>706.26</v>
      </c>
      <c r="N144" s="832">
        <v>6</v>
      </c>
      <c r="O144" s="836">
        <v>1.5</v>
      </c>
      <c r="P144" s="835">
        <v>353.13</v>
      </c>
      <c r="Q144" s="837">
        <v>0.5</v>
      </c>
      <c r="R144" s="832">
        <v>3</v>
      </c>
      <c r="S144" s="837">
        <v>0.5</v>
      </c>
      <c r="T144" s="836">
        <v>0.5</v>
      </c>
      <c r="U144" s="838">
        <v>0.33333333333333331</v>
      </c>
    </row>
    <row r="145" spans="1:21" ht="14.4" customHeight="1" x14ac:dyDescent="0.3">
      <c r="A145" s="831">
        <v>30</v>
      </c>
      <c r="B145" s="832" t="s">
        <v>3452</v>
      </c>
      <c r="C145" s="832" t="s">
        <v>3462</v>
      </c>
      <c r="D145" s="833" t="s">
        <v>5005</v>
      </c>
      <c r="E145" s="834" t="s">
        <v>3468</v>
      </c>
      <c r="F145" s="832" t="s">
        <v>3453</v>
      </c>
      <c r="G145" s="832" t="s">
        <v>3675</v>
      </c>
      <c r="H145" s="832" t="s">
        <v>597</v>
      </c>
      <c r="I145" s="832" t="s">
        <v>2730</v>
      </c>
      <c r="J145" s="832" t="s">
        <v>2731</v>
      </c>
      <c r="K145" s="832" t="s">
        <v>2732</v>
      </c>
      <c r="L145" s="835">
        <v>65.540000000000006</v>
      </c>
      <c r="M145" s="835">
        <v>786.48</v>
      </c>
      <c r="N145" s="832">
        <v>12</v>
      </c>
      <c r="O145" s="836">
        <v>2.5</v>
      </c>
      <c r="P145" s="835">
        <v>393.24</v>
      </c>
      <c r="Q145" s="837">
        <v>0.5</v>
      </c>
      <c r="R145" s="832">
        <v>6</v>
      </c>
      <c r="S145" s="837">
        <v>0.5</v>
      </c>
      <c r="T145" s="836">
        <v>1.5</v>
      </c>
      <c r="U145" s="838">
        <v>0.6</v>
      </c>
    </row>
    <row r="146" spans="1:21" ht="14.4" customHeight="1" x14ac:dyDescent="0.3">
      <c r="A146" s="831">
        <v>30</v>
      </c>
      <c r="B146" s="832" t="s">
        <v>3452</v>
      </c>
      <c r="C146" s="832" t="s">
        <v>3462</v>
      </c>
      <c r="D146" s="833" t="s">
        <v>5005</v>
      </c>
      <c r="E146" s="834" t="s">
        <v>3468</v>
      </c>
      <c r="F146" s="832" t="s">
        <v>3453</v>
      </c>
      <c r="G146" s="832" t="s">
        <v>3675</v>
      </c>
      <c r="H146" s="832" t="s">
        <v>597</v>
      </c>
      <c r="I146" s="832" t="s">
        <v>3321</v>
      </c>
      <c r="J146" s="832" t="s">
        <v>2731</v>
      </c>
      <c r="K146" s="832" t="s">
        <v>3322</v>
      </c>
      <c r="L146" s="835">
        <v>229.38</v>
      </c>
      <c r="M146" s="835">
        <v>688.14</v>
      </c>
      <c r="N146" s="832">
        <v>3</v>
      </c>
      <c r="O146" s="836">
        <v>1.5</v>
      </c>
      <c r="P146" s="835">
        <v>458.76</v>
      </c>
      <c r="Q146" s="837">
        <v>0.66666666666666663</v>
      </c>
      <c r="R146" s="832">
        <v>2</v>
      </c>
      <c r="S146" s="837">
        <v>0.66666666666666663</v>
      </c>
      <c r="T146" s="836">
        <v>1</v>
      </c>
      <c r="U146" s="838">
        <v>0.66666666666666663</v>
      </c>
    </row>
    <row r="147" spans="1:21" ht="14.4" customHeight="1" x14ac:dyDescent="0.3">
      <c r="A147" s="831">
        <v>30</v>
      </c>
      <c r="B147" s="832" t="s">
        <v>3452</v>
      </c>
      <c r="C147" s="832" t="s">
        <v>3462</v>
      </c>
      <c r="D147" s="833" t="s">
        <v>5005</v>
      </c>
      <c r="E147" s="834" t="s">
        <v>3468</v>
      </c>
      <c r="F147" s="832" t="s">
        <v>3453</v>
      </c>
      <c r="G147" s="832" t="s">
        <v>3675</v>
      </c>
      <c r="H147" s="832" t="s">
        <v>564</v>
      </c>
      <c r="I147" s="832" t="s">
        <v>3676</v>
      </c>
      <c r="J147" s="832" t="s">
        <v>2731</v>
      </c>
      <c r="K147" s="832" t="s">
        <v>2732</v>
      </c>
      <c r="L147" s="835">
        <v>65.540000000000006</v>
      </c>
      <c r="M147" s="835">
        <v>196.62</v>
      </c>
      <c r="N147" s="832">
        <v>3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30</v>
      </c>
      <c r="B148" s="832" t="s">
        <v>3452</v>
      </c>
      <c r="C148" s="832" t="s">
        <v>3462</v>
      </c>
      <c r="D148" s="833" t="s">
        <v>5005</v>
      </c>
      <c r="E148" s="834" t="s">
        <v>3468</v>
      </c>
      <c r="F148" s="832" t="s">
        <v>3453</v>
      </c>
      <c r="G148" s="832" t="s">
        <v>3500</v>
      </c>
      <c r="H148" s="832" t="s">
        <v>564</v>
      </c>
      <c r="I148" s="832" t="s">
        <v>3677</v>
      </c>
      <c r="J148" s="832" t="s">
        <v>3324</v>
      </c>
      <c r="K148" s="832" t="s">
        <v>3678</v>
      </c>
      <c r="L148" s="835">
        <v>16.38</v>
      </c>
      <c r="M148" s="835">
        <v>49.14</v>
      </c>
      <c r="N148" s="832">
        <v>3</v>
      </c>
      <c r="O148" s="836">
        <v>0.5</v>
      </c>
      <c r="P148" s="835">
        <v>49.14</v>
      </c>
      <c r="Q148" s="837">
        <v>1</v>
      </c>
      <c r="R148" s="832">
        <v>3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30</v>
      </c>
      <c r="B149" s="832" t="s">
        <v>3452</v>
      </c>
      <c r="C149" s="832" t="s">
        <v>3462</v>
      </c>
      <c r="D149" s="833" t="s">
        <v>5005</v>
      </c>
      <c r="E149" s="834" t="s">
        <v>3468</v>
      </c>
      <c r="F149" s="832" t="s">
        <v>3453</v>
      </c>
      <c r="G149" s="832" t="s">
        <v>3500</v>
      </c>
      <c r="H149" s="832" t="s">
        <v>564</v>
      </c>
      <c r="I149" s="832" t="s">
        <v>3679</v>
      </c>
      <c r="J149" s="832" t="s">
        <v>3680</v>
      </c>
      <c r="K149" s="832" t="s">
        <v>2737</v>
      </c>
      <c r="L149" s="835">
        <v>35.11</v>
      </c>
      <c r="M149" s="835">
        <v>421.32</v>
      </c>
      <c r="N149" s="832">
        <v>12</v>
      </c>
      <c r="O149" s="836">
        <v>3</v>
      </c>
      <c r="P149" s="835">
        <v>210.66</v>
      </c>
      <c r="Q149" s="837">
        <v>0.5</v>
      </c>
      <c r="R149" s="832">
        <v>6</v>
      </c>
      <c r="S149" s="837">
        <v>0.5</v>
      </c>
      <c r="T149" s="836">
        <v>1</v>
      </c>
      <c r="U149" s="838">
        <v>0.33333333333333331</v>
      </c>
    </row>
    <row r="150" spans="1:21" ht="14.4" customHeight="1" x14ac:dyDescent="0.3">
      <c r="A150" s="831">
        <v>30</v>
      </c>
      <c r="B150" s="832" t="s">
        <v>3452</v>
      </c>
      <c r="C150" s="832" t="s">
        <v>3462</v>
      </c>
      <c r="D150" s="833" t="s">
        <v>5005</v>
      </c>
      <c r="E150" s="834" t="s">
        <v>3468</v>
      </c>
      <c r="F150" s="832" t="s">
        <v>3453</v>
      </c>
      <c r="G150" s="832" t="s">
        <v>3500</v>
      </c>
      <c r="H150" s="832" t="s">
        <v>597</v>
      </c>
      <c r="I150" s="832" t="s">
        <v>2734</v>
      </c>
      <c r="J150" s="832" t="s">
        <v>761</v>
      </c>
      <c r="K150" s="832" t="s">
        <v>2735</v>
      </c>
      <c r="L150" s="835">
        <v>17.559999999999999</v>
      </c>
      <c r="M150" s="835">
        <v>70.239999999999995</v>
      </c>
      <c r="N150" s="832">
        <v>4</v>
      </c>
      <c r="O150" s="836">
        <v>2</v>
      </c>
      <c r="P150" s="835">
        <v>70.239999999999995</v>
      </c>
      <c r="Q150" s="837">
        <v>1</v>
      </c>
      <c r="R150" s="832">
        <v>4</v>
      </c>
      <c r="S150" s="837">
        <v>1</v>
      </c>
      <c r="T150" s="836">
        <v>2</v>
      </c>
      <c r="U150" s="838">
        <v>1</v>
      </c>
    </row>
    <row r="151" spans="1:21" ht="14.4" customHeight="1" x14ac:dyDescent="0.3">
      <c r="A151" s="831">
        <v>30</v>
      </c>
      <c r="B151" s="832" t="s">
        <v>3452</v>
      </c>
      <c r="C151" s="832" t="s">
        <v>3462</v>
      </c>
      <c r="D151" s="833" t="s">
        <v>5005</v>
      </c>
      <c r="E151" s="834" t="s">
        <v>3468</v>
      </c>
      <c r="F151" s="832" t="s">
        <v>3453</v>
      </c>
      <c r="G151" s="832" t="s">
        <v>3500</v>
      </c>
      <c r="H151" s="832" t="s">
        <v>597</v>
      </c>
      <c r="I151" s="832" t="s">
        <v>2736</v>
      </c>
      <c r="J151" s="832" t="s">
        <v>761</v>
      </c>
      <c r="K151" s="832" t="s">
        <v>2737</v>
      </c>
      <c r="L151" s="835">
        <v>35.11</v>
      </c>
      <c r="M151" s="835">
        <v>105.33</v>
      </c>
      <c r="N151" s="832">
        <v>3</v>
      </c>
      <c r="O151" s="836">
        <v>1</v>
      </c>
      <c r="P151" s="835">
        <v>105.33</v>
      </c>
      <c r="Q151" s="837">
        <v>1</v>
      </c>
      <c r="R151" s="832">
        <v>3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30</v>
      </c>
      <c r="B152" s="832" t="s">
        <v>3452</v>
      </c>
      <c r="C152" s="832" t="s">
        <v>3462</v>
      </c>
      <c r="D152" s="833" t="s">
        <v>5005</v>
      </c>
      <c r="E152" s="834" t="s">
        <v>3468</v>
      </c>
      <c r="F152" s="832" t="s">
        <v>3453</v>
      </c>
      <c r="G152" s="832" t="s">
        <v>3681</v>
      </c>
      <c r="H152" s="832" t="s">
        <v>564</v>
      </c>
      <c r="I152" s="832" t="s">
        <v>3682</v>
      </c>
      <c r="J152" s="832" t="s">
        <v>3683</v>
      </c>
      <c r="K152" s="832" t="s">
        <v>3684</v>
      </c>
      <c r="L152" s="835">
        <v>0</v>
      </c>
      <c r="M152" s="835">
        <v>0</v>
      </c>
      <c r="N152" s="832">
        <v>2</v>
      </c>
      <c r="O152" s="836">
        <v>1</v>
      </c>
      <c r="P152" s="835">
        <v>0</v>
      </c>
      <c r="Q152" s="837"/>
      <c r="R152" s="832">
        <v>2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30</v>
      </c>
      <c r="B153" s="832" t="s">
        <v>3452</v>
      </c>
      <c r="C153" s="832" t="s">
        <v>3462</v>
      </c>
      <c r="D153" s="833" t="s">
        <v>5005</v>
      </c>
      <c r="E153" s="834" t="s">
        <v>3468</v>
      </c>
      <c r="F153" s="832" t="s">
        <v>3453</v>
      </c>
      <c r="G153" s="832" t="s">
        <v>3681</v>
      </c>
      <c r="H153" s="832" t="s">
        <v>564</v>
      </c>
      <c r="I153" s="832" t="s">
        <v>3685</v>
      </c>
      <c r="J153" s="832" t="s">
        <v>3683</v>
      </c>
      <c r="K153" s="832" t="s">
        <v>1328</v>
      </c>
      <c r="L153" s="835">
        <v>0</v>
      </c>
      <c r="M153" s="835">
        <v>0</v>
      </c>
      <c r="N153" s="832">
        <v>5</v>
      </c>
      <c r="O153" s="836">
        <v>1</v>
      </c>
      <c r="P153" s="835">
        <v>0</v>
      </c>
      <c r="Q153" s="837"/>
      <c r="R153" s="832">
        <v>5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30</v>
      </c>
      <c r="B154" s="832" t="s">
        <v>3452</v>
      </c>
      <c r="C154" s="832" t="s">
        <v>3462</v>
      </c>
      <c r="D154" s="833" t="s">
        <v>5005</v>
      </c>
      <c r="E154" s="834" t="s">
        <v>3468</v>
      </c>
      <c r="F154" s="832" t="s">
        <v>3453</v>
      </c>
      <c r="G154" s="832" t="s">
        <v>3681</v>
      </c>
      <c r="H154" s="832" t="s">
        <v>564</v>
      </c>
      <c r="I154" s="832" t="s">
        <v>3686</v>
      </c>
      <c r="J154" s="832" t="s">
        <v>1327</v>
      </c>
      <c r="K154" s="832" t="s">
        <v>1328</v>
      </c>
      <c r="L154" s="835">
        <v>0</v>
      </c>
      <c r="M154" s="835">
        <v>0</v>
      </c>
      <c r="N154" s="832">
        <v>1</v>
      </c>
      <c r="O154" s="836">
        <v>0.5</v>
      </c>
      <c r="P154" s="835">
        <v>0</v>
      </c>
      <c r="Q154" s="837"/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30</v>
      </c>
      <c r="B155" s="832" t="s">
        <v>3452</v>
      </c>
      <c r="C155" s="832" t="s">
        <v>3462</v>
      </c>
      <c r="D155" s="833" t="s">
        <v>5005</v>
      </c>
      <c r="E155" s="834" t="s">
        <v>3468</v>
      </c>
      <c r="F155" s="832" t="s">
        <v>3453</v>
      </c>
      <c r="G155" s="832" t="s">
        <v>3681</v>
      </c>
      <c r="H155" s="832" t="s">
        <v>564</v>
      </c>
      <c r="I155" s="832" t="s">
        <v>3687</v>
      </c>
      <c r="J155" s="832" t="s">
        <v>3683</v>
      </c>
      <c r="K155" s="832" t="s">
        <v>3688</v>
      </c>
      <c r="L155" s="835">
        <v>0</v>
      </c>
      <c r="M155" s="835">
        <v>0</v>
      </c>
      <c r="N155" s="832">
        <v>2</v>
      </c>
      <c r="O155" s="836">
        <v>0.5</v>
      </c>
      <c r="P155" s="835">
        <v>0</v>
      </c>
      <c r="Q155" s="837"/>
      <c r="R155" s="832">
        <v>2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30</v>
      </c>
      <c r="B156" s="832" t="s">
        <v>3452</v>
      </c>
      <c r="C156" s="832" t="s">
        <v>3462</v>
      </c>
      <c r="D156" s="833" t="s">
        <v>5005</v>
      </c>
      <c r="E156" s="834" t="s">
        <v>3468</v>
      </c>
      <c r="F156" s="832" t="s">
        <v>3453</v>
      </c>
      <c r="G156" s="832" t="s">
        <v>3681</v>
      </c>
      <c r="H156" s="832" t="s">
        <v>564</v>
      </c>
      <c r="I156" s="832" t="s">
        <v>3689</v>
      </c>
      <c r="J156" s="832" t="s">
        <v>3683</v>
      </c>
      <c r="K156" s="832" t="s">
        <v>3690</v>
      </c>
      <c r="L156" s="835">
        <v>0</v>
      </c>
      <c r="M156" s="835">
        <v>0</v>
      </c>
      <c r="N156" s="832">
        <v>3</v>
      </c>
      <c r="O156" s="836">
        <v>0.5</v>
      </c>
      <c r="P156" s="835">
        <v>0</v>
      </c>
      <c r="Q156" s="837"/>
      <c r="R156" s="832">
        <v>3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30</v>
      </c>
      <c r="B157" s="832" t="s">
        <v>3452</v>
      </c>
      <c r="C157" s="832" t="s">
        <v>3462</v>
      </c>
      <c r="D157" s="833" t="s">
        <v>5005</v>
      </c>
      <c r="E157" s="834" t="s">
        <v>3468</v>
      </c>
      <c r="F157" s="832" t="s">
        <v>3453</v>
      </c>
      <c r="G157" s="832" t="s">
        <v>3691</v>
      </c>
      <c r="H157" s="832" t="s">
        <v>597</v>
      </c>
      <c r="I157" s="832" t="s">
        <v>2941</v>
      </c>
      <c r="J157" s="832" t="s">
        <v>2942</v>
      </c>
      <c r="K157" s="832" t="s">
        <v>2058</v>
      </c>
      <c r="L157" s="835">
        <v>85.27</v>
      </c>
      <c r="M157" s="835">
        <v>170.54</v>
      </c>
      <c r="N157" s="832">
        <v>2</v>
      </c>
      <c r="O157" s="836">
        <v>1</v>
      </c>
      <c r="P157" s="835">
        <v>170.54</v>
      </c>
      <c r="Q157" s="837">
        <v>1</v>
      </c>
      <c r="R157" s="832">
        <v>2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30</v>
      </c>
      <c r="B158" s="832" t="s">
        <v>3452</v>
      </c>
      <c r="C158" s="832" t="s">
        <v>3462</v>
      </c>
      <c r="D158" s="833" t="s">
        <v>5005</v>
      </c>
      <c r="E158" s="834" t="s">
        <v>3468</v>
      </c>
      <c r="F158" s="832" t="s">
        <v>3453</v>
      </c>
      <c r="G158" s="832" t="s">
        <v>3692</v>
      </c>
      <c r="H158" s="832" t="s">
        <v>564</v>
      </c>
      <c r="I158" s="832" t="s">
        <v>3693</v>
      </c>
      <c r="J158" s="832" t="s">
        <v>3694</v>
      </c>
      <c r="K158" s="832" t="s">
        <v>3695</v>
      </c>
      <c r="L158" s="835">
        <v>0</v>
      </c>
      <c r="M158" s="835">
        <v>0</v>
      </c>
      <c r="N158" s="832">
        <v>2</v>
      </c>
      <c r="O158" s="836">
        <v>0.5</v>
      </c>
      <c r="P158" s="835"/>
      <c r="Q158" s="837"/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30</v>
      </c>
      <c r="B159" s="832" t="s">
        <v>3452</v>
      </c>
      <c r="C159" s="832" t="s">
        <v>3462</v>
      </c>
      <c r="D159" s="833" t="s">
        <v>5005</v>
      </c>
      <c r="E159" s="834" t="s">
        <v>3468</v>
      </c>
      <c r="F159" s="832" t="s">
        <v>3453</v>
      </c>
      <c r="G159" s="832" t="s">
        <v>3692</v>
      </c>
      <c r="H159" s="832" t="s">
        <v>564</v>
      </c>
      <c r="I159" s="832" t="s">
        <v>3696</v>
      </c>
      <c r="J159" s="832" t="s">
        <v>3694</v>
      </c>
      <c r="K159" s="832" t="s">
        <v>3697</v>
      </c>
      <c r="L159" s="835">
        <v>0</v>
      </c>
      <c r="M159" s="835">
        <v>0</v>
      </c>
      <c r="N159" s="832">
        <v>2</v>
      </c>
      <c r="O159" s="836">
        <v>0.5</v>
      </c>
      <c r="P159" s="835"/>
      <c r="Q159" s="837"/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30</v>
      </c>
      <c r="B160" s="832" t="s">
        <v>3452</v>
      </c>
      <c r="C160" s="832" t="s">
        <v>3462</v>
      </c>
      <c r="D160" s="833" t="s">
        <v>5005</v>
      </c>
      <c r="E160" s="834" t="s">
        <v>3468</v>
      </c>
      <c r="F160" s="832" t="s">
        <v>3453</v>
      </c>
      <c r="G160" s="832" t="s">
        <v>3698</v>
      </c>
      <c r="H160" s="832" t="s">
        <v>564</v>
      </c>
      <c r="I160" s="832" t="s">
        <v>3699</v>
      </c>
      <c r="J160" s="832" t="s">
        <v>2023</v>
      </c>
      <c r="K160" s="832" t="s">
        <v>2018</v>
      </c>
      <c r="L160" s="835">
        <v>78.33</v>
      </c>
      <c r="M160" s="835">
        <v>156.66</v>
      </c>
      <c r="N160" s="832">
        <v>2</v>
      </c>
      <c r="O160" s="836">
        <v>1</v>
      </c>
      <c r="P160" s="835">
        <v>156.66</v>
      </c>
      <c r="Q160" s="837">
        <v>1</v>
      </c>
      <c r="R160" s="832">
        <v>2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30</v>
      </c>
      <c r="B161" s="832" t="s">
        <v>3452</v>
      </c>
      <c r="C161" s="832" t="s">
        <v>3462</v>
      </c>
      <c r="D161" s="833" t="s">
        <v>5005</v>
      </c>
      <c r="E161" s="834" t="s">
        <v>3468</v>
      </c>
      <c r="F161" s="832" t="s">
        <v>3453</v>
      </c>
      <c r="G161" s="832" t="s">
        <v>3700</v>
      </c>
      <c r="H161" s="832" t="s">
        <v>564</v>
      </c>
      <c r="I161" s="832" t="s">
        <v>3701</v>
      </c>
      <c r="J161" s="832" t="s">
        <v>3702</v>
      </c>
      <c r="K161" s="832" t="s">
        <v>3703</v>
      </c>
      <c r="L161" s="835">
        <v>0</v>
      </c>
      <c r="M161" s="835">
        <v>0</v>
      </c>
      <c r="N161" s="832">
        <v>1</v>
      </c>
      <c r="O161" s="836">
        <v>1</v>
      </c>
      <c r="P161" s="835"/>
      <c r="Q161" s="837"/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30</v>
      </c>
      <c r="B162" s="832" t="s">
        <v>3452</v>
      </c>
      <c r="C162" s="832" t="s">
        <v>3462</v>
      </c>
      <c r="D162" s="833" t="s">
        <v>5005</v>
      </c>
      <c r="E162" s="834" t="s">
        <v>3468</v>
      </c>
      <c r="F162" s="832" t="s">
        <v>3453</v>
      </c>
      <c r="G162" s="832" t="s">
        <v>3704</v>
      </c>
      <c r="H162" s="832" t="s">
        <v>564</v>
      </c>
      <c r="I162" s="832" t="s">
        <v>3705</v>
      </c>
      <c r="J162" s="832" t="s">
        <v>3706</v>
      </c>
      <c r="K162" s="832" t="s">
        <v>3707</v>
      </c>
      <c r="L162" s="835">
        <v>23.72</v>
      </c>
      <c r="M162" s="835">
        <v>189.76</v>
      </c>
      <c r="N162" s="832">
        <v>8</v>
      </c>
      <c r="O162" s="836">
        <v>2.5</v>
      </c>
      <c r="P162" s="835">
        <v>47.44</v>
      </c>
      <c r="Q162" s="837">
        <v>0.25</v>
      </c>
      <c r="R162" s="832">
        <v>2</v>
      </c>
      <c r="S162" s="837">
        <v>0.25</v>
      </c>
      <c r="T162" s="836">
        <v>0.5</v>
      </c>
      <c r="U162" s="838">
        <v>0.2</v>
      </c>
    </row>
    <row r="163" spans="1:21" ht="14.4" customHeight="1" x14ac:dyDescent="0.3">
      <c r="A163" s="831">
        <v>30</v>
      </c>
      <c r="B163" s="832" t="s">
        <v>3452</v>
      </c>
      <c r="C163" s="832" t="s">
        <v>3462</v>
      </c>
      <c r="D163" s="833" t="s">
        <v>5005</v>
      </c>
      <c r="E163" s="834" t="s">
        <v>3468</v>
      </c>
      <c r="F163" s="832" t="s">
        <v>3453</v>
      </c>
      <c r="G163" s="832" t="s">
        <v>3708</v>
      </c>
      <c r="H163" s="832" t="s">
        <v>564</v>
      </c>
      <c r="I163" s="832" t="s">
        <v>3709</v>
      </c>
      <c r="J163" s="832" t="s">
        <v>3710</v>
      </c>
      <c r="K163" s="832" t="s">
        <v>3711</v>
      </c>
      <c r="L163" s="835">
        <v>140.94999999999999</v>
      </c>
      <c r="M163" s="835">
        <v>281.89999999999998</v>
      </c>
      <c r="N163" s="832">
        <v>2</v>
      </c>
      <c r="O163" s="836">
        <v>2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30</v>
      </c>
      <c r="B164" s="832" t="s">
        <v>3452</v>
      </c>
      <c r="C164" s="832" t="s">
        <v>3462</v>
      </c>
      <c r="D164" s="833" t="s">
        <v>5005</v>
      </c>
      <c r="E164" s="834" t="s">
        <v>3468</v>
      </c>
      <c r="F164" s="832" t="s">
        <v>3453</v>
      </c>
      <c r="G164" s="832" t="s">
        <v>3712</v>
      </c>
      <c r="H164" s="832" t="s">
        <v>564</v>
      </c>
      <c r="I164" s="832" t="s">
        <v>3713</v>
      </c>
      <c r="J164" s="832" t="s">
        <v>3714</v>
      </c>
      <c r="K164" s="832" t="s">
        <v>3715</v>
      </c>
      <c r="L164" s="835">
        <v>72.64</v>
      </c>
      <c r="M164" s="835">
        <v>435.84000000000003</v>
      </c>
      <c r="N164" s="832">
        <v>6</v>
      </c>
      <c r="O164" s="836">
        <v>3.5</v>
      </c>
      <c r="P164" s="835">
        <v>217.92000000000002</v>
      </c>
      <c r="Q164" s="837">
        <v>0.5</v>
      </c>
      <c r="R164" s="832">
        <v>3</v>
      </c>
      <c r="S164" s="837">
        <v>0.5</v>
      </c>
      <c r="T164" s="836">
        <v>2</v>
      </c>
      <c r="U164" s="838">
        <v>0.5714285714285714</v>
      </c>
    </row>
    <row r="165" spans="1:21" ht="14.4" customHeight="1" x14ac:dyDescent="0.3">
      <c r="A165" s="831">
        <v>30</v>
      </c>
      <c r="B165" s="832" t="s">
        <v>3452</v>
      </c>
      <c r="C165" s="832" t="s">
        <v>3462</v>
      </c>
      <c r="D165" s="833" t="s">
        <v>5005</v>
      </c>
      <c r="E165" s="834" t="s">
        <v>3468</v>
      </c>
      <c r="F165" s="832" t="s">
        <v>3453</v>
      </c>
      <c r="G165" s="832" t="s">
        <v>3712</v>
      </c>
      <c r="H165" s="832" t="s">
        <v>564</v>
      </c>
      <c r="I165" s="832" t="s">
        <v>3716</v>
      </c>
      <c r="J165" s="832" t="s">
        <v>3717</v>
      </c>
      <c r="K165" s="832" t="s">
        <v>3718</v>
      </c>
      <c r="L165" s="835">
        <v>96.84</v>
      </c>
      <c r="M165" s="835">
        <v>96.84</v>
      </c>
      <c r="N165" s="832">
        <v>1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30</v>
      </c>
      <c r="B166" s="832" t="s">
        <v>3452</v>
      </c>
      <c r="C166" s="832" t="s">
        <v>3462</v>
      </c>
      <c r="D166" s="833" t="s">
        <v>5005</v>
      </c>
      <c r="E166" s="834" t="s">
        <v>3468</v>
      </c>
      <c r="F166" s="832" t="s">
        <v>3453</v>
      </c>
      <c r="G166" s="832" t="s">
        <v>3712</v>
      </c>
      <c r="H166" s="832" t="s">
        <v>564</v>
      </c>
      <c r="I166" s="832" t="s">
        <v>3719</v>
      </c>
      <c r="J166" s="832" t="s">
        <v>3717</v>
      </c>
      <c r="K166" s="832" t="s">
        <v>3720</v>
      </c>
      <c r="L166" s="835">
        <v>322.8</v>
      </c>
      <c r="M166" s="835">
        <v>322.8</v>
      </c>
      <c r="N166" s="832">
        <v>1</v>
      </c>
      <c r="O166" s="836">
        <v>0.5</v>
      </c>
      <c r="P166" s="835">
        <v>322.8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30</v>
      </c>
      <c r="B167" s="832" t="s">
        <v>3452</v>
      </c>
      <c r="C167" s="832" t="s">
        <v>3462</v>
      </c>
      <c r="D167" s="833" t="s">
        <v>5005</v>
      </c>
      <c r="E167" s="834" t="s">
        <v>3468</v>
      </c>
      <c r="F167" s="832" t="s">
        <v>3453</v>
      </c>
      <c r="G167" s="832" t="s">
        <v>3712</v>
      </c>
      <c r="H167" s="832" t="s">
        <v>564</v>
      </c>
      <c r="I167" s="832" t="s">
        <v>3719</v>
      </c>
      <c r="J167" s="832" t="s">
        <v>3717</v>
      </c>
      <c r="K167" s="832" t="s">
        <v>3720</v>
      </c>
      <c r="L167" s="835">
        <v>234.94</v>
      </c>
      <c r="M167" s="835">
        <v>234.94</v>
      </c>
      <c r="N167" s="832">
        <v>1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30</v>
      </c>
      <c r="B168" s="832" t="s">
        <v>3452</v>
      </c>
      <c r="C168" s="832" t="s">
        <v>3462</v>
      </c>
      <c r="D168" s="833" t="s">
        <v>5005</v>
      </c>
      <c r="E168" s="834" t="s">
        <v>3468</v>
      </c>
      <c r="F168" s="832" t="s">
        <v>3453</v>
      </c>
      <c r="G168" s="832" t="s">
        <v>3712</v>
      </c>
      <c r="H168" s="832" t="s">
        <v>564</v>
      </c>
      <c r="I168" s="832" t="s">
        <v>3721</v>
      </c>
      <c r="J168" s="832" t="s">
        <v>3722</v>
      </c>
      <c r="K168" s="832" t="s">
        <v>3723</v>
      </c>
      <c r="L168" s="835">
        <v>161.4</v>
      </c>
      <c r="M168" s="835">
        <v>161.4</v>
      </c>
      <c r="N168" s="832">
        <v>1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30</v>
      </c>
      <c r="B169" s="832" t="s">
        <v>3452</v>
      </c>
      <c r="C169" s="832" t="s">
        <v>3462</v>
      </c>
      <c r="D169" s="833" t="s">
        <v>5005</v>
      </c>
      <c r="E169" s="834" t="s">
        <v>3468</v>
      </c>
      <c r="F169" s="832" t="s">
        <v>3453</v>
      </c>
      <c r="G169" s="832" t="s">
        <v>3712</v>
      </c>
      <c r="H169" s="832" t="s">
        <v>564</v>
      </c>
      <c r="I169" s="832" t="s">
        <v>3724</v>
      </c>
      <c r="J169" s="832" t="s">
        <v>3722</v>
      </c>
      <c r="K169" s="832" t="s">
        <v>2723</v>
      </c>
      <c r="L169" s="835">
        <v>234.94</v>
      </c>
      <c r="M169" s="835">
        <v>234.94</v>
      </c>
      <c r="N169" s="832">
        <v>1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30</v>
      </c>
      <c r="B170" s="832" t="s">
        <v>3452</v>
      </c>
      <c r="C170" s="832" t="s">
        <v>3462</v>
      </c>
      <c r="D170" s="833" t="s">
        <v>5005</v>
      </c>
      <c r="E170" s="834" t="s">
        <v>3468</v>
      </c>
      <c r="F170" s="832" t="s">
        <v>3453</v>
      </c>
      <c r="G170" s="832" t="s">
        <v>3502</v>
      </c>
      <c r="H170" s="832" t="s">
        <v>564</v>
      </c>
      <c r="I170" s="832" t="s">
        <v>3725</v>
      </c>
      <c r="J170" s="832" t="s">
        <v>875</v>
      </c>
      <c r="K170" s="832" t="s">
        <v>3726</v>
      </c>
      <c r="L170" s="835">
        <v>91.11</v>
      </c>
      <c r="M170" s="835">
        <v>1275.5399999999997</v>
      </c>
      <c r="N170" s="832">
        <v>14</v>
      </c>
      <c r="O170" s="836">
        <v>5.5</v>
      </c>
      <c r="P170" s="835">
        <v>273.33</v>
      </c>
      <c r="Q170" s="837">
        <v>0.21428571428571433</v>
      </c>
      <c r="R170" s="832">
        <v>3</v>
      </c>
      <c r="S170" s="837">
        <v>0.21428571428571427</v>
      </c>
      <c r="T170" s="836">
        <v>2</v>
      </c>
      <c r="U170" s="838">
        <v>0.36363636363636365</v>
      </c>
    </row>
    <row r="171" spans="1:21" ht="14.4" customHeight="1" x14ac:dyDescent="0.3">
      <c r="A171" s="831">
        <v>30</v>
      </c>
      <c r="B171" s="832" t="s">
        <v>3452</v>
      </c>
      <c r="C171" s="832" t="s">
        <v>3462</v>
      </c>
      <c r="D171" s="833" t="s">
        <v>5005</v>
      </c>
      <c r="E171" s="834" t="s">
        <v>3468</v>
      </c>
      <c r="F171" s="832" t="s">
        <v>3453</v>
      </c>
      <c r="G171" s="832" t="s">
        <v>3502</v>
      </c>
      <c r="H171" s="832" t="s">
        <v>564</v>
      </c>
      <c r="I171" s="832" t="s">
        <v>3727</v>
      </c>
      <c r="J171" s="832" t="s">
        <v>3470</v>
      </c>
      <c r="K171" s="832"/>
      <c r="L171" s="835">
        <v>91.11</v>
      </c>
      <c r="M171" s="835">
        <v>182.22</v>
      </c>
      <c r="N171" s="832">
        <v>2</v>
      </c>
      <c r="O171" s="836">
        <v>1</v>
      </c>
      <c r="P171" s="835">
        <v>182.22</v>
      </c>
      <c r="Q171" s="837">
        <v>1</v>
      </c>
      <c r="R171" s="832">
        <v>2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30</v>
      </c>
      <c r="B172" s="832" t="s">
        <v>3452</v>
      </c>
      <c r="C172" s="832" t="s">
        <v>3462</v>
      </c>
      <c r="D172" s="833" t="s">
        <v>5005</v>
      </c>
      <c r="E172" s="834" t="s">
        <v>3468</v>
      </c>
      <c r="F172" s="832" t="s">
        <v>3453</v>
      </c>
      <c r="G172" s="832" t="s">
        <v>3502</v>
      </c>
      <c r="H172" s="832" t="s">
        <v>564</v>
      </c>
      <c r="I172" s="832" t="s">
        <v>3728</v>
      </c>
      <c r="J172" s="832" t="s">
        <v>875</v>
      </c>
      <c r="K172" s="832" t="s">
        <v>3729</v>
      </c>
      <c r="L172" s="835">
        <v>182.22</v>
      </c>
      <c r="M172" s="835">
        <v>182.22</v>
      </c>
      <c r="N172" s="832">
        <v>1</v>
      </c>
      <c r="O172" s="836">
        <v>0.5</v>
      </c>
      <c r="P172" s="835">
        <v>182.22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30</v>
      </c>
      <c r="B173" s="832" t="s">
        <v>3452</v>
      </c>
      <c r="C173" s="832" t="s">
        <v>3462</v>
      </c>
      <c r="D173" s="833" t="s">
        <v>5005</v>
      </c>
      <c r="E173" s="834" t="s">
        <v>3468</v>
      </c>
      <c r="F173" s="832" t="s">
        <v>3453</v>
      </c>
      <c r="G173" s="832" t="s">
        <v>3502</v>
      </c>
      <c r="H173" s="832" t="s">
        <v>564</v>
      </c>
      <c r="I173" s="832" t="s">
        <v>3730</v>
      </c>
      <c r="J173" s="832" t="s">
        <v>875</v>
      </c>
      <c r="K173" s="832" t="s">
        <v>3726</v>
      </c>
      <c r="L173" s="835">
        <v>91.11</v>
      </c>
      <c r="M173" s="835">
        <v>182.22</v>
      </c>
      <c r="N173" s="832">
        <v>2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30</v>
      </c>
      <c r="B174" s="832" t="s">
        <v>3452</v>
      </c>
      <c r="C174" s="832" t="s">
        <v>3462</v>
      </c>
      <c r="D174" s="833" t="s">
        <v>5005</v>
      </c>
      <c r="E174" s="834" t="s">
        <v>3468</v>
      </c>
      <c r="F174" s="832" t="s">
        <v>3453</v>
      </c>
      <c r="G174" s="832" t="s">
        <v>3731</v>
      </c>
      <c r="H174" s="832" t="s">
        <v>564</v>
      </c>
      <c r="I174" s="832" t="s">
        <v>3732</v>
      </c>
      <c r="J174" s="832" t="s">
        <v>3733</v>
      </c>
      <c r="K174" s="832" t="s">
        <v>3436</v>
      </c>
      <c r="L174" s="835">
        <v>1849.56</v>
      </c>
      <c r="M174" s="835">
        <v>1849.56</v>
      </c>
      <c r="N174" s="832">
        <v>1</v>
      </c>
      <c r="O174" s="836">
        <v>1</v>
      </c>
      <c r="P174" s="835">
        <v>1849.56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30</v>
      </c>
      <c r="B175" s="832" t="s">
        <v>3452</v>
      </c>
      <c r="C175" s="832" t="s">
        <v>3462</v>
      </c>
      <c r="D175" s="833" t="s">
        <v>5005</v>
      </c>
      <c r="E175" s="834" t="s">
        <v>3468</v>
      </c>
      <c r="F175" s="832" t="s">
        <v>3453</v>
      </c>
      <c r="G175" s="832" t="s">
        <v>3731</v>
      </c>
      <c r="H175" s="832" t="s">
        <v>597</v>
      </c>
      <c r="I175" s="832" t="s">
        <v>3734</v>
      </c>
      <c r="J175" s="832" t="s">
        <v>3188</v>
      </c>
      <c r="K175" s="832" t="s">
        <v>3735</v>
      </c>
      <c r="L175" s="835">
        <v>1585.33</v>
      </c>
      <c r="M175" s="835">
        <v>1585.33</v>
      </c>
      <c r="N175" s="832">
        <v>1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30</v>
      </c>
      <c r="B176" s="832" t="s">
        <v>3452</v>
      </c>
      <c r="C176" s="832" t="s">
        <v>3462</v>
      </c>
      <c r="D176" s="833" t="s">
        <v>5005</v>
      </c>
      <c r="E176" s="834" t="s">
        <v>3468</v>
      </c>
      <c r="F176" s="832" t="s">
        <v>3453</v>
      </c>
      <c r="G176" s="832" t="s">
        <v>3731</v>
      </c>
      <c r="H176" s="832" t="s">
        <v>564</v>
      </c>
      <c r="I176" s="832" t="s">
        <v>3736</v>
      </c>
      <c r="J176" s="832" t="s">
        <v>3737</v>
      </c>
      <c r="K176" s="832" t="s">
        <v>3165</v>
      </c>
      <c r="L176" s="835">
        <v>528.44000000000005</v>
      </c>
      <c r="M176" s="835">
        <v>1056.8800000000001</v>
      </c>
      <c r="N176" s="832">
        <v>2</v>
      </c>
      <c r="O176" s="836">
        <v>1</v>
      </c>
      <c r="P176" s="835">
        <v>1056.8800000000001</v>
      </c>
      <c r="Q176" s="837">
        <v>1</v>
      </c>
      <c r="R176" s="832">
        <v>2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30</v>
      </c>
      <c r="B177" s="832" t="s">
        <v>3452</v>
      </c>
      <c r="C177" s="832" t="s">
        <v>3462</v>
      </c>
      <c r="D177" s="833" t="s">
        <v>5005</v>
      </c>
      <c r="E177" s="834" t="s">
        <v>3468</v>
      </c>
      <c r="F177" s="832" t="s">
        <v>3453</v>
      </c>
      <c r="G177" s="832" t="s">
        <v>3738</v>
      </c>
      <c r="H177" s="832" t="s">
        <v>564</v>
      </c>
      <c r="I177" s="832" t="s">
        <v>3739</v>
      </c>
      <c r="J177" s="832" t="s">
        <v>3740</v>
      </c>
      <c r="K177" s="832" t="s">
        <v>3741</v>
      </c>
      <c r="L177" s="835">
        <v>93.49</v>
      </c>
      <c r="M177" s="835">
        <v>280.46999999999997</v>
      </c>
      <c r="N177" s="832">
        <v>3</v>
      </c>
      <c r="O177" s="836">
        <v>1</v>
      </c>
      <c r="P177" s="835">
        <v>280.46999999999997</v>
      </c>
      <c r="Q177" s="837">
        <v>1</v>
      </c>
      <c r="R177" s="832">
        <v>3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30</v>
      </c>
      <c r="B178" s="832" t="s">
        <v>3452</v>
      </c>
      <c r="C178" s="832" t="s">
        <v>3462</v>
      </c>
      <c r="D178" s="833" t="s">
        <v>5005</v>
      </c>
      <c r="E178" s="834" t="s">
        <v>3468</v>
      </c>
      <c r="F178" s="832" t="s">
        <v>3453</v>
      </c>
      <c r="G178" s="832" t="s">
        <v>3738</v>
      </c>
      <c r="H178" s="832" t="s">
        <v>564</v>
      </c>
      <c r="I178" s="832" t="s">
        <v>3742</v>
      </c>
      <c r="J178" s="832" t="s">
        <v>2034</v>
      </c>
      <c r="K178" s="832" t="s">
        <v>3743</v>
      </c>
      <c r="L178" s="835">
        <v>46.75</v>
      </c>
      <c r="M178" s="835">
        <v>46.75</v>
      </c>
      <c r="N178" s="832">
        <v>1</v>
      </c>
      <c r="O178" s="836">
        <v>1</v>
      </c>
      <c r="P178" s="835">
        <v>46.75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30</v>
      </c>
      <c r="B179" s="832" t="s">
        <v>3452</v>
      </c>
      <c r="C179" s="832" t="s">
        <v>3462</v>
      </c>
      <c r="D179" s="833" t="s">
        <v>5005</v>
      </c>
      <c r="E179" s="834" t="s">
        <v>3468</v>
      </c>
      <c r="F179" s="832" t="s">
        <v>3453</v>
      </c>
      <c r="G179" s="832" t="s">
        <v>3744</v>
      </c>
      <c r="H179" s="832" t="s">
        <v>564</v>
      </c>
      <c r="I179" s="832" t="s">
        <v>3745</v>
      </c>
      <c r="J179" s="832" t="s">
        <v>1332</v>
      </c>
      <c r="K179" s="832" t="s">
        <v>3746</v>
      </c>
      <c r="L179" s="835">
        <v>556.04</v>
      </c>
      <c r="M179" s="835">
        <v>1112.08</v>
      </c>
      <c r="N179" s="832">
        <v>2</v>
      </c>
      <c r="O179" s="836">
        <v>1.5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30</v>
      </c>
      <c r="B180" s="832" t="s">
        <v>3452</v>
      </c>
      <c r="C180" s="832" t="s">
        <v>3462</v>
      </c>
      <c r="D180" s="833" t="s">
        <v>5005</v>
      </c>
      <c r="E180" s="834" t="s">
        <v>3468</v>
      </c>
      <c r="F180" s="832" t="s">
        <v>3453</v>
      </c>
      <c r="G180" s="832" t="s">
        <v>3744</v>
      </c>
      <c r="H180" s="832" t="s">
        <v>597</v>
      </c>
      <c r="I180" s="832" t="s">
        <v>3747</v>
      </c>
      <c r="J180" s="832" t="s">
        <v>1332</v>
      </c>
      <c r="K180" s="832" t="s">
        <v>3746</v>
      </c>
      <c r="L180" s="835">
        <v>556.04</v>
      </c>
      <c r="M180" s="835">
        <v>1668.12</v>
      </c>
      <c r="N180" s="832">
        <v>3</v>
      </c>
      <c r="O180" s="836">
        <v>2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30</v>
      </c>
      <c r="B181" s="832" t="s">
        <v>3452</v>
      </c>
      <c r="C181" s="832" t="s">
        <v>3462</v>
      </c>
      <c r="D181" s="833" t="s">
        <v>5005</v>
      </c>
      <c r="E181" s="834" t="s">
        <v>3468</v>
      </c>
      <c r="F181" s="832" t="s">
        <v>3453</v>
      </c>
      <c r="G181" s="832" t="s">
        <v>3748</v>
      </c>
      <c r="H181" s="832" t="s">
        <v>564</v>
      </c>
      <c r="I181" s="832" t="s">
        <v>3749</v>
      </c>
      <c r="J181" s="832" t="s">
        <v>3750</v>
      </c>
      <c r="K181" s="832" t="s">
        <v>3751</v>
      </c>
      <c r="L181" s="835">
        <v>176.61</v>
      </c>
      <c r="M181" s="835">
        <v>176.61</v>
      </c>
      <c r="N181" s="832">
        <v>1</v>
      </c>
      <c r="O181" s="836">
        <v>1</v>
      </c>
      <c r="P181" s="835">
        <v>176.61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30</v>
      </c>
      <c r="B182" s="832" t="s">
        <v>3452</v>
      </c>
      <c r="C182" s="832" t="s">
        <v>3462</v>
      </c>
      <c r="D182" s="833" t="s">
        <v>5005</v>
      </c>
      <c r="E182" s="834" t="s">
        <v>3468</v>
      </c>
      <c r="F182" s="832" t="s">
        <v>3453</v>
      </c>
      <c r="G182" s="832" t="s">
        <v>3508</v>
      </c>
      <c r="H182" s="832" t="s">
        <v>597</v>
      </c>
      <c r="I182" s="832" t="s">
        <v>2697</v>
      </c>
      <c r="J182" s="832" t="s">
        <v>1091</v>
      </c>
      <c r="K182" s="832" t="s">
        <v>2698</v>
      </c>
      <c r="L182" s="835">
        <v>42.51</v>
      </c>
      <c r="M182" s="835">
        <v>382.59</v>
      </c>
      <c r="N182" s="832">
        <v>9</v>
      </c>
      <c r="O182" s="836">
        <v>5.5</v>
      </c>
      <c r="P182" s="835">
        <v>212.54999999999998</v>
      </c>
      <c r="Q182" s="837">
        <v>0.55555555555555558</v>
      </c>
      <c r="R182" s="832">
        <v>5</v>
      </c>
      <c r="S182" s="837">
        <v>0.55555555555555558</v>
      </c>
      <c r="T182" s="836">
        <v>3</v>
      </c>
      <c r="U182" s="838">
        <v>0.54545454545454541</v>
      </c>
    </row>
    <row r="183" spans="1:21" ht="14.4" customHeight="1" x14ac:dyDescent="0.3">
      <c r="A183" s="831">
        <v>30</v>
      </c>
      <c r="B183" s="832" t="s">
        <v>3452</v>
      </c>
      <c r="C183" s="832" t="s">
        <v>3462</v>
      </c>
      <c r="D183" s="833" t="s">
        <v>5005</v>
      </c>
      <c r="E183" s="834" t="s">
        <v>3468</v>
      </c>
      <c r="F183" s="832" t="s">
        <v>3453</v>
      </c>
      <c r="G183" s="832" t="s">
        <v>3508</v>
      </c>
      <c r="H183" s="832" t="s">
        <v>597</v>
      </c>
      <c r="I183" s="832" t="s">
        <v>2699</v>
      </c>
      <c r="J183" s="832" t="s">
        <v>1091</v>
      </c>
      <c r="K183" s="832" t="s">
        <v>2700</v>
      </c>
      <c r="L183" s="835">
        <v>85.02</v>
      </c>
      <c r="M183" s="835">
        <v>85.02</v>
      </c>
      <c r="N183" s="832">
        <v>1</v>
      </c>
      <c r="O183" s="836">
        <v>0.5</v>
      </c>
      <c r="P183" s="835">
        <v>85.02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30</v>
      </c>
      <c r="B184" s="832" t="s">
        <v>3452</v>
      </c>
      <c r="C184" s="832" t="s">
        <v>3462</v>
      </c>
      <c r="D184" s="833" t="s">
        <v>5005</v>
      </c>
      <c r="E184" s="834" t="s">
        <v>3468</v>
      </c>
      <c r="F184" s="832" t="s">
        <v>3453</v>
      </c>
      <c r="G184" s="832" t="s">
        <v>3509</v>
      </c>
      <c r="H184" s="832" t="s">
        <v>564</v>
      </c>
      <c r="I184" s="832" t="s">
        <v>3510</v>
      </c>
      <c r="J184" s="832" t="s">
        <v>3511</v>
      </c>
      <c r="K184" s="832" t="s">
        <v>3512</v>
      </c>
      <c r="L184" s="835">
        <v>424.24</v>
      </c>
      <c r="M184" s="835">
        <v>848.48</v>
      </c>
      <c r="N184" s="832">
        <v>2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30</v>
      </c>
      <c r="B185" s="832" t="s">
        <v>3452</v>
      </c>
      <c r="C185" s="832" t="s">
        <v>3462</v>
      </c>
      <c r="D185" s="833" t="s">
        <v>5005</v>
      </c>
      <c r="E185" s="834" t="s">
        <v>3468</v>
      </c>
      <c r="F185" s="832" t="s">
        <v>3453</v>
      </c>
      <c r="G185" s="832" t="s">
        <v>3513</v>
      </c>
      <c r="H185" s="832" t="s">
        <v>564</v>
      </c>
      <c r="I185" s="832" t="s">
        <v>3514</v>
      </c>
      <c r="J185" s="832" t="s">
        <v>884</v>
      </c>
      <c r="K185" s="832" t="s">
        <v>886</v>
      </c>
      <c r="L185" s="835">
        <v>46.25</v>
      </c>
      <c r="M185" s="835">
        <v>92.5</v>
      </c>
      <c r="N185" s="832">
        <v>2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30</v>
      </c>
      <c r="B186" s="832" t="s">
        <v>3452</v>
      </c>
      <c r="C186" s="832" t="s">
        <v>3462</v>
      </c>
      <c r="D186" s="833" t="s">
        <v>5005</v>
      </c>
      <c r="E186" s="834" t="s">
        <v>3468</v>
      </c>
      <c r="F186" s="832" t="s">
        <v>3453</v>
      </c>
      <c r="G186" s="832" t="s">
        <v>3513</v>
      </c>
      <c r="H186" s="832" t="s">
        <v>564</v>
      </c>
      <c r="I186" s="832" t="s">
        <v>3752</v>
      </c>
      <c r="J186" s="832" t="s">
        <v>884</v>
      </c>
      <c r="K186" s="832" t="s">
        <v>3711</v>
      </c>
      <c r="L186" s="835">
        <v>92.5</v>
      </c>
      <c r="M186" s="835">
        <v>555</v>
      </c>
      <c r="N186" s="832">
        <v>6</v>
      </c>
      <c r="O186" s="836">
        <v>2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30</v>
      </c>
      <c r="B187" s="832" t="s">
        <v>3452</v>
      </c>
      <c r="C187" s="832" t="s">
        <v>3462</v>
      </c>
      <c r="D187" s="833" t="s">
        <v>5005</v>
      </c>
      <c r="E187" s="834" t="s">
        <v>3468</v>
      </c>
      <c r="F187" s="832" t="s">
        <v>3453</v>
      </c>
      <c r="G187" s="832" t="s">
        <v>3515</v>
      </c>
      <c r="H187" s="832" t="s">
        <v>597</v>
      </c>
      <c r="I187" s="832" t="s">
        <v>3307</v>
      </c>
      <c r="J187" s="832" t="s">
        <v>2615</v>
      </c>
      <c r="K187" s="832" t="s">
        <v>1328</v>
      </c>
      <c r="L187" s="835">
        <v>46.25</v>
      </c>
      <c r="M187" s="835">
        <v>277.5</v>
      </c>
      <c r="N187" s="832">
        <v>6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30</v>
      </c>
      <c r="B188" s="832" t="s">
        <v>3452</v>
      </c>
      <c r="C188" s="832" t="s">
        <v>3462</v>
      </c>
      <c r="D188" s="833" t="s">
        <v>5005</v>
      </c>
      <c r="E188" s="834" t="s">
        <v>3468</v>
      </c>
      <c r="F188" s="832" t="s">
        <v>3453</v>
      </c>
      <c r="G188" s="832" t="s">
        <v>3753</v>
      </c>
      <c r="H188" s="832" t="s">
        <v>564</v>
      </c>
      <c r="I188" s="832" t="s">
        <v>3754</v>
      </c>
      <c r="J188" s="832" t="s">
        <v>1119</v>
      </c>
      <c r="K188" s="832" t="s">
        <v>3755</v>
      </c>
      <c r="L188" s="835">
        <v>0</v>
      </c>
      <c r="M188" s="835">
        <v>0</v>
      </c>
      <c r="N188" s="832">
        <v>1</v>
      </c>
      <c r="O188" s="836">
        <v>1</v>
      </c>
      <c r="P188" s="835">
        <v>0</v>
      </c>
      <c r="Q188" s="837"/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30</v>
      </c>
      <c r="B189" s="832" t="s">
        <v>3452</v>
      </c>
      <c r="C189" s="832" t="s">
        <v>3462</v>
      </c>
      <c r="D189" s="833" t="s">
        <v>5005</v>
      </c>
      <c r="E189" s="834" t="s">
        <v>3468</v>
      </c>
      <c r="F189" s="832" t="s">
        <v>3453</v>
      </c>
      <c r="G189" s="832" t="s">
        <v>3753</v>
      </c>
      <c r="H189" s="832" t="s">
        <v>564</v>
      </c>
      <c r="I189" s="832" t="s">
        <v>3756</v>
      </c>
      <c r="J189" s="832" t="s">
        <v>1119</v>
      </c>
      <c r="K189" s="832" t="s">
        <v>3757</v>
      </c>
      <c r="L189" s="835">
        <v>177.04</v>
      </c>
      <c r="M189" s="835">
        <v>354.08</v>
      </c>
      <c r="N189" s="832">
        <v>2</v>
      </c>
      <c r="O189" s="836">
        <v>2</v>
      </c>
      <c r="P189" s="835">
        <v>354.08</v>
      </c>
      <c r="Q189" s="837">
        <v>1</v>
      </c>
      <c r="R189" s="832">
        <v>2</v>
      </c>
      <c r="S189" s="837">
        <v>1</v>
      </c>
      <c r="T189" s="836">
        <v>2</v>
      </c>
      <c r="U189" s="838">
        <v>1</v>
      </c>
    </row>
    <row r="190" spans="1:21" ht="14.4" customHeight="1" x14ac:dyDescent="0.3">
      <c r="A190" s="831">
        <v>30</v>
      </c>
      <c r="B190" s="832" t="s">
        <v>3452</v>
      </c>
      <c r="C190" s="832" t="s">
        <v>3462</v>
      </c>
      <c r="D190" s="833" t="s">
        <v>5005</v>
      </c>
      <c r="E190" s="834" t="s">
        <v>3468</v>
      </c>
      <c r="F190" s="832" t="s">
        <v>3453</v>
      </c>
      <c r="G190" s="832" t="s">
        <v>3758</v>
      </c>
      <c r="H190" s="832" t="s">
        <v>564</v>
      </c>
      <c r="I190" s="832" t="s">
        <v>3759</v>
      </c>
      <c r="J190" s="832" t="s">
        <v>1371</v>
      </c>
      <c r="K190" s="832" t="s">
        <v>3760</v>
      </c>
      <c r="L190" s="835">
        <v>107.27</v>
      </c>
      <c r="M190" s="835">
        <v>3539.91</v>
      </c>
      <c r="N190" s="832">
        <v>33</v>
      </c>
      <c r="O190" s="836">
        <v>12</v>
      </c>
      <c r="P190" s="835">
        <v>2574.48</v>
      </c>
      <c r="Q190" s="837">
        <v>0.72727272727272729</v>
      </c>
      <c r="R190" s="832">
        <v>24</v>
      </c>
      <c r="S190" s="837">
        <v>0.72727272727272729</v>
      </c>
      <c r="T190" s="836">
        <v>9</v>
      </c>
      <c r="U190" s="838">
        <v>0.75</v>
      </c>
    </row>
    <row r="191" spans="1:21" ht="14.4" customHeight="1" x14ac:dyDescent="0.3">
      <c r="A191" s="831">
        <v>30</v>
      </c>
      <c r="B191" s="832" t="s">
        <v>3452</v>
      </c>
      <c r="C191" s="832" t="s">
        <v>3462</v>
      </c>
      <c r="D191" s="833" t="s">
        <v>5005</v>
      </c>
      <c r="E191" s="834" t="s">
        <v>3468</v>
      </c>
      <c r="F191" s="832" t="s">
        <v>3453</v>
      </c>
      <c r="G191" s="832" t="s">
        <v>3761</v>
      </c>
      <c r="H191" s="832" t="s">
        <v>564</v>
      </c>
      <c r="I191" s="832" t="s">
        <v>3762</v>
      </c>
      <c r="J191" s="832" t="s">
        <v>3763</v>
      </c>
      <c r="K191" s="832" t="s">
        <v>3562</v>
      </c>
      <c r="L191" s="835">
        <v>32.81</v>
      </c>
      <c r="M191" s="835">
        <v>164.05</v>
      </c>
      <c r="N191" s="832">
        <v>5</v>
      </c>
      <c r="O191" s="836">
        <v>1</v>
      </c>
      <c r="P191" s="835">
        <v>164.05</v>
      </c>
      <c r="Q191" s="837">
        <v>1</v>
      </c>
      <c r="R191" s="832">
        <v>5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30</v>
      </c>
      <c r="B192" s="832" t="s">
        <v>3452</v>
      </c>
      <c r="C192" s="832" t="s">
        <v>3462</v>
      </c>
      <c r="D192" s="833" t="s">
        <v>5005</v>
      </c>
      <c r="E192" s="834" t="s">
        <v>3468</v>
      </c>
      <c r="F192" s="832" t="s">
        <v>3453</v>
      </c>
      <c r="G192" s="832" t="s">
        <v>3764</v>
      </c>
      <c r="H192" s="832" t="s">
        <v>564</v>
      </c>
      <c r="I192" s="832" t="s">
        <v>3765</v>
      </c>
      <c r="J192" s="832" t="s">
        <v>1348</v>
      </c>
      <c r="K192" s="832" t="s">
        <v>3766</v>
      </c>
      <c r="L192" s="835">
        <v>84.39</v>
      </c>
      <c r="M192" s="835">
        <v>168.78</v>
      </c>
      <c r="N192" s="832">
        <v>2</v>
      </c>
      <c r="O192" s="836">
        <v>1</v>
      </c>
      <c r="P192" s="835">
        <v>84.39</v>
      </c>
      <c r="Q192" s="837">
        <v>0.5</v>
      </c>
      <c r="R192" s="832">
        <v>1</v>
      </c>
      <c r="S192" s="837">
        <v>0.5</v>
      </c>
      <c r="T192" s="836">
        <v>0.5</v>
      </c>
      <c r="U192" s="838">
        <v>0.5</v>
      </c>
    </row>
    <row r="193" spans="1:21" ht="14.4" customHeight="1" x14ac:dyDescent="0.3">
      <c r="A193" s="831">
        <v>30</v>
      </c>
      <c r="B193" s="832" t="s">
        <v>3452</v>
      </c>
      <c r="C193" s="832" t="s">
        <v>3462</v>
      </c>
      <c r="D193" s="833" t="s">
        <v>5005</v>
      </c>
      <c r="E193" s="834" t="s">
        <v>3468</v>
      </c>
      <c r="F193" s="832" t="s">
        <v>3453</v>
      </c>
      <c r="G193" s="832" t="s">
        <v>3764</v>
      </c>
      <c r="H193" s="832" t="s">
        <v>564</v>
      </c>
      <c r="I193" s="832" t="s">
        <v>3767</v>
      </c>
      <c r="J193" s="832" t="s">
        <v>1404</v>
      </c>
      <c r="K193" s="832" t="s">
        <v>3768</v>
      </c>
      <c r="L193" s="835">
        <v>50.64</v>
      </c>
      <c r="M193" s="835">
        <v>151.92000000000002</v>
      </c>
      <c r="N193" s="832">
        <v>3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30</v>
      </c>
      <c r="B194" s="832" t="s">
        <v>3452</v>
      </c>
      <c r="C194" s="832" t="s">
        <v>3462</v>
      </c>
      <c r="D194" s="833" t="s">
        <v>5005</v>
      </c>
      <c r="E194" s="834" t="s">
        <v>3468</v>
      </c>
      <c r="F194" s="832" t="s">
        <v>3453</v>
      </c>
      <c r="G194" s="832" t="s">
        <v>3575</v>
      </c>
      <c r="H194" s="832" t="s">
        <v>564</v>
      </c>
      <c r="I194" s="832" t="s">
        <v>3576</v>
      </c>
      <c r="J194" s="832" t="s">
        <v>1242</v>
      </c>
      <c r="K194" s="832" t="s">
        <v>3577</v>
      </c>
      <c r="L194" s="835">
        <v>45.03</v>
      </c>
      <c r="M194" s="835">
        <v>45.03</v>
      </c>
      <c r="N194" s="832">
        <v>1</v>
      </c>
      <c r="O194" s="836">
        <v>1</v>
      </c>
      <c r="P194" s="835">
        <v>45.03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30</v>
      </c>
      <c r="B195" s="832" t="s">
        <v>3452</v>
      </c>
      <c r="C195" s="832" t="s">
        <v>3462</v>
      </c>
      <c r="D195" s="833" t="s">
        <v>5005</v>
      </c>
      <c r="E195" s="834" t="s">
        <v>3468</v>
      </c>
      <c r="F195" s="832" t="s">
        <v>3453</v>
      </c>
      <c r="G195" s="832" t="s">
        <v>3519</v>
      </c>
      <c r="H195" s="832" t="s">
        <v>564</v>
      </c>
      <c r="I195" s="832" t="s">
        <v>3520</v>
      </c>
      <c r="J195" s="832" t="s">
        <v>1845</v>
      </c>
      <c r="K195" s="832" t="s">
        <v>3521</v>
      </c>
      <c r="L195" s="835">
        <v>34.15</v>
      </c>
      <c r="M195" s="835">
        <v>273.2</v>
      </c>
      <c r="N195" s="832">
        <v>8</v>
      </c>
      <c r="O195" s="836">
        <v>7.5</v>
      </c>
      <c r="P195" s="835">
        <v>102.44999999999999</v>
      </c>
      <c r="Q195" s="837">
        <v>0.375</v>
      </c>
      <c r="R195" s="832">
        <v>3</v>
      </c>
      <c r="S195" s="837">
        <v>0.375</v>
      </c>
      <c r="T195" s="836">
        <v>2.5</v>
      </c>
      <c r="U195" s="838">
        <v>0.33333333333333331</v>
      </c>
    </row>
    <row r="196" spans="1:21" ht="14.4" customHeight="1" x14ac:dyDescent="0.3">
      <c r="A196" s="831">
        <v>30</v>
      </c>
      <c r="B196" s="832" t="s">
        <v>3452</v>
      </c>
      <c r="C196" s="832" t="s">
        <v>3462</v>
      </c>
      <c r="D196" s="833" t="s">
        <v>5005</v>
      </c>
      <c r="E196" s="834" t="s">
        <v>3468</v>
      </c>
      <c r="F196" s="832" t="s">
        <v>3453</v>
      </c>
      <c r="G196" s="832" t="s">
        <v>3769</v>
      </c>
      <c r="H196" s="832" t="s">
        <v>564</v>
      </c>
      <c r="I196" s="832" t="s">
        <v>3770</v>
      </c>
      <c r="J196" s="832" t="s">
        <v>3771</v>
      </c>
      <c r="K196" s="832" t="s">
        <v>3772</v>
      </c>
      <c r="L196" s="835">
        <v>0</v>
      </c>
      <c r="M196" s="835">
        <v>0</v>
      </c>
      <c r="N196" s="832">
        <v>1</v>
      </c>
      <c r="O196" s="836">
        <v>0.5</v>
      </c>
      <c r="P196" s="835"/>
      <c r="Q196" s="837"/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30</v>
      </c>
      <c r="B197" s="832" t="s">
        <v>3452</v>
      </c>
      <c r="C197" s="832" t="s">
        <v>3462</v>
      </c>
      <c r="D197" s="833" t="s">
        <v>5005</v>
      </c>
      <c r="E197" s="834" t="s">
        <v>3468</v>
      </c>
      <c r="F197" s="832" t="s">
        <v>3453</v>
      </c>
      <c r="G197" s="832" t="s">
        <v>3773</v>
      </c>
      <c r="H197" s="832" t="s">
        <v>564</v>
      </c>
      <c r="I197" s="832" t="s">
        <v>3774</v>
      </c>
      <c r="J197" s="832" t="s">
        <v>1200</v>
      </c>
      <c r="K197" s="832" t="s">
        <v>3775</v>
      </c>
      <c r="L197" s="835">
        <v>49.2</v>
      </c>
      <c r="M197" s="835">
        <v>147.60000000000002</v>
      </c>
      <c r="N197" s="832">
        <v>3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30</v>
      </c>
      <c r="B198" s="832" t="s">
        <v>3452</v>
      </c>
      <c r="C198" s="832" t="s">
        <v>3462</v>
      </c>
      <c r="D198" s="833" t="s">
        <v>5005</v>
      </c>
      <c r="E198" s="834" t="s">
        <v>3468</v>
      </c>
      <c r="F198" s="832" t="s">
        <v>3453</v>
      </c>
      <c r="G198" s="832" t="s">
        <v>3773</v>
      </c>
      <c r="H198" s="832" t="s">
        <v>564</v>
      </c>
      <c r="I198" s="832" t="s">
        <v>3776</v>
      </c>
      <c r="J198" s="832" t="s">
        <v>3777</v>
      </c>
      <c r="K198" s="832" t="s">
        <v>3778</v>
      </c>
      <c r="L198" s="835">
        <v>49.2</v>
      </c>
      <c r="M198" s="835">
        <v>49.2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30</v>
      </c>
      <c r="B199" s="832" t="s">
        <v>3452</v>
      </c>
      <c r="C199" s="832" t="s">
        <v>3462</v>
      </c>
      <c r="D199" s="833" t="s">
        <v>5005</v>
      </c>
      <c r="E199" s="834" t="s">
        <v>3468</v>
      </c>
      <c r="F199" s="832" t="s">
        <v>3453</v>
      </c>
      <c r="G199" s="832" t="s">
        <v>3779</v>
      </c>
      <c r="H199" s="832" t="s">
        <v>564</v>
      </c>
      <c r="I199" s="832" t="s">
        <v>3780</v>
      </c>
      <c r="J199" s="832" t="s">
        <v>3781</v>
      </c>
      <c r="K199" s="832" t="s">
        <v>3782</v>
      </c>
      <c r="L199" s="835">
        <v>91.78</v>
      </c>
      <c r="M199" s="835">
        <v>458.9</v>
      </c>
      <c r="N199" s="832">
        <v>5</v>
      </c>
      <c r="O199" s="836">
        <v>3</v>
      </c>
      <c r="P199" s="835">
        <v>91.78</v>
      </c>
      <c r="Q199" s="837">
        <v>0.2</v>
      </c>
      <c r="R199" s="832">
        <v>1</v>
      </c>
      <c r="S199" s="837">
        <v>0.2</v>
      </c>
      <c r="T199" s="836">
        <v>1</v>
      </c>
      <c r="U199" s="838">
        <v>0.33333333333333331</v>
      </c>
    </row>
    <row r="200" spans="1:21" ht="14.4" customHeight="1" x14ac:dyDescent="0.3">
      <c r="A200" s="831">
        <v>30</v>
      </c>
      <c r="B200" s="832" t="s">
        <v>3452</v>
      </c>
      <c r="C200" s="832" t="s">
        <v>3462</v>
      </c>
      <c r="D200" s="833" t="s">
        <v>5005</v>
      </c>
      <c r="E200" s="834" t="s">
        <v>3468</v>
      </c>
      <c r="F200" s="832" t="s">
        <v>3453</v>
      </c>
      <c r="G200" s="832" t="s">
        <v>3783</v>
      </c>
      <c r="H200" s="832" t="s">
        <v>564</v>
      </c>
      <c r="I200" s="832" t="s">
        <v>3784</v>
      </c>
      <c r="J200" s="832" t="s">
        <v>1414</v>
      </c>
      <c r="K200" s="832" t="s">
        <v>3785</v>
      </c>
      <c r="L200" s="835">
        <v>296.62</v>
      </c>
      <c r="M200" s="835">
        <v>296.62</v>
      </c>
      <c r="N200" s="832">
        <v>1</v>
      </c>
      <c r="O200" s="836">
        <v>0.5</v>
      </c>
      <c r="P200" s="835">
        <v>296.62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30</v>
      </c>
      <c r="B201" s="832" t="s">
        <v>3452</v>
      </c>
      <c r="C201" s="832" t="s">
        <v>3462</v>
      </c>
      <c r="D201" s="833" t="s">
        <v>5005</v>
      </c>
      <c r="E201" s="834" t="s">
        <v>3468</v>
      </c>
      <c r="F201" s="832" t="s">
        <v>3453</v>
      </c>
      <c r="G201" s="832" t="s">
        <v>3786</v>
      </c>
      <c r="H201" s="832" t="s">
        <v>564</v>
      </c>
      <c r="I201" s="832" t="s">
        <v>3787</v>
      </c>
      <c r="J201" s="832" t="s">
        <v>2042</v>
      </c>
      <c r="K201" s="832" t="s">
        <v>3788</v>
      </c>
      <c r="L201" s="835">
        <v>48.09</v>
      </c>
      <c r="M201" s="835">
        <v>577.08000000000004</v>
      </c>
      <c r="N201" s="832">
        <v>12</v>
      </c>
      <c r="O201" s="836">
        <v>6.5</v>
      </c>
      <c r="P201" s="835">
        <v>432.81</v>
      </c>
      <c r="Q201" s="837">
        <v>0.75</v>
      </c>
      <c r="R201" s="832">
        <v>9</v>
      </c>
      <c r="S201" s="837">
        <v>0.75</v>
      </c>
      <c r="T201" s="836">
        <v>5</v>
      </c>
      <c r="U201" s="838">
        <v>0.76923076923076927</v>
      </c>
    </row>
    <row r="202" spans="1:21" ht="14.4" customHeight="1" x14ac:dyDescent="0.3">
      <c r="A202" s="831">
        <v>30</v>
      </c>
      <c r="B202" s="832" t="s">
        <v>3452</v>
      </c>
      <c r="C202" s="832" t="s">
        <v>3462</v>
      </c>
      <c r="D202" s="833" t="s">
        <v>5005</v>
      </c>
      <c r="E202" s="834" t="s">
        <v>3468</v>
      </c>
      <c r="F202" s="832" t="s">
        <v>3453</v>
      </c>
      <c r="G202" s="832" t="s">
        <v>3786</v>
      </c>
      <c r="H202" s="832" t="s">
        <v>564</v>
      </c>
      <c r="I202" s="832" t="s">
        <v>3789</v>
      </c>
      <c r="J202" s="832" t="s">
        <v>2042</v>
      </c>
      <c r="K202" s="832" t="s">
        <v>3790</v>
      </c>
      <c r="L202" s="835">
        <v>64.36</v>
      </c>
      <c r="M202" s="835">
        <v>64.36</v>
      </c>
      <c r="N202" s="832">
        <v>1</v>
      </c>
      <c r="O202" s="836">
        <v>1</v>
      </c>
      <c r="P202" s="835">
        <v>64.36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30</v>
      </c>
      <c r="B203" s="832" t="s">
        <v>3452</v>
      </c>
      <c r="C203" s="832" t="s">
        <v>3462</v>
      </c>
      <c r="D203" s="833" t="s">
        <v>5005</v>
      </c>
      <c r="E203" s="834" t="s">
        <v>3468</v>
      </c>
      <c r="F203" s="832" t="s">
        <v>3453</v>
      </c>
      <c r="G203" s="832" t="s">
        <v>3786</v>
      </c>
      <c r="H203" s="832" t="s">
        <v>564</v>
      </c>
      <c r="I203" s="832" t="s">
        <v>3791</v>
      </c>
      <c r="J203" s="832" t="s">
        <v>2085</v>
      </c>
      <c r="K203" s="832" t="s">
        <v>3792</v>
      </c>
      <c r="L203" s="835">
        <v>89.91</v>
      </c>
      <c r="M203" s="835">
        <v>89.91</v>
      </c>
      <c r="N203" s="832">
        <v>1</v>
      </c>
      <c r="O203" s="836">
        <v>1</v>
      </c>
      <c r="P203" s="835">
        <v>89.91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30</v>
      </c>
      <c r="B204" s="832" t="s">
        <v>3452</v>
      </c>
      <c r="C204" s="832" t="s">
        <v>3462</v>
      </c>
      <c r="D204" s="833" t="s">
        <v>5005</v>
      </c>
      <c r="E204" s="834" t="s">
        <v>3468</v>
      </c>
      <c r="F204" s="832" t="s">
        <v>3453</v>
      </c>
      <c r="G204" s="832" t="s">
        <v>3793</v>
      </c>
      <c r="H204" s="832" t="s">
        <v>564</v>
      </c>
      <c r="I204" s="832" t="s">
        <v>3794</v>
      </c>
      <c r="J204" s="832" t="s">
        <v>3795</v>
      </c>
      <c r="K204" s="832" t="s">
        <v>2758</v>
      </c>
      <c r="L204" s="835">
        <v>0</v>
      </c>
      <c r="M204" s="835">
        <v>0</v>
      </c>
      <c r="N204" s="832">
        <v>2</v>
      </c>
      <c r="O204" s="836">
        <v>1</v>
      </c>
      <c r="P204" s="835">
        <v>0</v>
      </c>
      <c r="Q204" s="837"/>
      <c r="R204" s="832">
        <v>2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30</v>
      </c>
      <c r="B205" s="832" t="s">
        <v>3452</v>
      </c>
      <c r="C205" s="832" t="s">
        <v>3462</v>
      </c>
      <c r="D205" s="833" t="s">
        <v>5005</v>
      </c>
      <c r="E205" s="834" t="s">
        <v>3468</v>
      </c>
      <c r="F205" s="832" t="s">
        <v>3453</v>
      </c>
      <c r="G205" s="832" t="s">
        <v>3796</v>
      </c>
      <c r="H205" s="832" t="s">
        <v>564</v>
      </c>
      <c r="I205" s="832" t="s">
        <v>3797</v>
      </c>
      <c r="J205" s="832" t="s">
        <v>2059</v>
      </c>
      <c r="K205" s="832" t="s">
        <v>3798</v>
      </c>
      <c r="L205" s="835">
        <v>98.75</v>
      </c>
      <c r="M205" s="835">
        <v>197.5</v>
      </c>
      <c r="N205" s="832">
        <v>2</v>
      </c>
      <c r="O205" s="836">
        <v>1.5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30</v>
      </c>
      <c r="B206" s="832" t="s">
        <v>3452</v>
      </c>
      <c r="C206" s="832" t="s">
        <v>3462</v>
      </c>
      <c r="D206" s="833" t="s">
        <v>5005</v>
      </c>
      <c r="E206" s="834" t="s">
        <v>3468</v>
      </c>
      <c r="F206" s="832" t="s">
        <v>3453</v>
      </c>
      <c r="G206" s="832" t="s">
        <v>3796</v>
      </c>
      <c r="H206" s="832" t="s">
        <v>564</v>
      </c>
      <c r="I206" s="832" t="s">
        <v>3799</v>
      </c>
      <c r="J206" s="832" t="s">
        <v>2059</v>
      </c>
      <c r="K206" s="832" t="s">
        <v>3798</v>
      </c>
      <c r="L206" s="835">
        <v>98.75</v>
      </c>
      <c r="M206" s="835">
        <v>98.75</v>
      </c>
      <c r="N206" s="832">
        <v>1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30</v>
      </c>
      <c r="B207" s="832" t="s">
        <v>3452</v>
      </c>
      <c r="C207" s="832" t="s">
        <v>3462</v>
      </c>
      <c r="D207" s="833" t="s">
        <v>5005</v>
      </c>
      <c r="E207" s="834" t="s">
        <v>3468</v>
      </c>
      <c r="F207" s="832" t="s">
        <v>3453</v>
      </c>
      <c r="G207" s="832" t="s">
        <v>3481</v>
      </c>
      <c r="H207" s="832" t="s">
        <v>564</v>
      </c>
      <c r="I207" s="832" t="s">
        <v>3800</v>
      </c>
      <c r="J207" s="832" t="s">
        <v>3801</v>
      </c>
      <c r="K207" s="832" t="s">
        <v>3802</v>
      </c>
      <c r="L207" s="835">
        <v>300.33</v>
      </c>
      <c r="M207" s="835">
        <v>300.33</v>
      </c>
      <c r="N207" s="832">
        <v>1</v>
      </c>
      <c r="O207" s="836">
        <v>0.5</v>
      </c>
      <c r="P207" s="835">
        <v>300.33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30</v>
      </c>
      <c r="B208" s="832" t="s">
        <v>3452</v>
      </c>
      <c r="C208" s="832" t="s">
        <v>3462</v>
      </c>
      <c r="D208" s="833" t="s">
        <v>5005</v>
      </c>
      <c r="E208" s="834" t="s">
        <v>3468</v>
      </c>
      <c r="F208" s="832" t="s">
        <v>3453</v>
      </c>
      <c r="G208" s="832" t="s">
        <v>3481</v>
      </c>
      <c r="H208" s="832" t="s">
        <v>597</v>
      </c>
      <c r="I208" s="832" t="s">
        <v>2646</v>
      </c>
      <c r="J208" s="832" t="s">
        <v>2647</v>
      </c>
      <c r="K208" s="832" t="s">
        <v>2648</v>
      </c>
      <c r="L208" s="835">
        <v>93.43</v>
      </c>
      <c r="M208" s="835">
        <v>280.29000000000002</v>
      </c>
      <c r="N208" s="832">
        <v>3</v>
      </c>
      <c r="O208" s="836">
        <v>0.5</v>
      </c>
      <c r="P208" s="835">
        <v>280.29000000000002</v>
      </c>
      <c r="Q208" s="837">
        <v>1</v>
      </c>
      <c r="R208" s="832">
        <v>3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30</v>
      </c>
      <c r="B209" s="832" t="s">
        <v>3452</v>
      </c>
      <c r="C209" s="832" t="s">
        <v>3462</v>
      </c>
      <c r="D209" s="833" t="s">
        <v>5005</v>
      </c>
      <c r="E209" s="834" t="s">
        <v>3468</v>
      </c>
      <c r="F209" s="832" t="s">
        <v>3453</v>
      </c>
      <c r="G209" s="832" t="s">
        <v>3481</v>
      </c>
      <c r="H209" s="832" t="s">
        <v>597</v>
      </c>
      <c r="I209" s="832" t="s">
        <v>2649</v>
      </c>
      <c r="J209" s="832" t="s">
        <v>2647</v>
      </c>
      <c r="K209" s="832" t="s">
        <v>2650</v>
      </c>
      <c r="L209" s="835">
        <v>186.87</v>
      </c>
      <c r="M209" s="835">
        <v>186.87</v>
      </c>
      <c r="N209" s="832">
        <v>1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30</v>
      </c>
      <c r="B210" s="832" t="s">
        <v>3452</v>
      </c>
      <c r="C210" s="832" t="s">
        <v>3462</v>
      </c>
      <c r="D210" s="833" t="s">
        <v>5005</v>
      </c>
      <c r="E210" s="834" t="s">
        <v>3468</v>
      </c>
      <c r="F210" s="832" t="s">
        <v>3453</v>
      </c>
      <c r="G210" s="832" t="s">
        <v>3803</v>
      </c>
      <c r="H210" s="832" t="s">
        <v>564</v>
      </c>
      <c r="I210" s="832" t="s">
        <v>3804</v>
      </c>
      <c r="J210" s="832" t="s">
        <v>3805</v>
      </c>
      <c r="K210" s="832" t="s">
        <v>3806</v>
      </c>
      <c r="L210" s="835">
        <v>0</v>
      </c>
      <c r="M210" s="835">
        <v>0</v>
      </c>
      <c r="N210" s="832">
        <v>1</v>
      </c>
      <c r="O210" s="836">
        <v>1</v>
      </c>
      <c r="P210" s="835">
        <v>0</v>
      </c>
      <c r="Q210" s="837"/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30</v>
      </c>
      <c r="B211" s="832" t="s">
        <v>3452</v>
      </c>
      <c r="C211" s="832" t="s">
        <v>3462</v>
      </c>
      <c r="D211" s="833" t="s">
        <v>5005</v>
      </c>
      <c r="E211" s="834" t="s">
        <v>3468</v>
      </c>
      <c r="F211" s="832" t="s">
        <v>3453</v>
      </c>
      <c r="G211" s="832" t="s">
        <v>3807</v>
      </c>
      <c r="H211" s="832" t="s">
        <v>564</v>
      </c>
      <c r="I211" s="832" t="s">
        <v>3808</v>
      </c>
      <c r="J211" s="832" t="s">
        <v>2084</v>
      </c>
      <c r="K211" s="832" t="s">
        <v>3809</v>
      </c>
      <c r="L211" s="835">
        <v>61.97</v>
      </c>
      <c r="M211" s="835">
        <v>61.97</v>
      </c>
      <c r="N211" s="832">
        <v>1</v>
      </c>
      <c r="O211" s="836">
        <v>1</v>
      </c>
      <c r="P211" s="835">
        <v>61.97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30</v>
      </c>
      <c r="B212" s="832" t="s">
        <v>3452</v>
      </c>
      <c r="C212" s="832" t="s">
        <v>3462</v>
      </c>
      <c r="D212" s="833" t="s">
        <v>5005</v>
      </c>
      <c r="E212" s="834" t="s">
        <v>3468</v>
      </c>
      <c r="F212" s="832" t="s">
        <v>3453</v>
      </c>
      <c r="G212" s="832" t="s">
        <v>3619</v>
      </c>
      <c r="H212" s="832" t="s">
        <v>564</v>
      </c>
      <c r="I212" s="832" t="s">
        <v>3620</v>
      </c>
      <c r="J212" s="832" t="s">
        <v>1373</v>
      </c>
      <c r="K212" s="832" t="s">
        <v>3621</v>
      </c>
      <c r="L212" s="835">
        <v>73.09</v>
      </c>
      <c r="M212" s="835">
        <v>73.09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30</v>
      </c>
      <c r="B213" s="832" t="s">
        <v>3452</v>
      </c>
      <c r="C213" s="832" t="s">
        <v>3462</v>
      </c>
      <c r="D213" s="833" t="s">
        <v>5005</v>
      </c>
      <c r="E213" s="834" t="s">
        <v>3468</v>
      </c>
      <c r="F213" s="832" t="s">
        <v>3453</v>
      </c>
      <c r="G213" s="832" t="s">
        <v>3482</v>
      </c>
      <c r="H213" s="832" t="s">
        <v>564</v>
      </c>
      <c r="I213" s="832" t="s">
        <v>3578</v>
      </c>
      <c r="J213" s="832" t="s">
        <v>1113</v>
      </c>
      <c r="K213" s="832" t="s">
        <v>3579</v>
      </c>
      <c r="L213" s="835">
        <v>26.37</v>
      </c>
      <c r="M213" s="835">
        <v>26.37</v>
      </c>
      <c r="N213" s="832">
        <v>1</v>
      </c>
      <c r="O213" s="836">
        <v>1</v>
      </c>
      <c r="P213" s="835">
        <v>26.37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30</v>
      </c>
      <c r="B214" s="832" t="s">
        <v>3452</v>
      </c>
      <c r="C214" s="832" t="s">
        <v>3462</v>
      </c>
      <c r="D214" s="833" t="s">
        <v>5005</v>
      </c>
      <c r="E214" s="834" t="s">
        <v>3468</v>
      </c>
      <c r="F214" s="832" t="s">
        <v>3453</v>
      </c>
      <c r="G214" s="832" t="s">
        <v>3482</v>
      </c>
      <c r="H214" s="832" t="s">
        <v>564</v>
      </c>
      <c r="I214" s="832" t="s">
        <v>3578</v>
      </c>
      <c r="J214" s="832" t="s">
        <v>1113</v>
      </c>
      <c r="K214" s="832" t="s">
        <v>3579</v>
      </c>
      <c r="L214" s="835">
        <v>29.31</v>
      </c>
      <c r="M214" s="835">
        <v>29.31</v>
      </c>
      <c r="N214" s="832">
        <v>1</v>
      </c>
      <c r="O214" s="836">
        <v>0.5</v>
      </c>
      <c r="P214" s="835">
        <v>29.31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30</v>
      </c>
      <c r="B215" s="832" t="s">
        <v>3452</v>
      </c>
      <c r="C215" s="832" t="s">
        <v>3462</v>
      </c>
      <c r="D215" s="833" t="s">
        <v>5005</v>
      </c>
      <c r="E215" s="834" t="s">
        <v>3468</v>
      </c>
      <c r="F215" s="832" t="s">
        <v>3453</v>
      </c>
      <c r="G215" s="832" t="s">
        <v>3482</v>
      </c>
      <c r="H215" s="832" t="s">
        <v>564</v>
      </c>
      <c r="I215" s="832" t="s">
        <v>3810</v>
      </c>
      <c r="J215" s="832" t="s">
        <v>684</v>
      </c>
      <c r="K215" s="832" t="s">
        <v>683</v>
      </c>
      <c r="L215" s="835">
        <v>0</v>
      </c>
      <c r="M215" s="835">
        <v>0</v>
      </c>
      <c r="N215" s="832">
        <v>3</v>
      </c>
      <c r="O215" s="836">
        <v>1.5</v>
      </c>
      <c r="P215" s="835">
        <v>0</v>
      </c>
      <c r="Q215" s="837"/>
      <c r="R215" s="832">
        <v>3</v>
      </c>
      <c r="S215" s="837">
        <v>1</v>
      </c>
      <c r="T215" s="836">
        <v>1.5</v>
      </c>
      <c r="U215" s="838">
        <v>1</v>
      </c>
    </row>
    <row r="216" spans="1:21" ht="14.4" customHeight="1" x14ac:dyDescent="0.3">
      <c r="A216" s="831">
        <v>30</v>
      </c>
      <c r="B216" s="832" t="s">
        <v>3452</v>
      </c>
      <c r="C216" s="832" t="s">
        <v>3462</v>
      </c>
      <c r="D216" s="833" t="s">
        <v>5005</v>
      </c>
      <c r="E216" s="834" t="s">
        <v>3468</v>
      </c>
      <c r="F216" s="832" t="s">
        <v>3453</v>
      </c>
      <c r="G216" s="832" t="s">
        <v>3482</v>
      </c>
      <c r="H216" s="832" t="s">
        <v>564</v>
      </c>
      <c r="I216" s="832" t="s">
        <v>3811</v>
      </c>
      <c r="J216" s="832" t="s">
        <v>1113</v>
      </c>
      <c r="K216" s="832" t="s">
        <v>3812</v>
      </c>
      <c r="L216" s="835">
        <v>11.73</v>
      </c>
      <c r="M216" s="835">
        <v>11.73</v>
      </c>
      <c r="N216" s="832">
        <v>1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30</v>
      </c>
      <c r="B217" s="832" t="s">
        <v>3452</v>
      </c>
      <c r="C217" s="832" t="s">
        <v>3462</v>
      </c>
      <c r="D217" s="833" t="s">
        <v>5005</v>
      </c>
      <c r="E217" s="834" t="s">
        <v>3468</v>
      </c>
      <c r="F217" s="832" t="s">
        <v>3453</v>
      </c>
      <c r="G217" s="832" t="s">
        <v>3482</v>
      </c>
      <c r="H217" s="832" t="s">
        <v>564</v>
      </c>
      <c r="I217" s="832" t="s">
        <v>3526</v>
      </c>
      <c r="J217" s="832" t="s">
        <v>3527</v>
      </c>
      <c r="K217" s="832" t="s">
        <v>3528</v>
      </c>
      <c r="L217" s="835">
        <v>35.17</v>
      </c>
      <c r="M217" s="835">
        <v>35.17</v>
      </c>
      <c r="N217" s="832">
        <v>1</v>
      </c>
      <c r="O217" s="836">
        <v>1</v>
      </c>
      <c r="P217" s="835">
        <v>35.17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30</v>
      </c>
      <c r="B218" s="832" t="s">
        <v>3452</v>
      </c>
      <c r="C218" s="832" t="s">
        <v>3462</v>
      </c>
      <c r="D218" s="833" t="s">
        <v>5005</v>
      </c>
      <c r="E218" s="834" t="s">
        <v>3468</v>
      </c>
      <c r="F218" s="832" t="s">
        <v>3453</v>
      </c>
      <c r="G218" s="832" t="s">
        <v>3482</v>
      </c>
      <c r="H218" s="832" t="s">
        <v>564</v>
      </c>
      <c r="I218" s="832" t="s">
        <v>3813</v>
      </c>
      <c r="J218" s="832" t="s">
        <v>682</v>
      </c>
      <c r="K218" s="832" t="s">
        <v>3814</v>
      </c>
      <c r="L218" s="835">
        <v>0</v>
      </c>
      <c r="M218" s="835">
        <v>0</v>
      </c>
      <c r="N218" s="832">
        <v>1</v>
      </c>
      <c r="O218" s="836">
        <v>1</v>
      </c>
      <c r="P218" s="835">
        <v>0</v>
      </c>
      <c r="Q218" s="837"/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30</v>
      </c>
      <c r="B219" s="832" t="s">
        <v>3452</v>
      </c>
      <c r="C219" s="832" t="s">
        <v>3462</v>
      </c>
      <c r="D219" s="833" t="s">
        <v>5005</v>
      </c>
      <c r="E219" s="834" t="s">
        <v>3468</v>
      </c>
      <c r="F219" s="832" t="s">
        <v>3453</v>
      </c>
      <c r="G219" s="832" t="s">
        <v>3482</v>
      </c>
      <c r="H219" s="832" t="s">
        <v>564</v>
      </c>
      <c r="I219" s="832" t="s">
        <v>3815</v>
      </c>
      <c r="J219" s="832" t="s">
        <v>682</v>
      </c>
      <c r="K219" s="832" t="s">
        <v>683</v>
      </c>
      <c r="L219" s="835">
        <v>0</v>
      </c>
      <c r="M219" s="835">
        <v>0</v>
      </c>
      <c r="N219" s="832">
        <v>1</v>
      </c>
      <c r="O219" s="836">
        <v>0.5</v>
      </c>
      <c r="P219" s="835">
        <v>0</v>
      </c>
      <c r="Q219" s="837"/>
      <c r="R219" s="832">
        <v>1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30</v>
      </c>
      <c r="B220" s="832" t="s">
        <v>3452</v>
      </c>
      <c r="C220" s="832" t="s">
        <v>3462</v>
      </c>
      <c r="D220" s="833" t="s">
        <v>5005</v>
      </c>
      <c r="E220" s="834" t="s">
        <v>3468</v>
      </c>
      <c r="F220" s="832" t="s">
        <v>3453</v>
      </c>
      <c r="G220" s="832" t="s">
        <v>3529</v>
      </c>
      <c r="H220" s="832" t="s">
        <v>597</v>
      </c>
      <c r="I220" s="832" t="s">
        <v>2566</v>
      </c>
      <c r="J220" s="832" t="s">
        <v>1308</v>
      </c>
      <c r="K220" s="832" t="s">
        <v>2567</v>
      </c>
      <c r="L220" s="835">
        <v>32.25</v>
      </c>
      <c r="M220" s="835">
        <v>96.75</v>
      </c>
      <c r="N220" s="832">
        <v>3</v>
      </c>
      <c r="O220" s="836">
        <v>0.5</v>
      </c>
      <c r="P220" s="835">
        <v>96.75</v>
      </c>
      <c r="Q220" s="837">
        <v>1</v>
      </c>
      <c r="R220" s="832">
        <v>3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30</v>
      </c>
      <c r="B221" s="832" t="s">
        <v>3452</v>
      </c>
      <c r="C221" s="832" t="s">
        <v>3462</v>
      </c>
      <c r="D221" s="833" t="s">
        <v>5005</v>
      </c>
      <c r="E221" s="834" t="s">
        <v>3468</v>
      </c>
      <c r="F221" s="832" t="s">
        <v>3453</v>
      </c>
      <c r="G221" s="832" t="s">
        <v>3816</v>
      </c>
      <c r="H221" s="832" t="s">
        <v>564</v>
      </c>
      <c r="I221" s="832" t="s">
        <v>3817</v>
      </c>
      <c r="J221" s="832" t="s">
        <v>3818</v>
      </c>
      <c r="K221" s="832" t="s">
        <v>3819</v>
      </c>
      <c r="L221" s="835">
        <v>2666.33</v>
      </c>
      <c r="M221" s="835">
        <v>2666.33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30</v>
      </c>
      <c r="B222" s="832" t="s">
        <v>3452</v>
      </c>
      <c r="C222" s="832" t="s">
        <v>3462</v>
      </c>
      <c r="D222" s="833" t="s">
        <v>5005</v>
      </c>
      <c r="E222" s="834" t="s">
        <v>3468</v>
      </c>
      <c r="F222" s="832" t="s">
        <v>3453</v>
      </c>
      <c r="G222" s="832" t="s">
        <v>3820</v>
      </c>
      <c r="H222" s="832" t="s">
        <v>564</v>
      </c>
      <c r="I222" s="832" t="s">
        <v>3821</v>
      </c>
      <c r="J222" s="832" t="s">
        <v>3822</v>
      </c>
      <c r="K222" s="832" t="s">
        <v>3823</v>
      </c>
      <c r="L222" s="835">
        <v>61.24</v>
      </c>
      <c r="M222" s="835">
        <v>551.16</v>
      </c>
      <c r="N222" s="832">
        <v>9</v>
      </c>
      <c r="O222" s="836">
        <v>1.5</v>
      </c>
      <c r="P222" s="835">
        <v>551.16</v>
      </c>
      <c r="Q222" s="837">
        <v>1</v>
      </c>
      <c r="R222" s="832">
        <v>9</v>
      </c>
      <c r="S222" s="837">
        <v>1</v>
      </c>
      <c r="T222" s="836">
        <v>1.5</v>
      </c>
      <c r="U222" s="838">
        <v>1</v>
      </c>
    </row>
    <row r="223" spans="1:21" ht="14.4" customHeight="1" x14ac:dyDescent="0.3">
      <c r="A223" s="831">
        <v>30</v>
      </c>
      <c r="B223" s="832" t="s">
        <v>3452</v>
      </c>
      <c r="C223" s="832" t="s">
        <v>3462</v>
      </c>
      <c r="D223" s="833" t="s">
        <v>5005</v>
      </c>
      <c r="E223" s="834" t="s">
        <v>3468</v>
      </c>
      <c r="F223" s="832" t="s">
        <v>3453</v>
      </c>
      <c r="G223" s="832" t="s">
        <v>3820</v>
      </c>
      <c r="H223" s="832" t="s">
        <v>597</v>
      </c>
      <c r="I223" s="832" t="s">
        <v>2831</v>
      </c>
      <c r="J223" s="832" t="s">
        <v>1356</v>
      </c>
      <c r="K223" s="832" t="s">
        <v>2832</v>
      </c>
      <c r="L223" s="835">
        <v>25.94</v>
      </c>
      <c r="M223" s="835">
        <v>77.820000000000007</v>
      </c>
      <c r="N223" s="832">
        <v>3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30</v>
      </c>
      <c r="B224" s="832" t="s">
        <v>3452</v>
      </c>
      <c r="C224" s="832" t="s">
        <v>3462</v>
      </c>
      <c r="D224" s="833" t="s">
        <v>5005</v>
      </c>
      <c r="E224" s="834" t="s">
        <v>3468</v>
      </c>
      <c r="F224" s="832" t="s">
        <v>3453</v>
      </c>
      <c r="G224" s="832" t="s">
        <v>3820</v>
      </c>
      <c r="H224" s="832" t="s">
        <v>597</v>
      </c>
      <c r="I224" s="832" t="s">
        <v>3357</v>
      </c>
      <c r="J224" s="832" t="s">
        <v>1356</v>
      </c>
      <c r="K224" s="832" t="s">
        <v>3358</v>
      </c>
      <c r="L224" s="835">
        <v>77.790000000000006</v>
      </c>
      <c r="M224" s="835">
        <v>77.790000000000006</v>
      </c>
      <c r="N224" s="832">
        <v>1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30</v>
      </c>
      <c r="B225" s="832" t="s">
        <v>3452</v>
      </c>
      <c r="C225" s="832" t="s">
        <v>3462</v>
      </c>
      <c r="D225" s="833" t="s">
        <v>5005</v>
      </c>
      <c r="E225" s="834" t="s">
        <v>3468</v>
      </c>
      <c r="F225" s="832" t="s">
        <v>3453</v>
      </c>
      <c r="G225" s="832" t="s">
        <v>3824</v>
      </c>
      <c r="H225" s="832" t="s">
        <v>564</v>
      </c>
      <c r="I225" s="832" t="s">
        <v>3825</v>
      </c>
      <c r="J225" s="832" t="s">
        <v>1067</v>
      </c>
      <c r="K225" s="832" t="s">
        <v>3826</v>
      </c>
      <c r="L225" s="835">
        <v>248.55</v>
      </c>
      <c r="M225" s="835">
        <v>248.55</v>
      </c>
      <c r="N225" s="832">
        <v>1</v>
      </c>
      <c r="O225" s="836">
        <v>1</v>
      </c>
      <c r="P225" s="835">
        <v>248.55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30</v>
      </c>
      <c r="B226" s="832" t="s">
        <v>3452</v>
      </c>
      <c r="C226" s="832" t="s">
        <v>3462</v>
      </c>
      <c r="D226" s="833" t="s">
        <v>5005</v>
      </c>
      <c r="E226" s="834" t="s">
        <v>3468</v>
      </c>
      <c r="F226" s="832" t="s">
        <v>3453</v>
      </c>
      <c r="G226" s="832" t="s">
        <v>3827</v>
      </c>
      <c r="H226" s="832" t="s">
        <v>564</v>
      </c>
      <c r="I226" s="832" t="s">
        <v>3828</v>
      </c>
      <c r="J226" s="832" t="s">
        <v>3829</v>
      </c>
      <c r="K226" s="832" t="s">
        <v>3830</v>
      </c>
      <c r="L226" s="835">
        <v>195.77</v>
      </c>
      <c r="M226" s="835">
        <v>587.31000000000006</v>
      </c>
      <c r="N226" s="832">
        <v>3</v>
      </c>
      <c r="O226" s="836">
        <v>3</v>
      </c>
      <c r="P226" s="835">
        <v>587.31000000000006</v>
      </c>
      <c r="Q226" s="837">
        <v>1</v>
      </c>
      <c r="R226" s="832">
        <v>3</v>
      </c>
      <c r="S226" s="837">
        <v>1</v>
      </c>
      <c r="T226" s="836">
        <v>3</v>
      </c>
      <c r="U226" s="838">
        <v>1</v>
      </c>
    </row>
    <row r="227" spans="1:21" ht="14.4" customHeight="1" x14ac:dyDescent="0.3">
      <c r="A227" s="831">
        <v>30</v>
      </c>
      <c r="B227" s="832" t="s">
        <v>3452</v>
      </c>
      <c r="C227" s="832" t="s">
        <v>3462</v>
      </c>
      <c r="D227" s="833" t="s">
        <v>5005</v>
      </c>
      <c r="E227" s="834" t="s">
        <v>3468</v>
      </c>
      <c r="F227" s="832" t="s">
        <v>3453</v>
      </c>
      <c r="G227" s="832" t="s">
        <v>3831</v>
      </c>
      <c r="H227" s="832" t="s">
        <v>597</v>
      </c>
      <c r="I227" s="832" t="s">
        <v>3832</v>
      </c>
      <c r="J227" s="832" t="s">
        <v>3018</v>
      </c>
      <c r="K227" s="832" t="s">
        <v>3833</v>
      </c>
      <c r="L227" s="835">
        <v>193.68</v>
      </c>
      <c r="M227" s="835">
        <v>193.68</v>
      </c>
      <c r="N227" s="832">
        <v>1</v>
      </c>
      <c r="O227" s="836">
        <v>0.5</v>
      </c>
      <c r="P227" s="835">
        <v>193.68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30</v>
      </c>
      <c r="B228" s="832" t="s">
        <v>3452</v>
      </c>
      <c r="C228" s="832" t="s">
        <v>3462</v>
      </c>
      <c r="D228" s="833" t="s">
        <v>5005</v>
      </c>
      <c r="E228" s="834" t="s">
        <v>3468</v>
      </c>
      <c r="F228" s="832" t="s">
        <v>3453</v>
      </c>
      <c r="G228" s="832" t="s">
        <v>3637</v>
      </c>
      <c r="H228" s="832" t="s">
        <v>564</v>
      </c>
      <c r="I228" s="832" t="s">
        <v>3638</v>
      </c>
      <c r="J228" s="832" t="s">
        <v>3639</v>
      </c>
      <c r="K228" s="832" t="s">
        <v>3640</v>
      </c>
      <c r="L228" s="835">
        <v>1228</v>
      </c>
      <c r="M228" s="835">
        <v>1228</v>
      </c>
      <c r="N228" s="832">
        <v>1</v>
      </c>
      <c r="O228" s="836">
        <v>0.5</v>
      </c>
      <c r="P228" s="835">
        <v>1228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30</v>
      </c>
      <c r="B229" s="832" t="s">
        <v>3452</v>
      </c>
      <c r="C229" s="832" t="s">
        <v>3462</v>
      </c>
      <c r="D229" s="833" t="s">
        <v>5005</v>
      </c>
      <c r="E229" s="834" t="s">
        <v>3468</v>
      </c>
      <c r="F229" s="832" t="s">
        <v>3453</v>
      </c>
      <c r="G229" s="832" t="s">
        <v>3534</v>
      </c>
      <c r="H229" s="832" t="s">
        <v>597</v>
      </c>
      <c r="I229" s="832" t="s">
        <v>3834</v>
      </c>
      <c r="J229" s="832" t="s">
        <v>1633</v>
      </c>
      <c r="K229" s="832" t="s">
        <v>3835</v>
      </c>
      <c r="L229" s="835">
        <v>86.43</v>
      </c>
      <c r="M229" s="835">
        <v>86.43</v>
      </c>
      <c r="N229" s="832">
        <v>1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30</v>
      </c>
      <c r="B230" s="832" t="s">
        <v>3452</v>
      </c>
      <c r="C230" s="832" t="s">
        <v>3462</v>
      </c>
      <c r="D230" s="833" t="s">
        <v>5005</v>
      </c>
      <c r="E230" s="834" t="s">
        <v>3468</v>
      </c>
      <c r="F230" s="832" t="s">
        <v>3453</v>
      </c>
      <c r="G230" s="832" t="s">
        <v>3534</v>
      </c>
      <c r="H230" s="832" t="s">
        <v>597</v>
      </c>
      <c r="I230" s="832" t="s">
        <v>3836</v>
      </c>
      <c r="J230" s="832" t="s">
        <v>1636</v>
      </c>
      <c r="K230" s="832" t="s">
        <v>3837</v>
      </c>
      <c r="L230" s="835">
        <v>146.9</v>
      </c>
      <c r="M230" s="835">
        <v>293.8</v>
      </c>
      <c r="N230" s="832">
        <v>2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30</v>
      </c>
      <c r="B231" s="832" t="s">
        <v>3452</v>
      </c>
      <c r="C231" s="832" t="s">
        <v>3462</v>
      </c>
      <c r="D231" s="833" t="s">
        <v>5005</v>
      </c>
      <c r="E231" s="834" t="s">
        <v>3468</v>
      </c>
      <c r="F231" s="832" t="s">
        <v>3453</v>
      </c>
      <c r="G231" s="832" t="s">
        <v>3534</v>
      </c>
      <c r="H231" s="832" t="s">
        <v>564</v>
      </c>
      <c r="I231" s="832" t="s">
        <v>3838</v>
      </c>
      <c r="J231" s="832" t="s">
        <v>2231</v>
      </c>
      <c r="K231" s="832" t="s">
        <v>3839</v>
      </c>
      <c r="L231" s="835">
        <v>36.14</v>
      </c>
      <c r="M231" s="835">
        <v>72.28</v>
      </c>
      <c r="N231" s="832">
        <v>2</v>
      </c>
      <c r="O231" s="836">
        <v>1</v>
      </c>
      <c r="P231" s="835">
        <v>72.28</v>
      </c>
      <c r="Q231" s="837">
        <v>1</v>
      </c>
      <c r="R231" s="832">
        <v>2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30</v>
      </c>
      <c r="B232" s="832" t="s">
        <v>3452</v>
      </c>
      <c r="C232" s="832" t="s">
        <v>3462</v>
      </c>
      <c r="D232" s="833" t="s">
        <v>5005</v>
      </c>
      <c r="E232" s="834" t="s">
        <v>3468</v>
      </c>
      <c r="F232" s="832" t="s">
        <v>3453</v>
      </c>
      <c r="G232" s="832" t="s">
        <v>3534</v>
      </c>
      <c r="H232" s="832" t="s">
        <v>564</v>
      </c>
      <c r="I232" s="832" t="s">
        <v>3840</v>
      </c>
      <c r="J232" s="832" t="s">
        <v>2231</v>
      </c>
      <c r="K232" s="832" t="s">
        <v>3841</v>
      </c>
      <c r="L232" s="835">
        <v>72.260000000000005</v>
      </c>
      <c r="M232" s="835">
        <v>216.78000000000003</v>
      </c>
      <c r="N232" s="832">
        <v>3</v>
      </c>
      <c r="O232" s="836">
        <v>3</v>
      </c>
      <c r="P232" s="835">
        <v>216.78000000000003</v>
      </c>
      <c r="Q232" s="837">
        <v>1</v>
      </c>
      <c r="R232" s="832">
        <v>3</v>
      </c>
      <c r="S232" s="837">
        <v>1</v>
      </c>
      <c r="T232" s="836">
        <v>3</v>
      </c>
      <c r="U232" s="838">
        <v>1</v>
      </c>
    </row>
    <row r="233" spans="1:21" ht="14.4" customHeight="1" x14ac:dyDescent="0.3">
      <c r="A233" s="831">
        <v>30</v>
      </c>
      <c r="B233" s="832" t="s">
        <v>3452</v>
      </c>
      <c r="C233" s="832" t="s">
        <v>3462</v>
      </c>
      <c r="D233" s="833" t="s">
        <v>5005</v>
      </c>
      <c r="E233" s="834" t="s">
        <v>3468</v>
      </c>
      <c r="F233" s="832" t="s">
        <v>3453</v>
      </c>
      <c r="G233" s="832" t="s">
        <v>3534</v>
      </c>
      <c r="H233" s="832" t="s">
        <v>564</v>
      </c>
      <c r="I233" s="832" t="s">
        <v>3842</v>
      </c>
      <c r="J233" s="832" t="s">
        <v>2231</v>
      </c>
      <c r="K233" s="832" t="s">
        <v>3843</v>
      </c>
      <c r="L233" s="835">
        <v>86.41</v>
      </c>
      <c r="M233" s="835">
        <v>86.41</v>
      </c>
      <c r="N233" s="832">
        <v>1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30</v>
      </c>
      <c r="B234" s="832" t="s">
        <v>3452</v>
      </c>
      <c r="C234" s="832" t="s">
        <v>3462</v>
      </c>
      <c r="D234" s="833" t="s">
        <v>5005</v>
      </c>
      <c r="E234" s="834" t="s">
        <v>3468</v>
      </c>
      <c r="F234" s="832" t="s">
        <v>3453</v>
      </c>
      <c r="G234" s="832" t="s">
        <v>3534</v>
      </c>
      <c r="H234" s="832" t="s">
        <v>564</v>
      </c>
      <c r="I234" s="832" t="s">
        <v>3535</v>
      </c>
      <c r="J234" s="832" t="s">
        <v>2609</v>
      </c>
      <c r="K234" s="832" t="s">
        <v>3536</v>
      </c>
      <c r="L234" s="835">
        <v>73.45</v>
      </c>
      <c r="M234" s="835">
        <v>146.9</v>
      </c>
      <c r="N234" s="832">
        <v>2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30</v>
      </c>
      <c r="B235" s="832" t="s">
        <v>3452</v>
      </c>
      <c r="C235" s="832" t="s">
        <v>3462</v>
      </c>
      <c r="D235" s="833" t="s">
        <v>5005</v>
      </c>
      <c r="E235" s="834" t="s">
        <v>3468</v>
      </c>
      <c r="F235" s="832" t="s">
        <v>3453</v>
      </c>
      <c r="G235" s="832" t="s">
        <v>3534</v>
      </c>
      <c r="H235" s="832" t="s">
        <v>564</v>
      </c>
      <c r="I235" s="832" t="s">
        <v>3643</v>
      </c>
      <c r="J235" s="832" t="s">
        <v>1631</v>
      </c>
      <c r="K235" s="832" t="s">
        <v>2610</v>
      </c>
      <c r="L235" s="835">
        <v>86.41</v>
      </c>
      <c r="M235" s="835">
        <v>691.28</v>
      </c>
      <c r="N235" s="832">
        <v>8</v>
      </c>
      <c r="O235" s="836">
        <v>2.5</v>
      </c>
      <c r="P235" s="835">
        <v>172.82</v>
      </c>
      <c r="Q235" s="837">
        <v>0.25</v>
      </c>
      <c r="R235" s="832">
        <v>2</v>
      </c>
      <c r="S235" s="837">
        <v>0.25</v>
      </c>
      <c r="T235" s="836">
        <v>0.5</v>
      </c>
      <c r="U235" s="838">
        <v>0.2</v>
      </c>
    </row>
    <row r="236" spans="1:21" ht="14.4" customHeight="1" x14ac:dyDescent="0.3">
      <c r="A236" s="831">
        <v>30</v>
      </c>
      <c r="B236" s="832" t="s">
        <v>3452</v>
      </c>
      <c r="C236" s="832" t="s">
        <v>3462</v>
      </c>
      <c r="D236" s="833" t="s">
        <v>5005</v>
      </c>
      <c r="E236" s="834" t="s">
        <v>3468</v>
      </c>
      <c r="F236" s="832" t="s">
        <v>3453</v>
      </c>
      <c r="G236" s="832" t="s">
        <v>3596</v>
      </c>
      <c r="H236" s="832" t="s">
        <v>597</v>
      </c>
      <c r="I236" s="832" t="s">
        <v>2882</v>
      </c>
      <c r="J236" s="832" t="s">
        <v>1380</v>
      </c>
      <c r="K236" s="832" t="s">
        <v>2883</v>
      </c>
      <c r="L236" s="835">
        <v>32.869999999999997</v>
      </c>
      <c r="M236" s="835">
        <v>65.739999999999995</v>
      </c>
      <c r="N236" s="832">
        <v>2</v>
      </c>
      <c r="O236" s="836">
        <v>1</v>
      </c>
      <c r="P236" s="835">
        <v>65.739999999999995</v>
      </c>
      <c r="Q236" s="837">
        <v>1</v>
      </c>
      <c r="R236" s="832">
        <v>2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30</v>
      </c>
      <c r="B237" s="832" t="s">
        <v>3452</v>
      </c>
      <c r="C237" s="832" t="s">
        <v>3462</v>
      </c>
      <c r="D237" s="833" t="s">
        <v>5005</v>
      </c>
      <c r="E237" s="834" t="s">
        <v>3468</v>
      </c>
      <c r="F237" s="832" t="s">
        <v>3453</v>
      </c>
      <c r="G237" s="832" t="s">
        <v>3844</v>
      </c>
      <c r="H237" s="832" t="s">
        <v>564</v>
      </c>
      <c r="I237" s="832" t="s">
        <v>3845</v>
      </c>
      <c r="J237" s="832" t="s">
        <v>3846</v>
      </c>
      <c r="K237" s="832" t="s">
        <v>3847</v>
      </c>
      <c r="L237" s="835">
        <v>66.97</v>
      </c>
      <c r="M237" s="835">
        <v>66.97</v>
      </c>
      <c r="N237" s="832">
        <v>1</v>
      </c>
      <c r="O237" s="836">
        <v>1</v>
      </c>
      <c r="P237" s="835">
        <v>66.97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30</v>
      </c>
      <c r="B238" s="832" t="s">
        <v>3452</v>
      </c>
      <c r="C238" s="832" t="s">
        <v>3462</v>
      </c>
      <c r="D238" s="833" t="s">
        <v>5005</v>
      </c>
      <c r="E238" s="834" t="s">
        <v>3468</v>
      </c>
      <c r="F238" s="832" t="s">
        <v>3453</v>
      </c>
      <c r="G238" s="832" t="s">
        <v>3537</v>
      </c>
      <c r="H238" s="832" t="s">
        <v>597</v>
      </c>
      <c r="I238" s="832" t="s">
        <v>2716</v>
      </c>
      <c r="J238" s="832" t="s">
        <v>736</v>
      </c>
      <c r="K238" s="832" t="s">
        <v>738</v>
      </c>
      <c r="L238" s="835">
        <v>38.04</v>
      </c>
      <c r="M238" s="835">
        <v>38.04</v>
      </c>
      <c r="N238" s="832">
        <v>1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30</v>
      </c>
      <c r="B239" s="832" t="s">
        <v>3452</v>
      </c>
      <c r="C239" s="832" t="s">
        <v>3462</v>
      </c>
      <c r="D239" s="833" t="s">
        <v>5005</v>
      </c>
      <c r="E239" s="834" t="s">
        <v>3468</v>
      </c>
      <c r="F239" s="832" t="s">
        <v>3453</v>
      </c>
      <c r="G239" s="832" t="s">
        <v>3537</v>
      </c>
      <c r="H239" s="832" t="s">
        <v>597</v>
      </c>
      <c r="I239" s="832" t="s">
        <v>2717</v>
      </c>
      <c r="J239" s="832" t="s">
        <v>736</v>
      </c>
      <c r="K239" s="832" t="s">
        <v>2718</v>
      </c>
      <c r="L239" s="835">
        <v>10.65</v>
      </c>
      <c r="M239" s="835">
        <v>191.70000000000002</v>
      </c>
      <c r="N239" s="832">
        <v>18</v>
      </c>
      <c r="O239" s="836">
        <v>4.5</v>
      </c>
      <c r="P239" s="835">
        <v>127.80000000000001</v>
      </c>
      <c r="Q239" s="837">
        <v>0.66666666666666663</v>
      </c>
      <c r="R239" s="832">
        <v>12</v>
      </c>
      <c r="S239" s="837">
        <v>0.66666666666666663</v>
      </c>
      <c r="T239" s="836">
        <v>3.5</v>
      </c>
      <c r="U239" s="838">
        <v>0.77777777777777779</v>
      </c>
    </row>
    <row r="240" spans="1:21" ht="14.4" customHeight="1" x14ac:dyDescent="0.3">
      <c r="A240" s="831">
        <v>30</v>
      </c>
      <c r="B240" s="832" t="s">
        <v>3452</v>
      </c>
      <c r="C240" s="832" t="s">
        <v>3462</v>
      </c>
      <c r="D240" s="833" t="s">
        <v>5005</v>
      </c>
      <c r="E240" s="834" t="s">
        <v>3468</v>
      </c>
      <c r="F240" s="832" t="s">
        <v>3453</v>
      </c>
      <c r="G240" s="832" t="s">
        <v>3537</v>
      </c>
      <c r="H240" s="832" t="s">
        <v>597</v>
      </c>
      <c r="I240" s="832" t="s">
        <v>2724</v>
      </c>
      <c r="J240" s="832" t="s">
        <v>736</v>
      </c>
      <c r="K240" s="832" t="s">
        <v>737</v>
      </c>
      <c r="L240" s="835">
        <v>17.559999999999999</v>
      </c>
      <c r="M240" s="835">
        <v>158.03999999999996</v>
      </c>
      <c r="N240" s="832">
        <v>9</v>
      </c>
      <c r="O240" s="836">
        <v>1.5</v>
      </c>
      <c r="P240" s="835">
        <v>52.679999999999993</v>
      </c>
      <c r="Q240" s="837">
        <v>0.33333333333333337</v>
      </c>
      <c r="R240" s="832">
        <v>3</v>
      </c>
      <c r="S240" s="837">
        <v>0.33333333333333331</v>
      </c>
      <c r="T240" s="836">
        <v>0.5</v>
      </c>
      <c r="U240" s="838">
        <v>0.33333333333333331</v>
      </c>
    </row>
    <row r="241" spans="1:21" ht="14.4" customHeight="1" x14ac:dyDescent="0.3">
      <c r="A241" s="831">
        <v>30</v>
      </c>
      <c r="B241" s="832" t="s">
        <v>3452</v>
      </c>
      <c r="C241" s="832" t="s">
        <v>3462</v>
      </c>
      <c r="D241" s="833" t="s">
        <v>5005</v>
      </c>
      <c r="E241" s="834" t="s">
        <v>3468</v>
      </c>
      <c r="F241" s="832" t="s">
        <v>3453</v>
      </c>
      <c r="G241" s="832" t="s">
        <v>3542</v>
      </c>
      <c r="H241" s="832" t="s">
        <v>597</v>
      </c>
      <c r="I241" s="832" t="s">
        <v>2643</v>
      </c>
      <c r="J241" s="832" t="s">
        <v>1071</v>
      </c>
      <c r="K241" s="832" t="s">
        <v>2644</v>
      </c>
      <c r="L241" s="835">
        <v>490.89</v>
      </c>
      <c r="M241" s="835">
        <v>490.89</v>
      </c>
      <c r="N241" s="832">
        <v>1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30</v>
      </c>
      <c r="B242" s="832" t="s">
        <v>3452</v>
      </c>
      <c r="C242" s="832" t="s">
        <v>3462</v>
      </c>
      <c r="D242" s="833" t="s">
        <v>5005</v>
      </c>
      <c r="E242" s="834" t="s">
        <v>3468</v>
      </c>
      <c r="F242" s="832" t="s">
        <v>3453</v>
      </c>
      <c r="G242" s="832" t="s">
        <v>3848</v>
      </c>
      <c r="H242" s="832" t="s">
        <v>564</v>
      </c>
      <c r="I242" s="832" t="s">
        <v>3849</v>
      </c>
      <c r="J242" s="832" t="s">
        <v>996</v>
      </c>
      <c r="K242" s="832" t="s">
        <v>3850</v>
      </c>
      <c r="L242" s="835">
        <v>0</v>
      </c>
      <c r="M242" s="835">
        <v>0</v>
      </c>
      <c r="N242" s="832">
        <v>3</v>
      </c>
      <c r="O242" s="836">
        <v>2</v>
      </c>
      <c r="P242" s="835"/>
      <c r="Q242" s="837"/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30</v>
      </c>
      <c r="B243" s="832" t="s">
        <v>3452</v>
      </c>
      <c r="C243" s="832" t="s">
        <v>3462</v>
      </c>
      <c r="D243" s="833" t="s">
        <v>5005</v>
      </c>
      <c r="E243" s="834" t="s">
        <v>3468</v>
      </c>
      <c r="F243" s="832" t="s">
        <v>3453</v>
      </c>
      <c r="G243" s="832" t="s">
        <v>3851</v>
      </c>
      <c r="H243" s="832" t="s">
        <v>597</v>
      </c>
      <c r="I243" s="832" t="s">
        <v>3023</v>
      </c>
      <c r="J243" s="832" t="s">
        <v>701</v>
      </c>
      <c r="K243" s="832" t="s">
        <v>642</v>
      </c>
      <c r="L243" s="835">
        <v>48.42</v>
      </c>
      <c r="M243" s="835">
        <v>484.20000000000005</v>
      </c>
      <c r="N243" s="832">
        <v>10</v>
      </c>
      <c r="O243" s="836">
        <v>3.5</v>
      </c>
      <c r="P243" s="835">
        <v>387.36</v>
      </c>
      <c r="Q243" s="837">
        <v>0.79999999999999993</v>
      </c>
      <c r="R243" s="832">
        <v>8</v>
      </c>
      <c r="S243" s="837">
        <v>0.8</v>
      </c>
      <c r="T243" s="836">
        <v>2.5</v>
      </c>
      <c r="U243" s="838">
        <v>0.7142857142857143</v>
      </c>
    </row>
    <row r="244" spans="1:21" ht="14.4" customHeight="1" x14ac:dyDescent="0.3">
      <c r="A244" s="831">
        <v>30</v>
      </c>
      <c r="B244" s="832" t="s">
        <v>3452</v>
      </c>
      <c r="C244" s="832" t="s">
        <v>3462</v>
      </c>
      <c r="D244" s="833" t="s">
        <v>5005</v>
      </c>
      <c r="E244" s="834" t="s">
        <v>3468</v>
      </c>
      <c r="F244" s="832" t="s">
        <v>3453</v>
      </c>
      <c r="G244" s="832" t="s">
        <v>3851</v>
      </c>
      <c r="H244" s="832" t="s">
        <v>597</v>
      </c>
      <c r="I244" s="832" t="s">
        <v>3023</v>
      </c>
      <c r="J244" s="832" t="s">
        <v>701</v>
      </c>
      <c r="K244" s="832" t="s">
        <v>642</v>
      </c>
      <c r="L244" s="835">
        <v>35.25</v>
      </c>
      <c r="M244" s="835">
        <v>176.25</v>
      </c>
      <c r="N244" s="832">
        <v>5</v>
      </c>
      <c r="O244" s="836">
        <v>2.5</v>
      </c>
      <c r="P244" s="835">
        <v>141</v>
      </c>
      <c r="Q244" s="837">
        <v>0.8</v>
      </c>
      <c r="R244" s="832">
        <v>4</v>
      </c>
      <c r="S244" s="837">
        <v>0.8</v>
      </c>
      <c r="T244" s="836">
        <v>1.5</v>
      </c>
      <c r="U244" s="838">
        <v>0.6</v>
      </c>
    </row>
    <row r="245" spans="1:21" ht="14.4" customHeight="1" x14ac:dyDescent="0.3">
      <c r="A245" s="831">
        <v>30</v>
      </c>
      <c r="B245" s="832" t="s">
        <v>3452</v>
      </c>
      <c r="C245" s="832" t="s">
        <v>3462</v>
      </c>
      <c r="D245" s="833" t="s">
        <v>5005</v>
      </c>
      <c r="E245" s="834" t="s">
        <v>3468</v>
      </c>
      <c r="F245" s="832" t="s">
        <v>3453</v>
      </c>
      <c r="G245" s="832" t="s">
        <v>3851</v>
      </c>
      <c r="H245" s="832" t="s">
        <v>564</v>
      </c>
      <c r="I245" s="832" t="s">
        <v>3852</v>
      </c>
      <c r="J245" s="832" t="s">
        <v>701</v>
      </c>
      <c r="K245" s="832" t="s">
        <v>3853</v>
      </c>
      <c r="L245" s="835">
        <v>35.25</v>
      </c>
      <c r="M245" s="835">
        <v>105.75</v>
      </c>
      <c r="N245" s="832">
        <v>3</v>
      </c>
      <c r="O245" s="836">
        <v>2</v>
      </c>
      <c r="P245" s="835">
        <v>105.75</v>
      </c>
      <c r="Q245" s="837">
        <v>1</v>
      </c>
      <c r="R245" s="832">
        <v>3</v>
      </c>
      <c r="S245" s="837">
        <v>1</v>
      </c>
      <c r="T245" s="836">
        <v>2</v>
      </c>
      <c r="U245" s="838">
        <v>1</v>
      </c>
    </row>
    <row r="246" spans="1:21" ht="14.4" customHeight="1" x14ac:dyDescent="0.3">
      <c r="A246" s="831">
        <v>30</v>
      </c>
      <c r="B246" s="832" t="s">
        <v>3452</v>
      </c>
      <c r="C246" s="832" t="s">
        <v>3462</v>
      </c>
      <c r="D246" s="833" t="s">
        <v>5005</v>
      </c>
      <c r="E246" s="834" t="s">
        <v>3468</v>
      </c>
      <c r="F246" s="832" t="s">
        <v>3453</v>
      </c>
      <c r="G246" s="832" t="s">
        <v>3851</v>
      </c>
      <c r="H246" s="832" t="s">
        <v>564</v>
      </c>
      <c r="I246" s="832" t="s">
        <v>3854</v>
      </c>
      <c r="J246" s="832" t="s">
        <v>3855</v>
      </c>
      <c r="K246" s="832" t="s">
        <v>3856</v>
      </c>
      <c r="L246" s="835">
        <v>35.25</v>
      </c>
      <c r="M246" s="835">
        <v>35.25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30</v>
      </c>
      <c r="B247" s="832" t="s">
        <v>3452</v>
      </c>
      <c r="C247" s="832" t="s">
        <v>3462</v>
      </c>
      <c r="D247" s="833" t="s">
        <v>5005</v>
      </c>
      <c r="E247" s="834" t="s">
        <v>3468</v>
      </c>
      <c r="F247" s="832" t="s">
        <v>3453</v>
      </c>
      <c r="G247" s="832" t="s">
        <v>3857</v>
      </c>
      <c r="H247" s="832" t="s">
        <v>597</v>
      </c>
      <c r="I247" s="832" t="s">
        <v>3327</v>
      </c>
      <c r="J247" s="832" t="s">
        <v>2768</v>
      </c>
      <c r="K247" s="832" t="s">
        <v>2765</v>
      </c>
      <c r="L247" s="835">
        <v>15.55</v>
      </c>
      <c r="M247" s="835">
        <v>46.650000000000006</v>
      </c>
      <c r="N247" s="832">
        <v>3</v>
      </c>
      <c r="O247" s="836">
        <v>0.5</v>
      </c>
      <c r="P247" s="835">
        <v>46.650000000000006</v>
      </c>
      <c r="Q247" s="837">
        <v>1</v>
      </c>
      <c r="R247" s="832">
        <v>3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30</v>
      </c>
      <c r="B248" s="832" t="s">
        <v>3452</v>
      </c>
      <c r="C248" s="832" t="s">
        <v>3462</v>
      </c>
      <c r="D248" s="833" t="s">
        <v>5005</v>
      </c>
      <c r="E248" s="834" t="s">
        <v>3468</v>
      </c>
      <c r="F248" s="832" t="s">
        <v>3453</v>
      </c>
      <c r="G248" s="832" t="s">
        <v>3857</v>
      </c>
      <c r="H248" s="832" t="s">
        <v>597</v>
      </c>
      <c r="I248" s="832" t="s">
        <v>3858</v>
      </c>
      <c r="J248" s="832" t="s">
        <v>2768</v>
      </c>
      <c r="K248" s="832" t="s">
        <v>3336</v>
      </c>
      <c r="L248" s="835">
        <v>51.83</v>
      </c>
      <c r="M248" s="835">
        <v>51.83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30</v>
      </c>
      <c r="B249" s="832" t="s">
        <v>3452</v>
      </c>
      <c r="C249" s="832" t="s">
        <v>3462</v>
      </c>
      <c r="D249" s="833" t="s">
        <v>5005</v>
      </c>
      <c r="E249" s="834" t="s">
        <v>3468</v>
      </c>
      <c r="F249" s="832" t="s">
        <v>3453</v>
      </c>
      <c r="G249" s="832" t="s">
        <v>3581</v>
      </c>
      <c r="H249" s="832" t="s">
        <v>564</v>
      </c>
      <c r="I249" s="832" t="s">
        <v>3582</v>
      </c>
      <c r="J249" s="832" t="s">
        <v>3583</v>
      </c>
      <c r="K249" s="832" t="s">
        <v>642</v>
      </c>
      <c r="L249" s="835">
        <v>88.1</v>
      </c>
      <c r="M249" s="835">
        <v>176.2</v>
      </c>
      <c r="N249" s="832">
        <v>2</v>
      </c>
      <c r="O249" s="836">
        <v>1</v>
      </c>
      <c r="P249" s="835">
        <v>176.2</v>
      </c>
      <c r="Q249" s="837">
        <v>1</v>
      </c>
      <c r="R249" s="832">
        <v>2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30</v>
      </c>
      <c r="B250" s="832" t="s">
        <v>3452</v>
      </c>
      <c r="C250" s="832" t="s">
        <v>3462</v>
      </c>
      <c r="D250" s="833" t="s">
        <v>5005</v>
      </c>
      <c r="E250" s="834" t="s">
        <v>3468</v>
      </c>
      <c r="F250" s="832" t="s">
        <v>3453</v>
      </c>
      <c r="G250" s="832" t="s">
        <v>3581</v>
      </c>
      <c r="H250" s="832" t="s">
        <v>564</v>
      </c>
      <c r="I250" s="832" t="s">
        <v>3582</v>
      </c>
      <c r="J250" s="832" t="s">
        <v>3583</v>
      </c>
      <c r="K250" s="832" t="s">
        <v>642</v>
      </c>
      <c r="L250" s="835">
        <v>174.59</v>
      </c>
      <c r="M250" s="835">
        <v>174.59</v>
      </c>
      <c r="N250" s="832">
        <v>1</v>
      </c>
      <c r="O250" s="836">
        <v>0.5</v>
      </c>
      <c r="P250" s="835">
        <v>174.59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30</v>
      </c>
      <c r="B251" s="832" t="s">
        <v>3452</v>
      </c>
      <c r="C251" s="832" t="s">
        <v>3462</v>
      </c>
      <c r="D251" s="833" t="s">
        <v>5005</v>
      </c>
      <c r="E251" s="834" t="s">
        <v>3468</v>
      </c>
      <c r="F251" s="832" t="s">
        <v>3453</v>
      </c>
      <c r="G251" s="832" t="s">
        <v>3544</v>
      </c>
      <c r="H251" s="832" t="s">
        <v>564</v>
      </c>
      <c r="I251" s="832" t="s">
        <v>3859</v>
      </c>
      <c r="J251" s="832" t="s">
        <v>1133</v>
      </c>
      <c r="K251" s="832" t="s">
        <v>3860</v>
      </c>
      <c r="L251" s="835">
        <v>32.25</v>
      </c>
      <c r="M251" s="835">
        <v>32.25</v>
      </c>
      <c r="N251" s="832">
        <v>1</v>
      </c>
      <c r="O251" s="836">
        <v>0.5</v>
      </c>
      <c r="P251" s="835">
        <v>32.25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30</v>
      </c>
      <c r="B252" s="832" t="s">
        <v>3452</v>
      </c>
      <c r="C252" s="832" t="s">
        <v>3462</v>
      </c>
      <c r="D252" s="833" t="s">
        <v>5005</v>
      </c>
      <c r="E252" s="834" t="s">
        <v>3468</v>
      </c>
      <c r="F252" s="832" t="s">
        <v>3453</v>
      </c>
      <c r="G252" s="832" t="s">
        <v>3544</v>
      </c>
      <c r="H252" s="832" t="s">
        <v>564</v>
      </c>
      <c r="I252" s="832" t="s">
        <v>3861</v>
      </c>
      <c r="J252" s="832" t="s">
        <v>3862</v>
      </c>
      <c r="K252" s="832" t="s">
        <v>3863</v>
      </c>
      <c r="L252" s="835">
        <v>115.18</v>
      </c>
      <c r="M252" s="835">
        <v>115.18</v>
      </c>
      <c r="N252" s="832">
        <v>1</v>
      </c>
      <c r="O252" s="836">
        <v>1</v>
      </c>
      <c r="P252" s="835">
        <v>115.18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30</v>
      </c>
      <c r="B253" s="832" t="s">
        <v>3452</v>
      </c>
      <c r="C253" s="832" t="s">
        <v>3462</v>
      </c>
      <c r="D253" s="833" t="s">
        <v>5005</v>
      </c>
      <c r="E253" s="834" t="s">
        <v>3468</v>
      </c>
      <c r="F253" s="832" t="s">
        <v>3453</v>
      </c>
      <c r="G253" s="832" t="s">
        <v>3544</v>
      </c>
      <c r="H253" s="832" t="s">
        <v>564</v>
      </c>
      <c r="I253" s="832" t="s">
        <v>3647</v>
      </c>
      <c r="J253" s="832" t="s">
        <v>1133</v>
      </c>
      <c r="K253" s="832" t="s">
        <v>3648</v>
      </c>
      <c r="L253" s="835">
        <v>103.67</v>
      </c>
      <c r="M253" s="835">
        <v>725.68999999999994</v>
      </c>
      <c r="N253" s="832">
        <v>7</v>
      </c>
      <c r="O253" s="836">
        <v>3</v>
      </c>
      <c r="P253" s="835">
        <v>103.67</v>
      </c>
      <c r="Q253" s="837">
        <v>0.14285714285714288</v>
      </c>
      <c r="R253" s="832">
        <v>1</v>
      </c>
      <c r="S253" s="837">
        <v>0.14285714285714285</v>
      </c>
      <c r="T253" s="836">
        <v>0.5</v>
      </c>
      <c r="U253" s="838">
        <v>0.16666666666666666</v>
      </c>
    </row>
    <row r="254" spans="1:21" ht="14.4" customHeight="1" x14ac:dyDescent="0.3">
      <c r="A254" s="831">
        <v>30</v>
      </c>
      <c r="B254" s="832" t="s">
        <v>3452</v>
      </c>
      <c r="C254" s="832" t="s">
        <v>3462</v>
      </c>
      <c r="D254" s="833" t="s">
        <v>5005</v>
      </c>
      <c r="E254" s="834" t="s">
        <v>3468</v>
      </c>
      <c r="F254" s="832" t="s">
        <v>3453</v>
      </c>
      <c r="G254" s="832" t="s">
        <v>3544</v>
      </c>
      <c r="H254" s="832" t="s">
        <v>564</v>
      </c>
      <c r="I254" s="832" t="s">
        <v>3864</v>
      </c>
      <c r="J254" s="832" t="s">
        <v>3865</v>
      </c>
      <c r="K254" s="832" t="s">
        <v>3863</v>
      </c>
      <c r="L254" s="835">
        <v>115.18</v>
      </c>
      <c r="M254" s="835">
        <v>115.18</v>
      </c>
      <c r="N254" s="832">
        <v>1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30</v>
      </c>
      <c r="B255" s="832" t="s">
        <v>3452</v>
      </c>
      <c r="C255" s="832" t="s">
        <v>3462</v>
      </c>
      <c r="D255" s="833" t="s">
        <v>5005</v>
      </c>
      <c r="E255" s="834" t="s">
        <v>3468</v>
      </c>
      <c r="F255" s="832" t="s">
        <v>3453</v>
      </c>
      <c r="G255" s="832" t="s">
        <v>3544</v>
      </c>
      <c r="H255" s="832" t="s">
        <v>564</v>
      </c>
      <c r="I255" s="832" t="s">
        <v>3866</v>
      </c>
      <c r="J255" s="832" t="s">
        <v>3867</v>
      </c>
      <c r="K255" s="832" t="s">
        <v>3868</v>
      </c>
      <c r="L255" s="835">
        <v>34.56</v>
      </c>
      <c r="M255" s="835">
        <v>103.68</v>
      </c>
      <c r="N255" s="832">
        <v>3</v>
      </c>
      <c r="O255" s="836">
        <v>0.5</v>
      </c>
      <c r="P255" s="835">
        <v>103.68</v>
      </c>
      <c r="Q255" s="837">
        <v>1</v>
      </c>
      <c r="R255" s="832">
        <v>3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30</v>
      </c>
      <c r="B256" s="832" t="s">
        <v>3452</v>
      </c>
      <c r="C256" s="832" t="s">
        <v>3462</v>
      </c>
      <c r="D256" s="833" t="s">
        <v>5005</v>
      </c>
      <c r="E256" s="834" t="s">
        <v>3468</v>
      </c>
      <c r="F256" s="832" t="s">
        <v>3453</v>
      </c>
      <c r="G256" s="832" t="s">
        <v>3544</v>
      </c>
      <c r="H256" s="832" t="s">
        <v>564</v>
      </c>
      <c r="I256" s="832" t="s">
        <v>3869</v>
      </c>
      <c r="J256" s="832" t="s">
        <v>3865</v>
      </c>
      <c r="K256" s="832" t="s">
        <v>3868</v>
      </c>
      <c r="L256" s="835">
        <v>34.56</v>
      </c>
      <c r="M256" s="835">
        <v>138.24</v>
      </c>
      <c r="N256" s="832">
        <v>4</v>
      </c>
      <c r="O256" s="836">
        <v>2</v>
      </c>
      <c r="P256" s="835">
        <v>103.68</v>
      </c>
      <c r="Q256" s="837">
        <v>0.75</v>
      </c>
      <c r="R256" s="832">
        <v>3</v>
      </c>
      <c r="S256" s="837">
        <v>0.75</v>
      </c>
      <c r="T256" s="836">
        <v>1</v>
      </c>
      <c r="U256" s="838">
        <v>0.5</v>
      </c>
    </row>
    <row r="257" spans="1:21" ht="14.4" customHeight="1" x14ac:dyDescent="0.3">
      <c r="A257" s="831">
        <v>30</v>
      </c>
      <c r="B257" s="832" t="s">
        <v>3452</v>
      </c>
      <c r="C257" s="832" t="s">
        <v>3462</v>
      </c>
      <c r="D257" s="833" t="s">
        <v>5005</v>
      </c>
      <c r="E257" s="834" t="s">
        <v>3468</v>
      </c>
      <c r="F257" s="832" t="s">
        <v>3453</v>
      </c>
      <c r="G257" s="832" t="s">
        <v>3487</v>
      </c>
      <c r="H257" s="832" t="s">
        <v>597</v>
      </c>
      <c r="I257" s="832" t="s">
        <v>3488</v>
      </c>
      <c r="J257" s="832" t="s">
        <v>2559</v>
      </c>
      <c r="K257" s="832" t="s">
        <v>2560</v>
      </c>
      <c r="L257" s="835">
        <v>16.12</v>
      </c>
      <c r="M257" s="835">
        <v>161.19999999999999</v>
      </c>
      <c r="N257" s="832">
        <v>10</v>
      </c>
      <c r="O257" s="836">
        <v>2</v>
      </c>
      <c r="P257" s="835">
        <v>112.84</v>
      </c>
      <c r="Q257" s="837">
        <v>0.70000000000000007</v>
      </c>
      <c r="R257" s="832">
        <v>7</v>
      </c>
      <c r="S257" s="837">
        <v>0.7</v>
      </c>
      <c r="T257" s="836">
        <v>1.5</v>
      </c>
      <c r="U257" s="838">
        <v>0.75</v>
      </c>
    </row>
    <row r="258" spans="1:21" ht="14.4" customHeight="1" x14ac:dyDescent="0.3">
      <c r="A258" s="831">
        <v>30</v>
      </c>
      <c r="B258" s="832" t="s">
        <v>3452</v>
      </c>
      <c r="C258" s="832" t="s">
        <v>3462</v>
      </c>
      <c r="D258" s="833" t="s">
        <v>5005</v>
      </c>
      <c r="E258" s="834" t="s">
        <v>3468</v>
      </c>
      <c r="F258" s="832" t="s">
        <v>3453</v>
      </c>
      <c r="G258" s="832" t="s">
        <v>3487</v>
      </c>
      <c r="H258" s="832" t="s">
        <v>564</v>
      </c>
      <c r="I258" s="832" t="s">
        <v>3870</v>
      </c>
      <c r="J258" s="832" t="s">
        <v>2559</v>
      </c>
      <c r="K258" s="832" t="s">
        <v>3871</v>
      </c>
      <c r="L258" s="835">
        <v>51.84</v>
      </c>
      <c r="M258" s="835">
        <v>51.84</v>
      </c>
      <c r="N258" s="832">
        <v>1</v>
      </c>
      <c r="O258" s="836">
        <v>0.5</v>
      </c>
      <c r="P258" s="835">
        <v>51.84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30</v>
      </c>
      <c r="B259" s="832" t="s">
        <v>3452</v>
      </c>
      <c r="C259" s="832" t="s">
        <v>3462</v>
      </c>
      <c r="D259" s="833" t="s">
        <v>5005</v>
      </c>
      <c r="E259" s="834" t="s">
        <v>3468</v>
      </c>
      <c r="F259" s="832" t="s">
        <v>3453</v>
      </c>
      <c r="G259" s="832" t="s">
        <v>3487</v>
      </c>
      <c r="H259" s="832" t="s">
        <v>597</v>
      </c>
      <c r="I259" s="832" t="s">
        <v>2558</v>
      </c>
      <c r="J259" s="832" t="s">
        <v>2559</v>
      </c>
      <c r="K259" s="832" t="s">
        <v>2560</v>
      </c>
      <c r="L259" s="835">
        <v>16.12</v>
      </c>
      <c r="M259" s="835">
        <v>48.36</v>
      </c>
      <c r="N259" s="832">
        <v>3</v>
      </c>
      <c r="O259" s="836">
        <v>0.5</v>
      </c>
      <c r="P259" s="835">
        <v>48.36</v>
      </c>
      <c r="Q259" s="837">
        <v>1</v>
      </c>
      <c r="R259" s="832">
        <v>3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30</v>
      </c>
      <c r="B260" s="832" t="s">
        <v>3452</v>
      </c>
      <c r="C260" s="832" t="s">
        <v>3462</v>
      </c>
      <c r="D260" s="833" t="s">
        <v>5005</v>
      </c>
      <c r="E260" s="834" t="s">
        <v>3468</v>
      </c>
      <c r="F260" s="832" t="s">
        <v>3453</v>
      </c>
      <c r="G260" s="832" t="s">
        <v>3487</v>
      </c>
      <c r="H260" s="832" t="s">
        <v>564</v>
      </c>
      <c r="I260" s="832" t="s">
        <v>3872</v>
      </c>
      <c r="J260" s="832" t="s">
        <v>2559</v>
      </c>
      <c r="K260" s="832" t="s">
        <v>3871</v>
      </c>
      <c r="L260" s="835">
        <v>51.84</v>
      </c>
      <c r="M260" s="835">
        <v>51.84</v>
      </c>
      <c r="N260" s="832">
        <v>1</v>
      </c>
      <c r="O260" s="836">
        <v>0.5</v>
      </c>
      <c r="P260" s="835">
        <v>51.84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30</v>
      </c>
      <c r="B261" s="832" t="s">
        <v>3452</v>
      </c>
      <c r="C261" s="832" t="s">
        <v>3462</v>
      </c>
      <c r="D261" s="833" t="s">
        <v>5005</v>
      </c>
      <c r="E261" s="834" t="s">
        <v>3468</v>
      </c>
      <c r="F261" s="832" t="s">
        <v>3453</v>
      </c>
      <c r="G261" s="832" t="s">
        <v>3873</v>
      </c>
      <c r="H261" s="832" t="s">
        <v>564</v>
      </c>
      <c r="I261" s="832" t="s">
        <v>3874</v>
      </c>
      <c r="J261" s="832" t="s">
        <v>1512</v>
      </c>
      <c r="K261" s="832" t="s">
        <v>3875</v>
      </c>
      <c r="L261" s="835">
        <v>0</v>
      </c>
      <c r="M261" s="835">
        <v>0</v>
      </c>
      <c r="N261" s="832">
        <v>2</v>
      </c>
      <c r="O261" s="836">
        <v>0.5</v>
      </c>
      <c r="P261" s="835"/>
      <c r="Q261" s="837"/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30</v>
      </c>
      <c r="B262" s="832" t="s">
        <v>3452</v>
      </c>
      <c r="C262" s="832" t="s">
        <v>3462</v>
      </c>
      <c r="D262" s="833" t="s">
        <v>5005</v>
      </c>
      <c r="E262" s="834" t="s">
        <v>3468</v>
      </c>
      <c r="F262" s="832" t="s">
        <v>3453</v>
      </c>
      <c r="G262" s="832" t="s">
        <v>3873</v>
      </c>
      <c r="H262" s="832" t="s">
        <v>564</v>
      </c>
      <c r="I262" s="832" t="s">
        <v>3876</v>
      </c>
      <c r="J262" s="832" t="s">
        <v>3877</v>
      </c>
      <c r="K262" s="832" t="s">
        <v>3878</v>
      </c>
      <c r="L262" s="835">
        <v>0</v>
      </c>
      <c r="M262" s="835">
        <v>0</v>
      </c>
      <c r="N262" s="832">
        <v>1</v>
      </c>
      <c r="O262" s="836">
        <v>1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30</v>
      </c>
      <c r="B263" s="832" t="s">
        <v>3452</v>
      </c>
      <c r="C263" s="832" t="s">
        <v>3462</v>
      </c>
      <c r="D263" s="833" t="s">
        <v>5005</v>
      </c>
      <c r="E263" s="834" t="s">
        <v>3468</v>
      </c>
      <c r="F263" s="832" t="s">
        <v>3453</v>
      </c>
      <c r="G263" s="832" t="s">
        <v>3873</v>
      </c>
      <c r="H263" s="832" t="s">
        <v>564</v>
      </c>
      <c r="I263" s="832" t="s">
        <v>3879</v>
      </c>
      <c r="J263" s="832" t="s">
        <v>1512</v>
      </c>
      <c r="K263" s="832" t="s">
        <v>3880</v>
      </c>
      <c r="L263" s="835">
        <v>0</v>
      </c>
      <c r="M263" s="835">
        <v>0</v>
      </c>
      <c r="N263" s="832">
        <v>1</v>
      </c>
      <c r="O263" s="836">
        <v>1</v>
      </c>
      <c r="P263" s="835"/>
      <c r="Q263" s="837"/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30</v>
      </c>
      <c r="B264" s="832" t="s">
        <v>3452</v>
      </c>
      <c r="C264" s="832" t="s">
        <v>3462</v>
      </c>
      <c r="D264" s="833" t="s">
        <v>5005</v>
      </c>
      <c r="E264" s="834" t="s">
        <v>3468</v>
      </c>
      <c r="F264" s="832" t="s">
        <v>3453</v>
      </c>
      <c r="G264" s="832" t="s">
        <v>3584</v>
      </c>
      <c r="H264" s="832" t="s">
        <v>597</v>
      </c>
      <c r="I264" s="832" t="s">
        <v>2781</v>
      </c>
      <c r="J264" s="832" t="s">
        <v>1553</v>
      </c>
      <c r="K264" s="832" t="s">
        <v>2737</v>
      </c>
      <c r="L264" s="835">
        <v>47.7</v>
      </c>
      <c r="M264" s="835">
        <v>47.7</v>
      </c>
      <c r="N264" s="832">
        <v>1</v>
      </c>
      <c r="O264" s="836">
        <v>1</v>
      </c>
      <c r="P264" s="835">
        <v>47.7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30</v>
      </c>
      <c r="B265" s="832" t="s">
        <v>3452</v>
      </c>
      <c r="C265" s="832" t="s">
        <v>3462</v>
      </c>
      <c r="D265" s="833" t="s">
        <v>5005</v>
      </c>
      <c r="E265" s="834" t="s">
        <v>3468</v>
      </c>
      <c r="F265" s="832" t="s">
        <v>3453</v>
      </c>
      <c r="G265" s="832" t="s">
        <v>3584</v>
      </c>
      <c r="H265" s="832" t="s">
        <v>597</v>
      </c>
      <c r="I265" s="832" t="s">
        <v>2782</v>
      </c>
      <c r="J265" s="832" t="s">
        <v>1553</v>
      </c>
      <c r="K265" s="832" t="s">
        <v>2783</v>
      </c>
      <c r="L265" s="835">
        <v>143.09</v>
      </c>
      <c r="M265" s="835">
        <v>286.18</v>
      </c>
      <c r="N265" s="832">
        <v>2</v>
      </c>
      <c r="O265" s="836">
        <v>1</v>
      </c>
      <c r="P265" s="835">
        <v>286.18</v>
      </c>
      <c r="Q265" s="837">
        <v>1</v>
      </c>
      <c r="R265" s="832">
        <v>2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30</v>
      </c>
      <c r="B266" s="832" t="s">
        <v>3452</v>
      </c>
      <c r="C266" s="832" t="s">
        <v>3462</v>
      </c>
      <c r="D266" s="833" t="s">
        <v>5005</v>
      </c>
      <c r="E266" s="834" t="s">
        <v>3468</v>
      </c>
      <c r="F266" s="832" t="s">
        <v>3453</v>
      </c>
      <c r="G266" s="832" t="s">
        <v>3584</v>
      </c>
      <c r="H266" s="832" t="s">
        <v>564</v>
      </c>
      <c r="I266" s="832" t="s">
        <v>3881</v>
      </c>
      <c r="J266" s="832" t="s">
        <v>3882</v>
      </c>
      <c r="K266" s="832" t="s">
        <v>2693</v>
      </c>
      <c r="L266" s="835">
        <v>143.09</v>
      </c>
      <c r="M266" s="835">
        <v>143.09</v>
      </c>
      <c r="N266" s="832">
        <v>1</v>
      </c>
      <c r="O266" s="836">
        <v>0.5</v>
      </c>
      <c r="P266" s="835">
        <v>143.09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30</v>
      </c>
      <c r="B267" s="832" t="s">
        <v>3452</v>
      </c>
      <c r="C267" s="832" t="s">
        <v>3462</v>
      </c>
      <c r="D267" s="833" t="s">
        <v>5005</v>
      </c>
      <c r="E267" s="834" t="s">
        <v>3468</v>
      </c>
      <c r="F267" s="832" t="s">
        <v>3453</v>
      </c>
      <c r="G267" s="832" t="s">
        <v>3547</v>
      </c>
      <c r="H267" s="832" t="s">
        <v>564</v>
      </c>
      <c r="I267" s="832" t="s">
        <v>3548</v>
      </c>
      <c r="J267" s="832" t="s">
        <v>3549</v>
      </c>
      <c r="K267" s="832" t="s">
        <v>3550</v>
      </c>
      <c r="L267" s="835">
        <v>72.88</v>
      </c>
      <c r="M267" s="835">
        <v>72.88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30</v>
      </c>
      <c r="B268" s="832" t="s">
        <v>3452</v>
      </c>
      <c r="C268" s="832" t="s">
        <v>3462</v>
      </c>
      <c r="D268" s="833" t="s">
        <v>5005</v>
      </c>
      <c r="E268" s="834" t="s">
        <v>3468</v>
      </c>
      <c r="F268" s="832" t="s">
        <v>3453</v>
      </c>
      <c r="G268" s="832" t="s">
        <v>3547</v>
      </c>
      <c r="H268" s="832" t="s">
        <v>564</v>
      </c>
      <c r="I268" s="832" t="s">
        <v>3883</v>
      </c>
      <c r="J268" s="832" t="s">
        <v>3549</v>
      </c>
      <c r="K268" s="832" t="s">
        <v>3884</v>
      </c>
      <c r="L268" s="835">
        <v>218.62</v>
      </c>
      <c r="M268" s="835">
        <v>1530.3399999999997</v>
      </c>
      <c r="N268" s="832">
        <v>7</v>
      </c>
      <c r="O268" s="836">
        <v>3.5</v>
      </c>
      <c r="P268" s="835">
        <v>218.62</v>
      </c>
      <c r="Q268" s="837">
        <v>0.14285714285714288</v>
      </c>
      <c r="R268" s="832">
        <v>1</v>
      </c>
      <c r="S268" s="837">
        <v>0.14285714285714285</v>
      </c>
      <c r="T268" s="836">
        <v>0.5</v>
      </c>
      <c r="U268" s="838">
        <v>0.14285714285714285</v>
      </c>
    </row>
    <row r="269" spans="1:21" ht="14.4" customHeight="1" x14ac:dyDescent="0.3">
      <c r="A269" s="831">
        <v>30</v>
      </c>
      <c r="B269" s="832" t="s">
        <v>3452</v>
      </c>
      <c r="C269" s="832" t="s">
        <v>3462</v>
      </c>
      <c r="D269" s="833" t="s">
        <v>5005</v>
      </c>
      <c r="E269" s="834" t="s">
        <v>3468</v>
      </c>
      <c r="F269" s="832" t="s">
        <v>3453</v>
      </c>
      <c r="G269" s="832" t="s">
        <v>3553</v>
      </c>
      <c r="H269" s="832" t="s">
        <v>597</v>
      </c>
      <c r="I269" s="832" t="s">
        <v>3885</v>
      </c>
      <c r="J269" s="832" t="s">
        <v>1544</v>
      </c>
      <c r="K269" s="832" t="s">
        <v>3886</v>
      </c>
      <c r="L269" s="835">
        <v>1195.75</v>
      </c>
      <c r="M269" s="835">
        <v>2391.5</v>
      </c>
      <c r="N269" s="832">
        <v>2</v>
      </c>
      <c r="O269" s="836">
        <v>1</v>
      </c>
      <c r="P269" s="835">
        <v>1195.75</v>
      </c>
      <c r="Q269" s="837">
        <v>0.5</v>
      </c>
      <c r="R269" s="832">
        <v>1</v>
      </c>
      <c r="S269" s="837">
        <v>0.5</v>
      </c>
      <c r="T269" s="836">
        <v>0.5</v>
      </c>
      <c r="U269" s="838">
        <v>0.5</v>
      </c>
    </row>
    <row r="270" spans="1:21" ht="14.4" customHeight="1" x14ac:dyDescent="0.3">
      <c r="A270" s="831">
        <v>30</v>
      </c>
      <c r="B270" s="832" t="s">
        <v>3452</v>
      </c>
      <c r="C270" s="832" t="s">
        <v>3462</v>
      </c>
      <c r="D270" s="833" t="s">
        <v>5005</v>
      </c>
      <c r="E270" s="834" t="s">
        <v>3468</v>
      </c>
      <c r="F270" s="832" t="s">
        <v>3453</v>
      </c>
      <c r="G270" s="832" t="s">
        <v>3553</v>
      </c>
      <c r="H270" s="832" t="s">
        <v>597</v>
      </c>
      <c r="I270" s="832" t="s">
        <v>3084</v>
      </c>
      <c r="J270" s="832" t="s">
        <v>1544</v>
      </c>
      <c r="K270" s="832" t="s">
        <v>1546</v>
      </c>
      <c r="L270" s="835">
        <v>2573.2199999999998</v>
      </c>
      <c r="M270" s="835">
        <v>7719.66</v>
      </c>
      <c r="N270" s="832">
        <v>3</v>
      </c>
      <c r="O270" s="836">
        <v>1.5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30</v>
      </c>
      <c r="B271" s="832" t="s">
        <v>3452</v>
      </c>
      <c r="C271" s="832" t="s">
        <v>3462</v>
      </c>
      <c r="D271" s="833" t="s">
        <v>5005</v>
      </c>
      <c r="E271" s="834" t="s">
        <v>3468</v>
      </c>
      <c r="F271" s="832" t="s">
        <v>3453</v>
      </c>
      <c r="G271" s="832" t="s">
        <v>3555</v>
      </c>
      <c r="H271" s="832" t="s">
        <v>597</v>
      </c>
      <c r="I271" s="832" t="s">
        <v>2785</v>
      </c>
      <c r="J271" s="832" t="s">
        <v>2786</v>
      </c>
      <c r="K271" s="832" t="s">
        <v>2787</v>
      </c>
      <c r="L271" s="835">
        <v>10.34</v>
      </c>
      <c r="M271" s="835">
        <v>20.68</v>
      </c>
      <c r="N271" s="832">
        <v>2</v>
      </c>
      <c r="O271" s="836">
        <v>1.5</v>
      </c>
      <c r="P271" s="835">
        <v>20.68</v>
      </c>
      <c r="Q271" s="837">
        <v>1</v>
      </c>
      <c r="R271" s="832">
        <v>2</v>
      </c>
      <c r="S271" s="837">
        <v>1</v>
      </c>
      <c r="T271" s="836">
        <v>1.5</v>
      </c>
      <c r="U271" s="838">
        <v>1</v>
      </c>
    </row>
    <row r="272" spans="1:21" ht="14.4" customHeight="1" x14ac:dyDescent="0.3">
      <c r="A272" s="831">
        <v>30</v>
      </c>
      <c r="B272" s="832" t="s">
        <v>3452</v>
      </c>
      <c r="C272" s="832" t="s">
        <v>3462</v>
      </c>
      <c r="D272" s="833" t="s">
        <v>5005</v>
      </c>
      <c r="E272" s="834" t="s">
        <v>3468</v>
      </c>
      <c r="F272" s="832" t="s">
        <v>3453</v>
      </c>
      <c r="G272" s="832" t="s">
        <v>3555</v>
      </c>
      <c r="H272" s="832" t="s">
        <v>597</v>
      </c>
      <c r="I272" s="832" t="s">
        <v>2788</v>
      </c>
      <c r="J272" s="832" t="s">
        <v>2786</v>
      </c>
      <c r="K272" s="832" t="s">
        <v>2789</v>
      </c>
      <c r="L272" s="835">
        <v>15.9</v>
      </c>
      <c r="M272" s="835">
        <v>477</v>
      </c>
      <c r="N272" s="832">
        <v>30</v>
      </c>
      <c r="O272" s="836">
        <v>5.5</v>
      </c>
      <c r="P272" s="835">
        <v>318</v>
      </c>
      <c r="Q272" s="837">
        <v>0.66666666666666663</v>
      </c>
      <c r="R272" s="832">
        <v>20</v>
      </c>
      <c r="S272" s="837">
        <v>0.66666666666666663</v>
      </c>
      <c r="T272" s="836">
        <v>3</v>
      </c>
      <c r="U272" s="838">
        <v>0.54545454545454541</v>
      </c>
    </row>
    <row r="273" spans="1:21" ht="14.4" customHeight="1" x14ac:dyDescent="0.3">
      <c r="A273" s="831">
        <v>30</v>
      </c>
      <c r="B273" s="832" t="s">
        <v>3452</v>
      </c>
      <c r="C273" s="832" t="s">
        <v>3462</v>
      </c>
      <c r="D273" s="833" t="s">
        <v>5005</v>
      </c>
      <c r="E273" s="834" t="s">
        <v>3468</v>
      </c>
      <c r="F273" s="832" t="s">
        <v>3453</v>
      </c>
      <c r="G273" s="832" t="s">
        <v>3555</v>
      </c>
      <c r="H273" s="832" t="s">
        <v>597</v>
      </c>
      <c r="I273" s="832" t="s">
        <v>2790</v>
      </c>
      <c r="J273" s="832" t="s">
        <v>2786</v>
      </c>
      <c r="K273" s="832" t="s">
        <v>2747</v>
      </c>
      <c r="L273" s="835">
        <v>47.7</v>
      </c>
      <c r="M273" s="835">
        <v>143.10000000000002</v>
      </c>
      <c r="N273" s="832">
        <v>3</v>
      </c>
      <c r="O273" s="836">
        <v>1</v>
      </c>
      <c r="P273" s="835">
        <v>143.10000000000002</v>
      </c>
      <c r="Q273" s="837">
        <v>1</v>
      </c>
      <c r="R273" s="832">
        <v>3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30</v>
      </c>
      <c r="B274" s="832" t="s">
        <v>3452</v>
      </c>
      <c r="C274" s="832" t="s">
        <v>3462</v>
      </c>
      <c r="D274" s="833" t="s">
        <v>5005</v>
      </c>
      <c r="E274" s="834" t="s">
        <v>3468</v>
      </c>
      <c r="F274" s="832" t="s">
        <v>3453</v>
      </c>
      <c r="G274" s="832" t="s">
        <v>3887</v>
      </c>
      <c r="H274" s="832" t="s">
        <v>564</v>
      </c>
      <c r="I274" s="832" t="s">
        <v>3888</v>
      </c>
      <c r="J274" s="832" t="s">
        <v>3889</v>
      </c>
      <c r="K274" s="832" t="s">
        <v>3890</v>
      </c>
      <c r="L274" s="835">
        <v>117.46</v>
      </c>
      <c r="M274" s="835">
        <v>2114.2799999999997</v>
      </c>
      <c r="N274" s="832">
        <v>18</v>
      </c>
      <c r="O274" s="836">
        <v>3.5</v>
      </c>
      <c r="P274" s="835">
        <v>1409.52</v>
      </c>
      <c r="Q274" s="837">
        <v>0.66666666666666674</v>
      </c>
      <c r="R274" s="832">
        <v>12</v>
      </c>
      <c r="S274" s="837">
        <v>0.66666666666666663</v>
      </c>
      <c r="T274" s="836">
        <v>2.5</v>
      </c>
      <c r="U274" s="838">
        <v>0.7142857142857143</v>
      </c>
    </row>
    <row r="275" spans="1:21" ht="14.4" customHeight="1" x14ac:dyDescent="0.3">
      <c r="A275" s="831">
        <v>30</v>
      </c>
      <c r="B275" s="832" t="s">
        <v>3452</v>
      </c>
      <c r="C275" s="832" t="s">
        <v>3462</v>
      </c>
      <c r="D275" s="833" t="s">
        <v>5005</v>
      </c>
      <c r="E275" s="834" t="s">
        <v>3468</v>
      </c>
      <c r="F275" s="832" t="s">
        <v>3453</v>
      </c>
      <c r="G275" s="832" t="s">
        <v>3887</v>
      </c>
      <c r="H275" s="832" t="s">
        <v>564</v>
      </c>
      <c r="I275" s="832" t="s">
        <v>3891</v>
      </c>
      <c r="J275" s="832" t="s">
        <v>3889</v>
      </c>
      <c r="K275" s="832" t="s">
        <v>3892</v>
      </c>
      <c r="L275" s="835">
        <v>58.73</v>
      </c>
      <c r="M275" s="835">
        <v>528.56999999999994</v>
      </c>
      <c r="N275" s="832">
        <v>9</v>
      </c>
      <c r="O275" s="836">
        <v>3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30</v>
      </c>
      <c r="B276" s="832" t="s">
        <v>3452</v>
      </c>
      <c r="C276" s="832" t="s">
        <v>3462</v>
      </c>
      <c r="D276" s="833" t="s">
        <v>5005</v>
      </c>
      <c r="E276" s="834" t="s">
        <v>3468</v>
      </c>
      <c r="F276" s="832" t="s">
        <v>3453</v>
      </c>
      <c r="G276" s="832" t="s">
        <v>3893</v>
      </c>
      <c r="H276" s="832" t="s">
        <v>564</v>
      </c>
      <c r="I276" s="832" t="s">
        <v>3894</v>
      </c>
      <c r="J276" s="832" t="s">
        <v>3895</v>
      </c>
      <c r="K276" s="832" t="s">
        <v>3896</v>
      </c>
      <c r="L276" s="835">
        <v>294.86</v>
      </c>
      <c r="M276" s="835">
        <v>294.86</v>
      </c>
      <c r="N276" s="832">
        <v>1</v>
      </c>
      <c r="O276" s="836">
        <v>0.5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30</v>
      </c>
      <c r="B277" s="832" t="s">
        <v>3452</v>
      </c>
      <c r="C277" s="832" t="s">
        <v>3462</v>
      </c>
      <c r="D277" s="833" t="s">
        <v>5005</v>
      </c>
      <c r="E277" s="834" t="s">
        <v>3468</v>
      </c>
      <c r="F277" s="832" t="s">
        <v>3453</v>
      </c>
      <c r="G277" s="832" t="s">
        <v>3599</v>
      </c>
      <c r="H277" s="832" t="s">
        <v>564</v>
      </c>
      <c r="I277" s="832" t="s">
        <v>3600</v>
      </c>
      <c r="J277" s="832" t="s">
        <v>3601</v>
      </c>
      <c r="K277" s="832" t="s">
        <v>3602</v>
      </c>
      <c r="L277" s="835">
        <v>203.36</v>
      </c>
      <c r="M277" s="835">
        <v>406.72</v>
      </c>
      <c r="N277" s="832">
        <v>2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30</v>
      </c>
      <c r="B278" s="832" t="s">
        <v>3452</v>
      </c>
      <c r="C278" s="832" t="s">
        <v>3462</v>
      </c>
      <c r="D278" s="833" t="s">
        <v>5005</v>
      </c>
      <c r="E278" s="834" t="s">
        <v>3468</v>
      </c>
      <c r="F278" s="832" t="s">
        <v>3453</v>
      </c>
      <c r="G278" s="832" t="s">
        <v>3599</v>
      </c>
      <c r="H278" s="832" t="s">
        <v>564</v>
      </c>
      <c r="I278" s="832" t="s">
        <v>3897</v>
      </c>
      <c r="J278" s="832" t="s">
        <v>3601</v>
      </c>
      <c r="K278" s="832" t="s">
        <v>3898</v>
      </c>
      <c r="L278" s="835">
        <v>352.3</v>
      </c>
      <c r="M278" s="835">
        <v>4227.6000000000004</v>
      </c>
      <c r="N278" s="832">
        <v>12</v>
      </c>
      <c r="O278" s="836">
        <v>6</v>
      </c>
      <c r="P278" s="835">
        <v>2113.8000000000002</v>
      </c>
      <c r="Q278" s="837">
        <v>0.5</v>
      </c>
      <c r="R278" s="832">
        <v>6</v>
      </c>
      <c r="S278" s="837">
        <v>0.5</v>
      </c>
      <c r="T278" s="836">
        <v>3</v>
      </c>
      <c r="U278" s="838">
        <v>0.5</v>
      </c>
    </row>
    <row r="279" spans="1:21" ht="14.4" customHeight="1" x14ac:dyDescent="0.3">
      <c r="A279" s="831">
        <v>30</v>
      </c>
      <c r="B279" s="832" t="s">
        <v>3452</v>
      </c>
      <c r="C279" s="832" t="s">
        <v>3462</v>
      </c>
      <c r="D279" s="833" t="s">
        <v>5005</v>
      </c>
      <c r="E279" s="834" t="s">
        <v>3468</v>
      </c>
      <c r="F279" s="832" t="s">
        <v>3453</v>
      </c>
      <c r="G279" s="832" t="s">
        <v>3899</v>
      </c>
      <c r="H279" s="832" t="s">
        <v>564</v>
      </c>
      <c r="I279" s="832" t="s">
        <v>3900</v>
      </c>
      <c r="J279" s="832" t="s">
        <v>3901</v>
      </c>
      <c r="K279" s="832" t="s">
        <v>3672</v>
      </c>
      <c r="L279" s="835">
        <v>430.05</v>
      </c>
      <c r="M279" s="835">
        <v>3870.4500000000003</v>
      </c>
      <c r="N279" s="832">
        <v>9</v>
      </c>
      <c r="O279" s="836">
        <v>4.5</v>
      </c>
      <c r="P279" s="835">
        <v>3440.4</v>
      </c>
      <c r="Q279" s="837">
        <v>0.88888888888888884</v>
      </c>
      <c r="R279" s="832">
        <v>8</v>
      </c>
      <c r="S279" s="837">
        <v>0.88888888888888884</v>
      </c>
      <c r="T279" s="836">
        <v>4</v>
      </c>
      <c r="U279" s="838">
        <v>0.88888888888888884</v>
      </c>
    </row>
    <row r="280" spans="1:21" ht="14.4" customHeight="1" x14ac:dyDescent="0.3">
      <c r="A280" s="831">
        <v>30</v>
      </c>
      <c r="B280" s="832" t="s">
        <v>3452</v>
      </c>
      <c r="C280" s="832" t="s">
        <v>3462</v>
      </c>
      <c r="D280" s="833" t="s">
        <v>5005</v>
      </c>
      <c r="E280" s="834" t="s">
        <v>3468</v>
      </c>
      <c r="F280" s="832" t="s">
        <v>3453</v>
      </c>
      <c r="G280" s="832" t="s">
        <v>3899</v>
      </c>
      <c r="H280" s="832" t="s">
        <v>597</v>
      </c>
      <c r="I280" s="832" t="s">
        <v>3366</v>
      </c>
      <c r="J280" s="832" t="s">
        <v>2859</v>
      </c>
      <c r="K280" s="832" t="s">
        <v>823</v>
      </c>
      <c r="L280" s="835">
        <v>143.35</v>
      </c>
      <c r="M280" s="835">
        <v>860.09999999999991</v>
      </c>
      <c r="N280" s="832">
        <v>6</v>
      </c>
      <c r="O280" s="836">
        <v>2</v>
      </c>
      <c r="P280" s="835">
        <v>860.09999999999991</v>
      </c>
      <c r="Q280" s="837">
        <v>1</v>
      </c>
      <c r="R280" s="832">
        <v>6</v>
      </c>
      <c r="S280" s="837">
        <v>1</v>
      </c>
      <c r="T280" s="836">
        <v>2</v>
      </c>
      <c r="U280" s="838">
        <v>1</v>
      </c>
    </row>
    <row r="281" spans="1:21" ht="14.4" customHeight="1" x14ac:dyDescent="0.3">
      <c r="A281" s="831">
        <v>30</v>
      </c>
      <c r="B281" s="832" t="s">
        <v>3452</v>
      </c>
      <c r="C281" s="832" t="s">
        <v>3462</v>
      </c>
      <c r="D281" s="833" t="s">
        <v>5005</v>
      </c>
      <c r="E281" s="834" t="s">
        <v>3468</v>
      </c>
      <c r="F281" s="832" t="s">
        <v>3453</v>
      </c>
      <c r="G281" s="832" t="s">
        <v>3899</v>
      </c>
      <c r="H281" s="832" t="s">
        <v>564</v>
      </c>
      <c r="I281" s="832" t="s">
        <v>3902</v>
      </c>
      <c r="J281" s="832" t="s">
        <v>3903</v>
      </c>
      <c r="K281" s="832" t="s">
        <v>3672</v>
      </c>
      <c r="L281" s="835">
        <v>430.05</v>
      </c>
      <c r="M281" s="835">
        <v>430.05</v>
      </c>
      <c r="N281" s="832">
        <v>1</v>
      </c>
      <c r="O281" s="836">
        <v>0.5</v>
      </c>
      <c r="P281" s="835">
        <v>430.05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30</v>
      </c>
      <c r="B282" s="832" t="s">
        <v>3452</v>
      </c>
      <c r="C282" s="832" t="s">
        <v>3462</v>
      </c>
      <c r="D282" s="833" t="s">
        <v>5005</v>
      </c>
      <c r="E282" s="834" t="s">
        <v>3468</v>
      </c>
      <c r="F282" s="832" t="s">
        <v>3453</v>
      </c>
      <c r="G282" s="832" t="s">
        <v>3904</v>
      </c>
      <c r="H282" s="832" t="s">
        <v>564</v>
      </c>
      <c r="I282" s="832" t="s">
        <v>3905</v>
      </c>
      <c r="J282" s="832" t="s">
        <v>3906</v>
      </c>
      <c r="K282" s="832" t="s">
        <v>3006</v>
      </c>
      <c r="L282" s="835">
        <v>123.2</v>
      </c>
      <c r="M282" s="835">
        <v>369.6</v>
      </c>
      <c r="N282" s="832">
        <v>3</v>
      </c>
      <c r="O282" s="836">
        <v>1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30</v>
      </c>
      <c r="B283" s="832" t="s">
        <v>3452</v>
      </c>
      <c r="C283" s="832" t="s">
        <v>3462</v>
      </c>
      <c r="D283" s="833" t="s">
        <v>5005</v>
      </c>
      <c r="E283" s="834" t="s">
        <v>3468</v>
      </c>
      <c r="F283" s="832" t="s">
        <v>3453</v>
      </c>
      <c r="G283" s="832" t="s">
        <v>3904</v>
      </c>
      <c r="H283" s="832" t="s">
        <v>564</v>
      </c>
      <c r="I283" s="832" t="s">
        <v>3907</v>
      </c>
      <c r="J283" s="832" t="s">
        <v>3908</v>
      </c>
      <c r="K283" s="832" t="s">
        <v>3006</v>
      </c>
      <c r="L283" s="835">
        <v>123.2</v>
      </c>
      <c r="M283" s="835">
        <v>123.2</v>
      </c>
      <c r="N283" s="832">
        <v>1</v>
      </c>
      <c r="O283" s="836">
        <v>1</v>
      </c>
      <c r="P283" s="835">
        <v>123.2</v>
      </c>
      <c r="Q283" s="837">
        <v>1</v>
      </c>
      <c r="R283" s="832">
        <v>1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30</v>
      </c>
      <c r="B284" s="832" t="s">
        <v>3452</v>
      </c>
      <c r="C284" s="832" t="s">
        <v>3462</v>
      </c>
      <c r="D284" s="833" t="s">
        <v>5005</v>
      </c>
      <c r="E284" s="834" t="s">
        <v>3468</v>
      </c>
      <c r="F284" s="832" t="s">
        <v>3453</v>
      </c>
      <c r="G284" s="832" t="s">
        <v>3909</v>
      </c>
      <c r="H284" s="832" t="s">
        <v>564</v>
      </c>
      <c r="I284" s="832" t="s">
        <v>3910</v>
      </c>
      <c r="J284" s="832" t="s">
        <v>1301</v>
      </c>
      <c r="K284" s="832" t="s">
        <v>681</v>
      </c>
      <c r="L284" s="835">
        <v>0</v>
      </c>
      <c r="M284" s="835">
        <v>0</v>
      </c>
      <c r="N284" s="832">
        <v>3</v>
      </c>
      <c r="O284" s="836">
        <v>1.5</v>
      </c>
      <c r="P284" s="835"/>
      <c r="Q284" s="837"/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30</v>
      </c>
      <c r="B285" s="832" t="s">
        <v>3452</v>
      </c>
      <c r="C285" s="832" t="s">
        <v>3462</v>
      </c>
      <c r="D285" s="833" t="s">
        <v>5005</v>
      </c>
      <c r="E285" s="834" t="s">
        <v>3468</v>
      </c>
      <c r="F285" s="832" t="s">
        <v>3453</v>
      </c>
      <c r="G285" s="832" t="s">
        <v>3909</v>
      </c>
      <c r="H285" s="832" t="s">
        <v>564</v>
      </c>
      <c r="I285" s="832" t="s">
        <v>3911</v>
      </c>
      <c r="J285" s="832" t="s">
        <v>1301</v>
      </c>
      <c r="K285" s="832" t="s">
        <v>3912</v>
      </c>
      <c r="L285" s="835">
        <v>0</v>
      </c>
      <c r="M285" s="835">
        <v>0</v>
      </c>
      <c r="N285" s="832">
        <v>2</v>
      </c>
      <c r="O285" s="836">
        <v>1.5</v>
      </c>
      <c r="P285" s="835">
        <v>0</v>
      </c>
      <c r="Q285" s="837"/>
      <c r="R285" s="832">
        <v>1</v>
      </c>
      <c r="S285" s="837">
        <v>0.5</v>
      </c>
      <c r="T285" s="836">
        <v>1</v>
      </c>
      <c r="U285" s="838">
        <v>0.66666666666666663</v>
      </c>
    </row>
    <row r="286" spans="1:21" ht="14.4" customHeight="1" x14ac:dyDescent="0.3">
      <c r="A286" s="831">
        <v>30</v>
      </c>
      <c r="B286" s="832" t="s">
        <v>3452</v>
      </c>
      <c r="C286" s="832" t="s">
        <v>3462</v>
      </c>
      <c r="D286" s="833" t="s">
        <v>5005</v>
      </c>
      <c r="E286" s="834" t="s">
        <v>3468</v>
      </c>
      <c r="F286" s="832" t="s">
        <v>3453</v>
      </c>
      <c r="G286" s="832" t="s">
        <v>3559</v>
      </c>
      <c r="H286" s="832" t="s">
        <v>597</v>
      </c>
      <c r="I286" s="832" t="s">
        <v>3057</v>
      </c>
      <c r="J286" s="832" t="s">
        <v>1461</v>
      </c>
      <c r="K286" s="832" t="s">
        <v>3058</v>
      </c>
      <c r="L286" s="835">
        <v>0</v>
      </c>
      <c r="M286" s="835">
        <v>0</v>
      </c>
      <c r="N286" s="832">
        <v>7</v>
      </c>
      <c r="O286" s="836">
        <v>2.5</v>
      </c>
      <c r="P286" s="835">
        <v>0</v>
      </c>
      <c r="Q286" s="837"/>
      <c r="R286" s="832">
        <v>4</v>
      </c>
      <c r="S286" s="837">
        <v>0.5714285714285714</v>
      </c>
      <c r="T286" s="836">
        <v>1.5</v>
      </c>
      <c r="U286" s="838">
        <v>0.6</v>
      </c>
    </row>
    <row r="287" spans="1:21" ht="14.4" customHeight="1" x14ac:dyDescent="0.3">
      <c r="A287" s="831">
        <v>30</v>
      </c>
      <c r="B287" s="832" t="s">
        <v>3452</v>
      </c>
      <c r="C287" s="832" t="s">
        <v>3462</v>
      </c>
      <c r="D287" s="833" t="s">
        <v>5005</v>
      </c>
      <c r="E287" s="834" t="s">
        <v>3468</v>
      </c>
      <c r="F287" s="832" t="s">
        <v>3453</v>
      </c>
      <c r="G287" s="832" t="s">
        <v>3913</v>
      </c>
      <c r="H287" s="832" t="s">
        <v>564</v>
      </c>
      <c r="I287" s="832" t="s">
        <v>3914</v>
      </c>
      <c r="J287" s="832" t="s">
        <v>3915</v>
      </c>
      <c r="K287" s="832" t="s">
        <v>3916</v>
      </c>
      <c r="L287" s="835">
        <v>42.54</v>
      </c>
      <c r="M287" s="835">
        <v>85.08</v>
      </c>
      <c r="N287" s="832">
        <v>2</v>
      </c>
      <c r="O287" s="836">
        <v>1</v>
      </c>
      <c r="P287" s="835">
        <v>85.08</v>
      </c>
      <c r="Q287" s="837">
        <v>1</v>
      </c>
      <c r="R287" s="832">
        <v>2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30</v>
      </c>
      <c r="B288" s="832" t="s">
        <v>3452</v>
      </c>
      <c r="C288" s="832" t="s">
        <v>3462</v>
      </c>
      <c r="D288" s="833" t="s">
        <v>5005</v>
      </c>
      <c r="E288" s="834" t="s">
        <v>3468</v>
      </c>
      <c r="F288" s="832" t="s">
        <v>3453</v>
      </c>
      <c r="G288" s="832" t="s">
        <v>3913</v>
      </c>
      <c r="H288" s="832" t="s">
        <v>564</v>
      </c>
      <c r="I288" s="832" t="s">
        <v>3917</v>
      </c>
      <c r="J288" s="832" t="s">
        <v>3915</v>
      </c>
      <c r="K288" s="832" t="s">
        <v>3918</v>
      </c>
      <c r="L288" s="835">
        <v>59.56</v>
      </c>
      <c r="M288" s="835">
        <v>59.56</v>
      </c>
      <c r="N288" s="832">
        <v>1</v>
      </c>
      <c r="O288" s="836">
        <v>0.5</v>
      </c>
      <c r="P288" s="835">
        <v>59.56</v>
      </c>
      <c r="Q288" s="837">
        <v>1</v>
      </c>
      <c r="R288" s="832">
        <v>1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30</v>
      </c>
      <c r="B289" s="832" t="s">
        <v>3452</v>
      </c>
      <c r="C289" s="832" t="s">
        <v>3462</v>
      </c>
      <c r="D289" s="833" t="s">
        <v>5005</v>
      </c>
      <c r="E289" s="834" t="s">
        <v>3468</v>
      </c>
      <c r="F289" s="832" t="s">
        <v>3453</v>
      </c>
      <c r="G289" s="832" t="s">
        <v>3563</v>
      </c>
      <c r="H289" s="832" t="s">
        <v>564</v>
      </c>
      <c r="I289" s="832" t="s">
        <v>3564</v>
      </c>
      <c r="J289" s="832" t="s">
        <v>1839</v>
      </c>
      <c r="K289" s="832" t="s">
        <v>1840</v>
      </c>
      <c r="L289" s="835">
        <v>657.67</v>
      </c>
      <c r="M289" s="835">
        <v>1315.34</v>
      </c>
      <c r="N289" s="832">
        <v>2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30</v>
      </c>
      <c r="B290" s="832" t="s">
        <v>3452</v>
      </c>
      <c r="C290" s="832" t="s">
        <v>3462</v>
      </c>
      <c r="D290" s="833" t="s">
        <v>5005</v>
      </c>
      <c r="E290" s="834" t="s">
        <v>3468</v>
      </c>
      <c r="F290" s="832" t="s">
        <v>3453</v>
      </c>
      <c r="G290" s="832" t="s">
        <v>3563</v>
      </c>
      <c r="H290" s="832" t="s">
        <v>564</v>
      </c>
      <c r="I290" s="832" t="s">
        <v>3919</v>
      </c>
      <c r="J290" s="832" t="s">
        <v>1839</v>
      </c>
      <c r="K290" s="832" t="s">
        <v>3920</v>
      </c>
      <c r="L290" s="835">
        <v>1578.41</v>
      </c>
      <c r="M290" s="835">
        <v>4735.2300000000005</v>
      </c>
      <c r="N290" s="832">
        <v>3</v>
      </c>
      <c r="O290" s="836">
        <v>3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30</v>
      </c>
      <c r="B291" s="832" t="s">
        <v>3452</v>
      </c>
      <c r="C291" s="832" t="s">
        <v>3462</v>
      </c>
      <c r="D291" s="833" t="s">
        <v>5005</v>
      </c>
      <c r="E291" s="834" t="s">
        <v>3468</v>
      </c>
      <c r="F291" s="832" t="s">
        <v>3453</v>
      </c>
      <c r="G291" s="832" t="s">
        <v>3563</v>
      </c>
      <c r="H291" s="832" t="s">
        <v>564</v>
      </c>
      <c r="I291" s="832" t="s">
        <v>3921</v>
      </c>
      <c r="J291" s="832" t="s">
        <v>1839</v>
      </c>
      <c r="K291" s="832" t="s">
        <v>3922</v>
      </c>
      <c r="L291" s="835">
        <v>789.2</v>
      </c>
      <c r="M291" s="835">
        <v>3946.0000000000005</v>
      </c>
      <c r="N291" s="832">
        <v>5</v>
      </c>
      <c r="O291" s="836">
        <v>3</v>
      </c>
      <c r="P291" s="835">
        <v>2367.6000000000004</v>
      </c>
      <c r="Q291" s="837">
        <v>0.6</v>
      </c>
      <c r="R291" s="832">
        <v>3</v>
      </c>
      <c r="S291" s="837">
        <v>0.6</v>
      </c>
      <c r="T291" s="836">
        <v>2</v>
      </c>
      <c r="U291" s="838">
        <v>0.66666666666666663</v>
      </c>
    </row>
    <row r="292" spans="1:21" ht="14.4" customHeight="1" x14ac:dyDescent="0.3">
      <c r="A292" s="831">
        <v>30</v>
      </c>
      <c r="B292" s="832" t="s">
        <v>3452</v>
      </c>
      <c r="C292" s="832" t="s">
        <v>3462</v>
      </c>
      <c r="D292" s="833" t="s">
        <v>5005</v>
      </c>
      <c r="E292" s="834" t="s">
        <v>3468</v>
      </c>
      <c r="F292" s="832" t="s">
        <v>3453</v>
      </c>
      <c r="G292" s="832" t="s">
        <v>3923</v>
      </c>
      <c r="H292" s="832" t="s">
        <v>564</v>
      </c>
      <c r="I292" s="832" t="s">
        <v>3924</v>
      </c>
      <c r="J292" s="832" t="s">
        <v>3925</v>
      </c>
      <c r="K292" s="832" t="s">
        <v>3926</v>
      </c>
      <c r="L292" s="835">
        <v>96.8</v>
      </c>
      <c r="M292" s="835">
        <v>1548.7999999999997</v>
      </c>
      <c r="N292" s="832">
        <v>16</v>
      </c>
      <c r="O292" s="836">
        <v>3.5</v>
      </c>
      <c r="P292" s="835">
        <v>290.39999999999998</v>
      </c>
      <c r="Q292" s="837">
        <v>0.18750000000000003</v>
      </c>
      <c r="R292" s="832">
        <v>3</v>
      </c>
      <c r="S292" s="837">
        <v>0.1875</v>
      </c>
      <c r="T292" s="836">
        <v>0.5</v>
      </c>
      <c r="U292" s="838">
        <v>0.14285714285714285</v>
      </c>
    </row>
    <row r="293" spans="1:21" ht="14.4" customHeight="1" x14ac:dyDescent="0.3">
      <c r="A293" s="831">
        <v>30</v>
      </c>
      <c r="B293" s="832" t="s">
        <v>3452</v>
      </c>
      <c r="C293" s="832" t="s">
        <v>3462</v>
      </c>
      <c r="D293" s="833" t="s">
        <v>5005</v>
      </c>
      <c r="E293" s="834" t="s">
        <v>3468</v>
      </c>
      <c r="F293" s="832" t="s">
        <v>3453</v>
      </c>
      <c r="G293" s="832" t="s">
        <v>3923</v>
      </c>
      <c r="H293" s="832" t="s">
        <v>564</v>
      </c>
      <c r="I293" s="832" t="s">
        <v>3927</v>
      </c>
      <c r="J293" s="832" t="s">
        <v>3928</v>
      </c>
      <c r="K293" s="832" t="s">
        <v>3926</v>
      </c>
      <c r="L293" s="835">
        <v>96.8</v>
      </c>
      <c r="M293" s="835">
        <v>290.39999999999998</v>
      </c>
      <c r="N293" s="832">
        <v>3</v>
      </c>
      <c r="O293" s="836">
        <v>1</v>
      </c>
      <c r="P293" s="835">
        <v>290.39999999999998</v>
      </c>
      <c r="Q293" s="837">
        <v>1</v>
      </c>
      <c r="R293" s="832">
        <v>3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30</v>
      </c>
      <c r="B294" s="832" t="s">
        <v>3452</v>
      </c>
      <c r="C294" s="832" t="s">
        <v>3462</v>
      </c>
      <c r="D294" s="833" t="s">
        <v>5005</v>
      </c>
      <c r="E294" s="834" t="s">
        <v>3468</v>
      </c>
      <c r="F294" s="832" t="s">
        <v>3453</v>
      </c>
      <c r="G294" s="832" t="s">
        <v>3929</v>
      </c>
      <c r="H294" s="832" t="s">
        <v>564</v>
      </c>
      <c r="I294" s="832" t="s">
        <v>3930</v>
      </c>
      <c r="J294" s="832" t="s">
        <v>826</v>
      </c>
      <c r="K294" s="832" t="s">
        <v>3931</v>
      </c>
      <c r="L294" s="835">
        <v>132</v>
      </c>
      <c r="M294" s="835">
        <v>264</v>
      </c>
      <c r="N294" s="832">
        <v>2</v>
      </c>
      <c r="O294" s="836">
        <v>1</v>
      </c>
      <c r="P294" s="835">
        <v>132</v>
      </c>
      <c r="Q294" s="837">
        <v>0.5</v>
      </c>
      <c r="R294" s="832">
        <v>1</v>
      </c>
      <c r="S294" s="837">
        <v>0.5</v>
      </c>
      <c r="T294" s="836">
        <v>0.5</v>
      </c>
      <c r="U294" s="838">
        <v>0.5</v>
      </c>
    </row>
    <row r="295" spans="1:21" ht="14.4" customHeight="1" x14ac:dyDescent="0.3">
      <c r="A295" s="831">
        <v>30</v>
      </c>
      <c r="B295" s="832" t="s">
        <v>3452</v>
      </c>
      <c r="C295" s="832" t="s">
        <v>3462</v>
      </c>
      <c r="D295" s="833" t="s">
        <v>5005</v>
      </c>
      <c r="E295" s="834" t="s">
        <v>3468</v>
      </c>
      <c r="F295" s="832" t="s">
        <v>3453</v>
      </c>
      <c r="G295" s="832" t="s">
        <v>3569</v>
      </c>
      <c r="H295" s="832" t="s">
        <v>564</v>
      </c>
      <c r="I295" s="832" t="s">
        <v>3932</v>
      </c>
      <c r="J295" s="832" t="s">
        <v>3933</v>
      </c>
      <c r="K295" s="832" t="s">
        <v>3934</v>
      </c>
      <c r="L295" s="835">
        <v>122.73</v>
      </c>
      <c r="M295" s="835">
        <v>245.46</v>
      </c>
      <c r="N295" s="832">
        <v>2</v>
      </c>
      <c r="O295" s="836">
        <v>0.5</v>
      </c>
      <c r="P295" s="835">
        <v>245.46</v>
      </c>
      <c r="Q295" s="837">
        <v>1</v>
      </c>
      <c r="R295" s="832">
        <v>2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30</v>
      </c>
      <c r="B296" s="832" t="s">
        <v>3452</v>
      </c>
      <c r="C296" s="832" t="s">
        <v>3462</v>
      </c>
      <c r="D296" s="833" t="s">
        <v>5005</v>
      </c>
      <c r="E296" s="834" t="s">
        <v>3468</v>
      </c>
      <c r="F296" s="832" t="s">
        <v>3453</v>
      </c>
      <c r="G296" s="832" t="s">
        <v>3935</v>
      </c>
      <c r="H296" s="832" t="s">
        <v>564</v>
      </c>
      <c r="I296" s="832" t="s">
        <v>3936</v>
      </c>
      <c r="J296" s="832" t="s">
        <v>3937</v>
      </c>
      <c r="K296" s="832" t="s">
        <v>3292</v>
      </c>
      <c r="L296" s="835">
        <v>77.13</v>
      </c>
      <c r="M296" s="835">
        <v>231.39</v>
      </c>
      <c r="N296" s="832">
        <v>3</v>
      </c>
      <c r="O296" s="836">
        <v>1</v>
      </c>
      <c r="P296" s="835">
        <v>231.39</v>
      </c>
      <c r="Q296" s="837">
        <v>1</v>
      </c>
      <c r="R296" s="832">
        <v>3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30</v>
      </c>
      <c r="B297" s="832" t="s">
        <v>3452</v>
      </c>
      <c r="C297" s="832" t="s">
        <v>3462</v>
      </c>
      <c r="D297" s="833" t="s">
        <v>5005</v>
      </c>
      <c r="E297" s="834" t="s">
        <v>3468</v>
      </c>
      <c r="F297" s="832" t="s">
        <v>3453</v>
      </c>
      <c r="G297" s="832" t="s">
        <v>3938</v>
      </c>
      <c r="H297" s="832" t="s">
        <v>564</v>
      </c>
      <c r="I297" s="832" t="s">
        <v>3939</v>
      </c>
      <c r="J297" s="832" t="s">
        <v>1781</v>
      </c>
      <c r="K297" s="832" t="s">
        <v>3940</v>
      </c>
      <c r="L297" s="835">
        <v>264</v>
      </c>
      <c r="M297" s="835">
        <v>1584</v>
      </c>
      <c r="N297" s="832">
        <v>6</v>
      </c>
      <c r="O297" s="836">
        <v>5.5</v>
      </c>
      <c r="P297" s="835">
        <v>264</v>
      </c>
      <c r="Q297" s="837">
        <v>0.16666666666666666</v>
      </c>
      <c r="R297" s="832">
        <v>1</v>
      </c>
      <c r="S297" s="837">
        <v>0.16666666666666666</v>
      </c>
      <c r="T297" s="836">
        <v>1</v>
      </c>
      <c r="U297" s="838">
        <v>0.18181818181818182</v>
      </c>
    </row>
    <row r="298" spans="1:21" ht="14.4" customHeight="1" x14ac:dyDescent="0.3">
      <c r="A298" s="831">
        <v>30</v>
      </c>
      <c r="B298" s="832" t="s">
        <v>3452</v>
      </c>
      <c r="C298" s="832" t="s">
        <v>3462</v>
      </c>
      <c r="D298" s="833" t="s">
        <v>5005</v>
      </c>
      <c r="E298" s="834" t="s">
        <v>3468</v>
      </c>
      <c r="F298" s="832" t="s">
        <v>3453</v>
      </c>
      <c r="G298" s="832" t="s">
        <v>3589</v>
      </c>
      <c r="H298" s="832" t="s">
        <v>597</v>
      </c>
      <c r="I298" s="832" t="s">
        <v>2677</v>
      </c>
      <c r="J298" s="832" t="s">
        <v>2678</v>
      </c>
      <c r="K298" s="832" t="s">
        <v>2679</v>
      </c>
      <c r="L298" s="835">
        <v>131.32</v>
      </c>
      <c r="M298" s="835">
        <v>525.28</v>
      </c>
      <c r="N298" s="832">
        <v>4</v>
      </c>
      <c r="O298" s="836">
        <v>2</v>
      </c>
      <c r="P298" s="835">
        <v>131.32</v>
      </c>
      <c r="Q298" s="837">
        <v>0.25</v>
      </c>
      <c r="R298" s="832">
        <v>1</v>
      </c>
      <c r="S298" s="837">
        <v>0.25</v>
      </c>
      <c r="T298" s="836">
        <v>0.5</v>
      </c>
      <c r="U298" s="838">
        <v>0.25</v>
      </c>
    </row>
    <row r="299" spans="1:21" ht="14.4" customHeight="1" x14ac:dyDescent="0.3">
      <c r="A299" s="831">
        <v>30</v>
      </c>
      <c r="B299" s="832" t="s">
        <v>3452</v>
      </c>
      <c r="C299" s="832" t="s">
        <v>3462</v>
      </c>
      <c r="D299" s="833" t="s">
        <v>5005</v>
      </c>
      <c r="E299" s="834" t="s">
        <v>3468</v>
      </c>
      <c r="F299" s="832" t="s">
        <v>3453</v>
      </c>
      <c r="G299" s="832" t="s">
        <v>3941</v>
      </c>
      <c r="H299" s="832" t="s">
        <v>564</v>
      </c>
      <c r="I299" s="832" t="s">
        <v>3942</v>
      </c>
      <c r="J299" s="832" t="s">
        <v>959</v>
      </c>
      <c r="K299" s="832" t="s">
        <v>3943</v>
      </c>
      <c r="L299" s="835">
        <v>43.94</v>
      </c>
      <c r="M299" s="835">
        <v>43.94</v>
      </c>
      <c r="N299" s="832">
        <v>1</v>
      </c>
      <c r="O299" s="836">
        <v>0.5</v>
      </c>
      <c r="P299" s="835">
        <v>43.94</v>
      </c>
      <c r="Q299" s="837">
        <v>1</v>
      </c>
      <c r="R299" s="832">
        <v>1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30</v>
      </c>
      <c r="B300" s="832" t="s">
        <v>3452</v>
      </c>
      <c r="C300" s="832" t="s">
        <v>3462</v>
      </c>
      <c r="D300" s="833" t="s">
        <v>5005</v>
      </c>
      <c r="E300" s="834" t="s">
        <v>3468</v>
      </c>
      <c r="F300" s="832" t="s">
        <v>3453</v>
      </c>
      <c r="G300" s="832" t="s">
        <v>3590</v>
      </c>
      <c r="H300" s="832" t="s">
        <v>564</v>
      </c>
      <c r="I300" s="832" t="s">
        <v>3944</v>
      </c>
      <c r="J300" s="832" t="s">
        <v>791</v>
      </c>
      <c r="K300" s="832" t="s">
        <v>3945</v>
      </c>
      <c r="L300" s="835">
        <v>271.94</v>
      </c>
      <c r="M300" s="835">
        <v>271.94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30</v>
      </c>
      <c r="B301" s="832" t="s">
        <v>3452</v>
      </c>
      <c r="C301" s="832" t="s">
        <v>3462</v>
      </c>
      <c r="D301" s="833" t="s">
        <v>5005</v>
      </c>
      <c r="E301" s="834" t="s">
        <v>3468</v>
      </c>
      <c r="F301" s="832" t="s">
        <v>3453</v>
      </c>
      <c r="G301" s="832" t="s">
        <v>3590</v>
      </c>
      <c r="H301" s="832" t="s">
        <v>564</v>
      </c>
      <c r="I301" s="832" t="s">
        <v>3944</v>
      </c>
      <c r="J301" s="832" t="s">
        <v>791</v>
      </c>
      <c r="K301" s="832" t="s">
        <v>3945</v>
      </c>
      <c r="L301" s="835">
        <v>311.02</v>
      </c>
      <c r="M301" s="835">
        <v>1555.1</v>
      </c>
      <c r="N301" s="832">
        <v>5</v>
      </c>
      <c r="O301" s="836">
        <v>3.5</v>
      </c>
      <c r="P301" s="835">
        <v>311.02</v>
      </c>
      <c r="Q301" s="837">
        <v>0.2</v>
      </c>
      <c r="R301" s="832">
        <v>1</v>
      </c>
      <c r="S301" s="837">
        <v>0.2</v>
      </c>
      <c r="T301" s="836">
        <v>1</v>
      </c>
      <c r="U301" s="838">
        <v>0.2857142857142857</v>
      </c>
    </row>
    <row r="302" spans="1:21" ht="14.4" customHeight="1" x14ac:dyDescent="0.3">
      <c r="A302" s="831">
        <v>30</v>
      </c>
      <c r="B302" s="832" t="s">
        <v>3452</v>
      </c>
      <c r="C302" s="832" t="s">
        <v>3462</v>
      </c>
      <c r="D302" s="833" t="s">
        <v>5005</v>
      </c>
      <c r="E302" s="834" t="s">
        <v>3468</v>
      </c>
      <c r="F302" s="832" t="s">
        <v>3453</v>
      </c>
      <c r="G302" s="832" t="s">
        <v>3946</v>
      </c>
      <c r="H302" s="832" t="s">
        <v>597</v>
      </c>
      <c r="I302" s="832" t="s">
        <v>3445</v>
      </c>
      <c r="J302" s="832" t="s">
        <v>813</v>
      </c>
      <c r="K302" s="832" t="s">
        <v>3326</v>
      </c>
      <c r="L302" s="835">
        <v>0</v>
      </c>
      <c r="M302" s="835">
        <v>0</v>
      </c>
      <c r="N302" s="832">
        <v>1</v>
      </c>
      <c r="O302" s="836">
        <v>0.5</v>
      </c>
      <c r="P302" s="835">
        <v>0</v>
      </c>
      <c r="Q302" s="837"/>
      <c r="R302" s="832">
        <v>1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30</v>
      </c>
      <c r="B303" s="832" t="s">
        <v>3452</v>
      </c>
      <c r="C303" s="832" t="s">
        <v>3462</v>
      </c>
      <c r="D303" s="833" t="s">
        <v>5005</v>
      </c>
      <c r="E303" s="834" t="s">
        <v>3468</v>
      </c>
      <c r="F303" s="832" t="s">
        <v>3453</v>
      </c>
      <c r="G303" s="832" t="s">
        <v>1865</v>
      </c>
      <c r="H303" s="832" t="s">
        <v>564</v>
      </c>
      <c r="I303" s="832" t="s">
        <v>2624</v>
      </c>
      <c r="J303" s="832" t="s">
        <v>2622</v>
      </c>
      <c r="K303" s="832" t="s">
        <v>2625</v>
      </c>
      <c r="L303" s="835">
        <v>184.74</v>
      </c>
      <c r="M303" s="835">
        <v>738.96</v>
      </c>
      <c r="N303" s="832">
        <v>4</v>
      </c>
      <c r="O303" s="836">
        <v>3.5</v>
      </c>
      <c r="P303" s="835">
        <v>738.96</v>
      </c>
      <c r="Q303" s="837">
        <v>1</v>
      </c>
      <c r="R303" s="832">
        <v>4</v>
      </c>
      <c r="S303" s="837">
        <v>1</v>
      </c>
      <c r="T303" s="836">
        <v>3.5</v>
      </c>
      <c r="U303" s="838">
        <v>1</v>
      </c>
    </row>
    <row r="304" spans="1:21" ht="14.4" customHeight="1" x14ac:dyDescent="0.3">
      <c r="A304" s="831">
        <v>30</v>
      </c>
      <c r="B304" s="832" t="s">
        <v>3452</v>
      </c>
      <c r="C304" s="832" t="s">
        <v>3462</v>
      </c>
      <c r="D304" s="833" t="s">
        <v>5005</v>
      </c>
      <c r="E304" s="834" t="s">
        <v>3468</v>
      </c>
      <c r="F304" s="832" t="s">
        <v>3453</v>
      </c>
      <c r="G304" s="832" t="s">
        <v>3489</v>
      </c>
      <c r="H304" s="832" t="s">
        <v>597</v>
      </c>
      <c r="I304" s="832" t="s">
        <v>3145</v>
      </c>
      <c r="J304" s="832" t="s">
        <v>1891</v>
      </c>
      <c r="K304" s="832" t="s">
        <v>3144</v>
      </c>
      <c r="L304" s="835">
        <v>0</v>
      </c>
      <c r="M304" s="835">
        <v>0</v>
      </c>
      <c r="N304" s="832">
        <v>17</v>
      </c>
      <c r="O304" s="836">
        <v>5.5</v>
      </c>
      <c r="P304" s="835">
        <v>0</v>
      </c>
      <c r="Q304" s="837"/>
      <c r="R304" s="832">
        <v>9</v>
      </c>
      <c r="S304" s="837">
        <v>0.52941176470588236</v>
      </c>
      <c r="T304" s="836">
        <v>3</v>
      </c>
      <c r="U304" s="838">
        <v>0.54545454545454541</v>
      </c>
    </row>
    <row r="305" spans="1:21" ht="14.4" customHeight="1" x14ac:dyDescent="0.3">
      <c r="A305" s="831">
        <v>30</v>
      </c>
      <c r="B305" s="832" t="s">
        <v>3452</v>
      </c>
      <c r="C305" s="832" t="s">
        <v>3462</v>
      </c>
      <c r="D305" s="833" t="s">
        <v>5005</v>
      </c>
      <c r="E305" s="834" t="s">
        <v>3468</v>
      </c>
      <c r="F305" s="832" t="s">
        <v>3453</v>
      </c>
      <c r="G305" s="832" t="s">
        <v>3489</v>
      </c>
      <c r="H305" s="832" t="s">
        <v>597</v>
      </c>
      <c r="I305" s="832" t="s">
        <v>3146</v>
      </c>
      <c r="J305" s="832" t="s">
        <v>1891</v>
      </c>
      <c r="K305" s="832" t="s">
        <v>3147</v>
      </c>
      <c r="L305" s="835">
        <v>0</v>
      </c>
      <c r="M305" s="835">
        <v>0</v>
      </c>
      <c r="N305" s="832">
        <v>4</v>
      </c>
      <c r="O305" s="836">
        <v>2</v>
      </c>
      <c r="P305" s="835">
        <v>0</v>
      </c>
      <c r="Q305" s="837"/>
      <c r="R305" s="832">
        <v>3</v>
      </c>
      <c r="S305" s="837">
        <v>0.75</v>
      </c>
      <c r="T305" s="836">
        <v>1.5</v>
      </c>
      <c r="U305" s="838">
        <v>0.75</v>
      </c>
    </row>
    <row r="306" spans="1:21" ht="14.4" customHeight="1" x14ac:dyDescent="0.3">
      <c r="A306" s="831">
        <v>30</v>
      </c>
      <c r="B306" s="832" t="s">
        <v>3452</v>
      </c>
      <c r="C306" s="832" t="s">
        <v>3462</v>
      </c>
      <c r="D306" s="833" t="s">
        <v>5005</v>
      </c>
      <c r="E306" s="834" t="s">
        <v>3468</v>
      </c>
      <c r="F306" s="832" t="s">
        <v>3453</v>
      </c>
      <c r="G306" s="832" t="s">
        <v>3947</v>
      </c>
      <c r="H306" s="832" t="s">
        <v>597</v>
      </c>
      <c r="I306" s="832" t="s">
        <v>2657</v>
      </c>
      <c r="J306" s="832" t="s">
        <v>967</v>
      </c>
      <c r="K306" s="832" t="s">
        <v>2658</v>
      </c>
      <c r="L306" s="835">
        <v>1544.99</v>
      </c>
      <c r="M306" s="835">
        <v>1544.99</v>
      </c>
      <c r="N306" s="832">
        <v>1</v>
      </c>
      <c r="O306" s="836">
        <v>1</v>
      </c>
      <c r="P306" s="835">
        <v>1544.99</v>
      </c>
      <c r="Q306" s="837">
        <v>1</v>
      </c>
      <c r="R306" s="832">
        <v>1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30</v>
      </c>
      <c r="B307" s="832" t="s">
        <v>3452</v>
      </c>
      <c r="C307" s="832" t="s">
        <v>3462</v>
      </c>
      <c r="D307" s="833" t="s">
        <v>5005</v>
      </c>
      <c r="E307" s="834" t="s">
        <v>3468</v>
      </c>
      <c r="F307" s="832" t="s">
        <v>3453</v>
      </c>
      <c r="G307" s="832" t="s">
        <v>3947</v>
      </c>
      <c r="H307" s="832" t="s">
        <v>597</v>
      </c>
      <c r="I307" s="832" t="s">
        <v>2660</v>
      </c>
      <c r="J307" s="832" t="s">
        <v>967</v>
      </c>
      <c r="K307" s="832" t="s">
        <v>2661</v>
      </c>
      <c r="L307" s="835">
        <v>2669.75</v>
      </c>
      <c r="M307" s="835">
        <v>13348.75</v>
      </c>
      <c r="N307" s="832">
        <v>5</v>
      </c>
      <c r="O307" s="836">
        <v>4</v>
      </c>
      <c r="P307" s="835">
        <v>8009.25</v>
      </c>
      <c r="Q307" s="837">
        <v>0.6</v>
      </c>
      <c r="R307" s="832">
        <v>3</v>
      </c>
      <c r="S307" s="837">
        <v>0.6</v>
      </c>
      <c r="T307" s="836">
        <v>2</v>
      </c>
      <c r="U307" s="838">
        <v>0.5</v>
      </c>
    </row>
    <row r="308" spans="1:21" ht="14.4" customHeight="1" x14ac:dyDescent="0.3">
      <c r="A308" s="831">
        <v>30</v>
      </c>
      <c r="B308" s="832" t="s">
        <v>3452</v>
      </c>
      <c r="C308" s="832" t="s">
        <v>3462</v>
      </c>
      <c r="D308" s="833" t="s">
        <v>5005</v>
      </c>
      <c r="E308" s="834" t="s">
        <v>3468</v>
      </c>
      <c r="F308" s="832" t="s">
        <v>3453</v>
      </c>
      <c r="G308" s="832" t="s">
        <v>3947</v>
      </c>
      <c r="H308" s="832" t="s">
        <v>597</v>
      </c>
      <c r="I308" s="832" t="s">
        <v>2659</v>
      </c>
      <c r="J308" s="832" t="s">
        <v>967</v>
      </c>
      <c r="K308" s="832" t="s">
        <v>968</v>
      </c>
      <c r="L308" s="835">
        <v>1544.99</v>
      </c>
      <c r="M308" s="835">
        <v>6179.96</v>
      </c>
      <c r="N308" s="832">
        <v>4</v>
      </c>
      <c r="O308" s="836">
        <v>1.5</v>
      </c>
      <c r="P308" s="835">
        <v>3089.98</v>
      </c>
      <c r="Q308" s="837">
        <v>0.5</v>
      </c>
      <c r="R308" s="832">
        <v>2</v>
      </c>
      <c r="S308" s="837">
        <v>0.5</v>
      </c>
      <c r="T308" s="836">
        <v>0.5</v>
      </c>
      <c r="U308" s="838">
        <v>0.33333333333333331</v>
      </c>
    </row>
    <row r="309" spans="1:21" ht="14.4" customHeight="1" x14ac:dyDescent="0.3">
      <c r="A309" s="831">
        <v>30</v>
      </c>
      <c r="B309" s="832" t="s">
        <v>3452</v>
      </c>
      <c r="C309" s="832" t="s">
        <v>3462</v>
      </c>
      <c r="D309" s="833" t="s">
        <v>5005</v>
      </c>
      <c r="E309" s="834" t="s">
        <v>3468</v>
      </c>
      <c r="F309" s="832" t="s">
        <v>3453</v>
      </c>
      <c r="G309" s="832" t="s">
        <v>3948</v>
      </c>
      <c r="H309" s="832" t="s">
        <v>597</v>
      </c>
      <c r="I309" s="832" t="s">
        <v>3353</v>
      </c>
      <c r="J309" s="832" t="s">
        <v>2812</v>
      </c>
      <c r="K309" s="832" t="s">
        <v>3354</v>
      </c>
      <c r="L309" s="835">
        <v>654.95000000000005</v>
      </c>
      <c r="M309" s="835">
        <v>654.95000000000005</v>
      </c>
      <c r="N309" s="832">
        <v>1</v>
      </c>
      <c r="O309" s="836">
        <v>0.5</v>
      </c>
      <c r="P309" s="835">
        <v>654.95000000000005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30</v>
      </c>
      <c r="B310" s="832" t="s">
        <v>3452</v>
      </c>
      <c r="C310" s="832" t="s">
        <v>3462</v>
      </c>
      <c r="D310" s="833" t="s">
        <v>5005</v>
      </c>
      <c r="E310" s="834" t="s">
        <v>3468</v>
      </c>
      <c r="F310" s="832" t="s">
        <v>3453</v>
      </c>
      <c r="G310" s="832" t="s">
        <v>3948</v>
      </c>
      <c r="H310" s="832" t="s">
        <v>597</v>
      </c>
      <c r="I310" s="832" t="s">
        <v>3949</v>
      </c>
      <c r="J310" s="832" t="s">
        <v>2812</v>
      </c>
      <c r="K310" s="832" t="s">
        <v>3950</v>
      </c>
      <c r="L310" s="835">
        <v>544.38</v>
      </c>
      <c r="M310" s="835">
        <v>544.38</v>
      </c>
      <c r="N310" s="832">
        <v>1</v>
      </c>
      <c r="O310" s="836">
        <v>1</v>
      </c>
      <c r="P310" s="835">
        <v>544.38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30</v>
      </c>
      <c r="B311" s="832" t="s">
        <v>3452</v>
      </c>
      <c r="C311" s="832" t="s">
        <v>3462</v>
      </c>
      <c r="D311" s="833" t="s">
        <v>5005</v>
      </c>
      <c r="E311" s="834" t="s">
        <v>3468</v>
      </c>
      <c r="F311" s="832" t="s">
        <v>3453</v>
      </c>
      <c r="G311" s="832" t="s">
        <v>3948</v>
      </c>
      <c r="H311" s="832" t="s">
        <v>597</v>
      </c>
      <c r="I311" s="832" t="s">
        <v>3351</v>
      </c>
      <c r="J311" s="832" t="s">
        <v>2812</v>
      </c>
      <c r="K311" s="832" t="s">
        <v>3352</v>
      </c>
      <c r="L311" s="835">
        <v>181.45</v>
      </c>
      <c r="M311" s="835">
        <v>181.45</v>
      </c>
      <c r="N311" s="832">
        <v>1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30</v>
      </c>
      <c r="B312" s="832" t="s">
        <v>3452</v>
      </c>
      <c r="C312" s="832" t="s">
        <v>3462</v>
      </c>
      <c r="D312" s="833" t="s">
        <v>5005</v>
      </c>
      <c r="E312" s="834" t="s">
        <v>3468</v>
      </c>
      <c r="F312" s="832" t="s">
        <v>3453</v>
      </c>
      <c r="G312" s="832" t="s">
        <v>3948</v>
      </c>
      <c r="H312" s="832" t="s">
        <v>597</v>
      </c>
      <c r="I312" s="832" t="s">
        <v>2814</v>
      </c>
      <c r="J312" s="832" t="s">
        <v>2812</v>
      </c>
      <c r="K312" s="832" t="s">
        <v>2815</v>
      </c>
      <c r="L312" s="835">
        <v>218.32</v>
      </c>
      <c r="M312" s="835">
        <v>218.32</v>
      </c>
      <c r="N312" s="832">
        <v>1</v>
      </c>
      <c r="O312" s="836">
        <v>0.5</v>
      </c>
      <c r="P312" s="835">
        <v>218.32</v>
      </c>
      <c r="Q312" s="837">
        <v>1</v>
      </c>
      <c r="R312" s="832">
        <v>1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30</v>
      </c>
      <c r="B313" s="832" t="s">
        <v>3452</v>
      </c>
      <c r="C313" s="832" t="s">
        <v>3462</v>
      </c>
      <c r="D313" s="833" t="s">
        <v>5005</v>
      </c>
      <c r="E313" s="834" t="s">
        <v>3468</v>
      </c>
      <c r="F313" s="832" t="s">
        <v>3453</v>
      </c>
      <c r="G313" s="832" t="s">
        <v>3948</v>
      </c>
      <c r="H313" s="832" t="s">
        <v>597</v>
      </c>
      <c r="I313" s="832" t="s">
        <v>3951</v>
      </c>
      <c r="J313" s="832" t="s">
        <v>2812</v>
      </c>
      <c r="K313" s="832" t="s">
        <v>3952</v>
      </c>
      <c r="L313" s="835">
        <v>327.49</v>
      </c>
      <c r="M313" s="835">
        <v>654.98</v>
      </c>
      <c r="N313" s="832">
        <v>2</v>
      </c>
      <c r="O313" s="836">
        <v>1.5</v>
      </c>
      <c r="P313" s="835">
        <v>654.98</v>
      </c>
      <c r="Q313" s="837">
        <v>1</v>
      </c>
      <c r="R313" s="832">
        <v>2</v>
      </c>
      <c r="S313" s="837">
        <v>1</v>
      </c>
      <c r="T313" s="836">
        <v>1.5</v>
      </c>
      <c r="U313" s="838">
        <v>1</v>
      </c>
    </row>
    <row r="314" spans="1:21" ht="14.4" customHeight="1" x14ac:dyDescent="0.3">
      <c r="A314" s="831">
        <v>30</v>
      </c>
      <c r="B314" s="832" t="s">
        <v>3452</v>
      </c>
      <c r="C314" s="832" t="s">
        <v>3462</v>
      </c>
      <c r="D314" s="833" t="s">
        <v>5005</v>
      </c>
      <c r="E314" s="834" t="s">
        <v>3468</v>
      </c>
      <c r="F314" s="832" t="s">
        <v>3453</v>
      </c>
      <c r="G314" s="832" t="s">
        <v>3594</v>
      </c>
      <c r="H314" s="832" t="s">
        <v>564</v>
      </c>
      <c r="I314" s="832" t="s">
        <v>3953</v>
      </c>
      <c r="J314" s="832" t="s">
        <v>3954</v>
      </c>
      <c r="K314" s="832" t="s">
        <v>3955</v>
      </c>
      <c r="L314" s="835">
        <v>414.07</v>
      </c>
      <c r="M314" s="835">
        <v>414.07</v>
      </c>
      <c r="N314" s="832">
        <v>1</v>
      </c>
      <c r="O314" s="836">
        <v>1</v>
      </c>
      <c r="P314" s="835">
        <v>414.07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30</v>
      </c>
      <c r="B315" s="832" t="s">
        <v>3452</v>
      </c>
      <c r="C315" s="832" t="s">
        <v>3462</v>
      </c>
      <c r="D315" s="833" t="s">
        <v>5005</v>
      </c>
      <c r="E315" s="834" t="s">
        <v>3468</v>
      </c>
      <c r="F315" s="832" t="s">
        <v>3453</v>
      </c>
      <c r="G315" s="832" t="s">
        <v>3571</v>
      </c>
      <c r="H315" s="832" t="s">
        <v>564</v>
      </c>
      <c r="I315" s="832" t="s">
        <v>3956</v>
      </c>
      <c r="J315" s="832" t="s">
        <v>3957</v>
      </c>
      <c r="K315" s="832" t="s">
        <v>3958</v>
      </c>
      <c r="L315" s="835">
        <v>299.83999999999997</v>
      </c>
      <c r="M315" s="835">
        <v>299.83999999999997</v>
      </c>
      <c r="N315" s="832">
        <v>1</v>
      </c>
      <c r="O315" s="836">
        <v>0.5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30</v>
      </c>
      <c r="B316" s="832" t="s">
        <v>3452</v>
      </c>
      <c r="C316" s="832" t="s">
        <v>3462</v>
      </c>
      <c r="D316" s="833" t="s">
        <v>5005</v>
      </c>
      <c r="E316" s="834" t="s">
        <v>3468</v>
      </c>
      <c r="F316" s="832" t="s">
        <v>3453</v>
      </c>
      <c r="G316" s="832" t="s">
        <v>3571</v>
      </c>
      <c r="H316" s="832" t="s">
        <v>564</v>
      </c>
      <c r="I316" s="832" t="s">
        <v>3959</v>
      </c>
      <c r="J316" s="832" t="s">
        <v>3960</v>
      </c>
      <c r="K316" s="832" t="s">
        <v>3961</v>
      </c>
      <c r="L316" s="835">
        <v>50.32</v>
      </c>
      <c r="M316" s="835">
        <v>100.64</v>
      </c>
      <c r="N316" s="832">
        <v>2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30</v>
      </c>
      <c r="B317" s="832" t="s">
        <v>3452</v>
      </c>
      <c r="C317" s="832" t="s">
        <v>3462</v>
      </c>
      <c r="D317" s="833" t="s">
        <v>5005</v>
      </c>
      <c r="E317" s="834" t="s">
        <v>3468</v>
      </c>
      <c r="F317" s="832" t="s">
        <v>3453</v>
      </c>
      <c r="G317" s="832" t="s">
        <v>3962</v>
      </c>
      <c r="H317" s="832" t="s">
        <v>564</v>
      </c>
      <c r="I317" s="832" t="s">
        <v>3963</v>
      </c>
      <c r="J317" s="832" t="s">
        <v>3964</v>
      </c>
      <c r="K317" s="832" t="s">
        <v>2806</v>
      </c>
      <c r="L317" s="835">
        <v>101.23</v>
      </c>
      <c r="M317" s="835">
        <v>2429.52</v>
      </c>
      <c r="N317" s="832">
        <v>24</v>
      </c>
      <c r="O317" s="836">
        <v>6.5</v>
      </c>
      <c r="P317" s="835">
        <v>1518.45</v>
      </c>
      <c r="Q317" s="837">
        <v>0.625</v>
      </c>
      <c r="R317" s="832">
        <v>15</v>
      </c>
      <c r="S317" s="837">
        <v>0.625</v>
      </c>
      <c r="T317" s="836">
        <v>4</v>
      </c>
      <c r="U317" s="838">
        <v>0.61538461538461542</v>
      </c>
    </row>
    <row r="318" spans="1:21" ht="14.4" customHeight="1" x14ac:dyDescent="0.3">
      <c r="A318" s="831">
        <v>30</v>
      </c>
      <c r="B318" s="832" t="s">
        <v>3452</v>
      </c>
      <c r="C318" s="832" t="s">
        <v>3462</v>
      </c>
      <c r="D318" s="833" t="s">
        <v>5005</v>
      </c>
      <c r="E318" s="834" t="s">
        <v>3468</v>
      </c>
      <c r="F318" s="832" t="s">
        <v>3453</v>
      </c>
      <c r="G318" s="832" t="s">
        <v>3965</v>
      </c>
      <c r="H318" s="832" t="s">
        <v>597</v>
      </c>
      <c r="I318" s="832" t="s">
        <v>2923</v>
      </c>
      <c r="J318" s="832" t="s">
        <v>1988</v>
      </c>
      <c r="K318" s="832" t="s">
        <v>2924</v>
      </c>
      <c r="L318" s="835">
        <v>154.36000000000001</v>
      </c>
      <c r="M318" s="835">
        <v>1697.96</v>
      </c>
      <c r="N318" s="832">
        <v>11</v>
      </c>
      <c r="O318" s="836">
        <v>4</v>
      </c>
      <c r="P318" s="835">
        <v>1543.6000000000001</v>
      </c>
      <c r="Q318" s="837">
        <v>0.90909090909090917</v>
      </c>
      <c r="R318" s="832">
        <v>10</v>
      </c>
      <c r="S318" s="837">
        <v>0.90909090909090906</v>
      </c>
      <c r="T318" s="836">
        <v>3.5</v>
      </c>
      <c r="U318" s="838">
        <v>0.875</v>
      </c>
    </row>
    <row r="319" spans="1:21" ht="14.4" customHeight="1" x14ac:dyDescent="0.3">
      <c r="A319" s="831">
        <v>30</v>
      </c>
      <c r="B319" s="832" t="s">
        <v>3452</v>
      </c>
      <c r="C319" s="832" t="s">
        <v>3462</v>
      </c>
      <c r="D319" s="833" t="s">
        <v>5005</v>
      </c>
      <c r="E319" s="834" t="s">
        <v>3468</v>
      </c>
      <c r="F319" s="832" t="s">
        <v>3453</v>
      </c>
      <c r="G319" s="832" t="s">
        <v>3965</v>
      </c>
      <c r="H319" s="832" t="s">
        <v>597</v>
      </c>
      <c r="I319" s="832" t="s">
        <v>2921</v>
      </c>
      <c r="J319" s="832" t="s">
        <v>1988</v>
      </c>
      <c r="K319" s="832" t="s">
        <v>2922</v>
      </c>
      <c r="L319" s="835">
        <v>225.06</v>
      </c>
      <c r="M319" s="835">
        <v>225.06</v>
      </c>
      <c r="N319" s="832">
        <v>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30</v>
      </c>
      <c r="B320" s="832" t="s">
        <v>3452</v>
      </c>
      <c r="C320" s="832" t="s">
        <v>3462</v>
      </c>
      <c r="D320" s="833" t="s">
        <v>5005</v>
      </c>
      <c r="E320" s="834" t="s">
        <v>3468</v>
      </c>
      <c r="F320" s="832" t="s">
        <v>3453</v>
      </c>
      <c r="G320" s="832" t="s">
        <v>3572</v>
      </c>
      <c r="H320" s="832" t="s">
        <v>597</v>
      </c>
      <c r="I320" s="832" t="s">
        <v>3966</v>
      </c>
      <c r="J320" s="832" t="s">
        <v>2897</v>
      </c>
      <c r="K320" s="832" t="s">
        <v>3967</v>
      </c>
      <c r="L320" s="835">
        <v>115.33</v>
      </c>
      <c r="M320" s="835">
        <v>230.66</v>
      </c>
      <c r="N320" s="832">
        <v>2</v>
      </c>
      <c r="O320" s="836">
        <v>1</v>
      </c>
      <c r="P320" s="835">
        <v>115.33</v>
      </c>
      <c r="Q320" s="837">
        <v>0.5</v>
      </c>
      <c r="R320" s="832">
        <v>1</v>
      </c>
      <c r="S320" s="837">
        <v>0.5</v>
      </c>
      <c r="T320" s="836">
        <v>0.5</v>
      </c>
      <c r="U320" s="838">
        <v>0.5</v>
      </c>
    </row>
    <row r="321" spans="1:21" ht="14.4" customHeight="1" x14ac:dyDescent="0.3">
      <c r="A321" s="831">
        <v>30</v>
      </c>
      <c r="B321" s="832" t="s">
        <v>3452</v>
      </c>
      <c r="C321" s="832" t="s">
        <v>3462</v>
      </c>
      <c r="D321" s="833" t="s">
        <v>5005</v>
      </c>
      <c r="E321" s="834" t="s">
        <v>3468</v>
      </c>
      <c r="F321" s="832" t="s">
        <v>3453</v>
      </c>
      <c r="G321" s="832" t="s">
        <v>3572</v>
      </c>
      <c r="H321" s="832" t="s">
        <v>597</v>
      </c>
      <c r="I321" s="832" t="s">
        <v>2904</v>
      </c>
      <c r="J321" s="832" t="s">
        <v>2900</v>
      </c>
      <c r="K321" s="832" t="s">
        <v>2905</v>
      </c>
      <c r="L321" s="835">
        <v>63.14</v>
      </c>
      <c r="M321" s="835">
        <v>189.42000000000002</v>
      </c>
      <c r="N321" s="832">
        <v>3</v>
      </c>
      <c r="O321" s="836">
        <v>1.5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30</v>
      </c>
      <c r="B322" s="832" t="s">
        <v>3452</v>
      </c>
      <c r="C322" s="832" t="s">
        <v>3462</v>
      </c>
      <c r="D322" s="833" t="s">
        <v>5005</v>
      </c>
      <c r="E322" s="834" t="s">
        <v>3468</v>
      </c>
      <c r="F322" s="832" t="s">
        <v>3453</v>
      </c>
      <c r="G322" s="832" t="s">
        <v>3572</v>
      </c>
      <c r="H322" s="832" t="s">
        <v>597</v>
      </c>
      <c r="I322" s="832" t="s">
        <v>2910</v>
      </c>
      <c r="J322" s="832" t="s">
        <v>2897</v>
      </c>
      <c r="K322" s="832" t="s">
        <v>2911</v>
      </c>
      <c r="L322" s="835">
        <v>63.14</v>
      </c>
      <c r="M322" s="835">
        <v>63.14</v>
      </c>
      <c r="N322" s="832">
        <v>1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30</v>
      </c>
      <c r="B323" s="832" t="s">
        <v>3452</v>
      </c>
      <c r="C323" s="832" t="s">
        <v>3462</v>
      </c>
      <c r="D323" s="833" t="s">
        <v>5005</v>
      </c>
      <c r="E323" s="834" t="s">
        <v>3468</v>
      </c>
      <c r="F323" s="832" t="s">
        <v>3453</v>
      </c>
      <c r="G323" s="832" t="s">
        <v>3572</v>
      </c>
      <c r="H323" s="832" t="s">
        <v>597</v>
      </c>
      <c r="I323" s="832" t="s">
        <v>2912</v>
      </c>
      <c r="J323" s="832" t="s">
        <v>2897</v>
      </c>
      <c r="K323" s="832" t="s">
        <v>2913</v>
      </c>
      <c r="L323" s="835">
        <v>49.08</v>
      </c>
      <c r="M323" s="835">
        <v>147.24</v>
      </c>
      <c r="N323" s="832">
        <v>3</v>
      </c>
      <c r="O323" s="836">
        <v>2</v>
      </c>
      <c r="P323" s="835">
        <v>49.08</v>
      </c>
      <c r="Q323" s="837">
        <v>0.33333333333333331</v>
      </c>
      <c r="R323" s="832">
        <v>1</v>
      </c>
      <c r="S323" s="837">
        <v>0.33333333333333331</v>
      </c>
      <c r="T323" s="836">
        <v>0.5</v>
      </c>
      <c r="U323" s="838">
        <v>0.25</v>
      </c>
    </row>
    <row r="324" spans="1:21" ht="14.4" customHeight="1" x14ac:dyDescent="0.3">
      <c r="A324" s="831">
        <v>30</v>
      </c>
      <c r="B324" s="832" t="s">
        <v>3452</v>
      </c>
      <c r="C324" s="832" t="s">
        <v>3462</v>
      </c>
      <c r="D324" s="833" t="s">
        <v>5005</v>
      </c>
      <c r="E324" s="834" t="s">
        <v>3468</v>
      </c>
      <c r="F324" s="832" t="s">
        <v>3453</v>
      </c>
      <c r="G324" s="832" t="s">
        <v>3572</v>
      </c>
      <c r="H324" s="832" t="s">
        <v>597</v>
      </c>
      <c r="I324" s="832" t="s">
        <v>2914</v>
      </c>
      <c r="J324" s="832" t="s">
        <v>2897</v>
      </c>
      <c r="K324" s="832" t="s">
        <v>2915</v>
      </c>
      <c r="L324" s="835">
        <v>126.27</v>
      </c>
      <c r="M324" s="835">
        <v>126.27</v>
      </c>
      <c r="N324" s="832">
        <v>1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30</v>
      </c>
      <c r="B325" s="832" t="s">
        <v>3452</v>
      </c>
      <c r="C325" s="832" t="s">
        <v>3462</v>
      </c>
      <c r="D325" s="833" t="s">
        <v>5005</v>
      </c>
      <c r="E325" s="834" t="s">
        <v>3468</v>
      </c>
      <c r="F325" s="832" t="s">
        <v>3453</v>
      </c>
      <c r="G325" s="832" t="s">
        <v>3572</v>
      </c>
      <c r="H325" s="832" t="s">
        <v>564</v>
      </c>
      <c r="I325" s="832" t="s">
        <v>3968</v>
      </c>
      <c r="J325" s="832" t="s">
        <v>2897</v>
      </c>
      <c r="K325" s="832" t="s">
        <v>3969</v>
      </c>
      <c r="L325" s="835">
        <v>84.18</v>
      </c>
      <c r="M325" s="835">
        <v>168.36</v>
      </c>
      <c r="N325" s="832">
        <v>2</v>
      </c>
      <c r="O325" s="836">
        <v>1</v>
      </c>
      <c r="P325" s="835">
        <v>168.36</v>
      </c>
      <c r="Q325" s="837">
        <v>1</v>
      </c>
      <c r="R325" s="832">
        <v>2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30</v>
      </c>
      <c r="B326" s="832" t="s">
        <v>3452</v>
      </c>
      <c r="C326" s="832" t="s">
        <v>3462</v>
      </c>
      <c r="D326" s="833" t="s">
        <v>5005</v>
      </c>
      <c r="E326" s="834" t="s">
        <v>3468</v>
      </c>
      <c r="F326" s="832" t="s">
        <v>3453</v>
      </c>
      <c r="G326" s="832" t="s">
        <v>3572</v>
      </c>
      <c r="H326" s="832" t="s">
        <v>597</v>
      </c>
      <c r="I326" s="832" t="s">
        <v>2906</v>
      </c>
      <c r="J326" s="832" t="s">
        <v>2900</v>
      </c>
      <c r="K326" s="832" t="s">
        <v>2907</v>
      </c>
      <c r="L326" s="835">
        <v>49.08</v>
      </c>
      <c r="M326" s="835">
        <v>49.08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30</v>
      </c>
      <c r="B327" s="832" t="s">
        <v>3452</v>
      </c>
      <c r="C327" s="832" t="s">
        <v>3462</v>
      </c>
      <c r="D327" s="833" t="s">
        <v>5005</v>
      </c>
      <c r="E327" s="834" t="s">
        <v>3468</v>
      </c>
      <c r="F327" s="832" t="s">
        <v>3453</v>
      </c>
      <c r="G327" s="832" t="s">
        <v>3970</v>
      </c>
      <c r="H327" s="832" t="s">
        <v>597</v>
      </c>
      <c r="I327" s="832" t="s">
        <v>2589</v>
      </c>
      <c r="J327" s="832" t="s">
        <v>2590</v>
      </c>
      <c r="K327" s="832" t="s">
        <v>2591</v>
      </c>
      <c r="L327" s="835">
        <v>672.95</v>
      </c>
      <c r="M327" s="835">
        <v>2018.8500000000001</v>
      </c>
      <c r="N327" s="832">
        <v>3</v>
      </c>
      <c r="O327" s="836">
        <v>2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30</v>
      </c>
      <c r="B328" s="832" t="s">
        <v>3452</v>
      </c>
      <c r="C328" s="832" t="s">
        <v>3462</v>
      </c>
      <c r="D328" s="833" t="s">
        <v>5005</v>
      </c>
      <c r="E328" s="834" t="s">
        <v>3468</v>
      </c>
      <c r="F328" s="832" t="s">
        <v>3453</v>
      </c>
      <c r="G328" s="832" t="s">
        <v>3971</v>
      </c>
      <c r="H328" s="832" t="s">
        <v>564</v>
      </c>
      <c r="I328" s="832" t="s">
        <v>3972</v>
      </c>
      <c r="J328" s="832" t="s">
        <v>3973</v>
      </c>
      <c r="K328" s="832" t="s">
        <v>3974</v>
      </c>
      <c r="L328" s="835">
        <v>414.73</v>
      </c>
      <c r="M328" s="835">
        <v>1658.92</v>
      </c>
      <c r="N328" s="832">
        <v>4</v>
      </c>
      <c r="O328" s="836">
        <v>1.5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30</v>
      </c>
      <c r="B329" s="832" t="s">
        <v>3452</v>
      </c>
      <c r="C329" s="832" t="s">
        <v>3462</v>
      </c>
      <c r="D329" s="833" t="s">
        <v>5005</v>
      </c>
      <c r="E329" s="834" t="s">
        <v>3468</v>
      </c>
      <c r="F329" s="832" t="s">
        <v>3455</v>
      </c>
      <c r="G329" s="832" t="s">
        <v>3975</v>
      </c>
      <c r="H329" s="832" t="s">
        <v>564</v>
      </c>
      <c r="I329" s="832" t="s">
        <v>3976</v>
      </c>
      <c r="J329" s="832" t="s">
        <v>3977</v>
      </c>
      <c r="K329" s="832" t="s">
        <v>3978</v>
      </c>
      <c r="L329" s="835">
        <v>1495</v>
      </c>
      <c r="M329" s="835">
        <v>8970</v>
      </c>
      <c r="N329" s="832">
        <v>6</v>
      </c>
      <c r="O329" s="836">
        <v>4</v>
      </c>
      <c r="P329" s="835">
        <v>5980</v>
      </c>
      <c r="Q329" s="837">
        <v>0.66666666666666663</v>
      </c>
      <c r="R329" s="832">
        <v>4</v>
      </c>
      <c r="S329" s="837">
        <v>0.66666666666666663</v>
      </c>
      <c r="T329" s="836">
        <v>3</v>
      </c>
      <c r="U329" s="838">
        <v>0.75</v>
      </c>
    </row>
    <row r="330" spans="1:21" ht="14.4" customHeight="1" x14ac:dyDescent="0.3">
      <c r="A330" s="831">
        <v>30</v>
      </c>
      <c r="B330" s="832" t="s">
        <v>3452</v>
      </c>
      <c r="C330" s="832" t="s">
        <v>3462</v>
      </c>
      <c r="D330" s="833" t="s">
        <v>5005</v>
      </c>
      <c r="E330" s="834" t="s">
        <v>3468</v>
      </c>
      <c r="F330" s="832" t="s">
        <v>3455</v>
      </c>
      <c r="G330" s="832" t="s">
        <v>3975</v>
      </c>
      <c r="H330" s="832" t="s">
        <v>564</v>
      </c>
      <c r="I330" s="832" t="s">
        <v>3979</v>
      </c>
      <c r="J330" s="832" t="s">
        <v>3980</v>
      </c>
      <c r="K330" s="832" t="s">
        <v>3981</v>
      </c>
      <c r="L330" s="835">
        <v>740.48</v>
      </c>
      <c r="M330" s="835">
        <v>1480.96</v>
      </c>
      <c r="N330" s="832">
        <v>2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30</v>
      </c>
      <c r="B331" s="832" t="s">
        <v>3452</v>
      </c>
      <c r="C331" s="832" t="s">
        <v>3462</v>
      </c>
      <c r="D331" s="833" t="s">
        <v>5005</v>
      </c>
      <c r="E331" s="834" t="s">
        <v>3468</v>
      </c>
      <c r="F331" s="832" t="s">
        <v>3455</v>
      </c>
      <c r="G331" s="832" t="s">
        <v>3982</v>
      </c>
      <c r="H331" s="832" t="s">
        <v>564</v>
      </c>
      <c r="I331" s="832" t="s">
        <v>3983</v>
      </c>
      <c r="J331" s="832" t="s">
        <v>3984</v>
      </c>
      <c r="K331" s="832" t="s">
        <v>3985</v>
      </c>
      <c r="L331" s="835">
        <v>410</v>
      </c>
      <c r="M331" s="835">
        <v>820</v>
      </c>
      <c r="N331" s="832">
        <v>2</v>
      </c>
      <c r="O331" s="836">
        <v>2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30</v>
      </c>
      <c r="B332" s="832" t="s">
        <v>3452</v>
      </c>
      <c r="C332" s="832" t="s">
        <v>3462</v>
      </c>
      <c r="D332" s="833" t="s">
        <v>5005</v>
      </c>
      <c r="E332" s="834" t="s">
        <v>3468</v>
      </c>
      <c r="F332" s="832" t="s">
        <v>3455</v>
      </c>
      <c r="G332" s="832" t="s">
        <v>3986</v>
      </c>
      <c r="H332" s="832" t="s">
        <v>564</v>
      </c>
      <c r="I332" s="832" t="s">
        <v>3987</v>
      </c>
      <c r="J332" s="832" t="s">
        <v>3988</v>
      </c>
      <c r="K332" s="832" t="s">
        <v>3989</v>
      </c>
      <c r="L332" s="835">
        <v>135.43</v>
      </c>
      <c r="M332" s="835">
        <v>1218.8700000000001</v>
      </c>
      <c r="N332" s="832">
        <v>9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30</v>
      </c>
      <c r="B333" s="832" t="s">
        <v>3452</v>
      </c>
      <c r="C333" s="832" t="s">
        <v>3462</v>
      </c>
      <c r="D333" s="833" t="s">
        <v>5005</v>
      </c>
      <c r="E333" s="834" t="s">
        <v>3470</v>
      </c>
      <c r="F333" s="832" t="s">
        <v>3453</v>
      </c>
      <c r="G333" s="832" t="s">
        <v>3990</v>
      </c>
      <c r="H333" s="832" t="s">
        <v>564</v>
      </c>
      <c r="I333" s="832" t="s">
        <v>3991</v>
      </c>
      <c r="J333" s="832" t="s">
        <v>3992</v>
      </c>
      <c r="K333" s="832" t="s">
        <v>3993</v>
      </c>
      <c r="L333" s="835">
        <v>772.5</v>
      </c>
      <c r="M333" s="835">
        <v>772.5</v>
      </c>
      <c r="N333" s="832">
        <v>1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30</v>
      </c>
      <c r="B334" s="832" t="s">
        <v>3452</v>
      </c>
      <c r="C334" s="832" t="s">
        <v>3462</v>
      </c>
      <c r="D334" s="833" t="s">
        <v>5005</v>
      </c>
      <c r="E334" s="834" t="s">
        <v>3470</v>
      </c>
      <c r="F334" s="832" t="s">
        <v>3453</v>
      </c>
      <c r="G334" s="832" t="s">
        <v>3508</v>
      </c>
      <c r="H334" s="832" t="s">
        <v>597</v>
      </c>
      <c r="I334" s="832" t="s">
        <v>2699</v>
      </c>
      <c r="J334" s="832" t="s">
        <v>1091</v>
      </c>
      <c r="K334" s="832" t="s">
        <v>2700</v>
      </c>
      <c r="L334" s="835">
        <v>85.02</v>
      </c>
      <c r="M334" s="835">
        <v>85.02</v>
      </c>
      <c r="N334" s="832">
        <v>1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30</v>
      </c>
      <c r="B335" s="832" t="s">
        <v>3452</v>
      </c>
      <c r="C335" s="832" t="s">
        <v>3462</v>
      </c>
      <c r="D335" s="833" t="s">
        <v>5005</v>
      </c>
      <c r="E335" s="834" t="s">
        <v>3470</v>
      </c>
      <c r="F335" s="832" t="s">
        <v>3453</v>
      </c>
      <c r="G335" s="832" t="s">
        <v>3519</v>
      </c>
      <c r="H335" s="832" t="s">
        <v>564</v>
      </c>
      <c r="I335" s="832" t="s">
        <v>3520</v>
      </c>
      <c r="J335" s="832" t="s">
        <v>1845</v>
      </c>
      <c r="K335" s="832" t="s">
        <v>3521</v>
      </c>
      <c r="L335" s="835">
        <v>34.15</v>
      </c>
      <c r="M335" s="835">
        <v>34.15</v>
      </c>
      <c r="N335" s="832">
        <v>1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30</v>
      </c>
      <c r="B336" s="832" t="s">
        <v>3452</v>
      </c>
      <c r="C336" s="832" t="s">
        <v>3462</v>
      </c>
      <c r="D336" s="833" t="s">
        <v>5005</v>
      </c>
      <c r="E336" s="834" t="s">
        <v>3470</v>
      </c>
      <c r="F336" s="832" t="s">
        <v>3453</v>
      </c>
      <c r="G336" s="832" t="s">
        <v>3482</v>
      </c>
      <c r="H336" s="832" t="s">
        <v>564</v>
      </c>
      <c r="I336" s="832" t="s">
        <v>3485</v>
      </c>
      <c r="J336" s="832" t="s">
        <v>665</v>
      </c>
      <c r="K336" s="832" t="s">
        <v>3486</v>
      </c>
      <c r="L336" s="835">
        <v>11.73</v>
      </c>
      <c r="M336" s="835">
        <v>11.73</v>
      </c>
      <c r="N336" s="832">
        <v>1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30</v>
      </c>
      <c r="B337" s="832" t="s">
        <v>3452</v>
      </c>
      <c r="C337" s="832" t="s">
        <v>3462</v>
      </c>
      <c r="D337" s="833" t="s">
        <v>5005</v>
      </c>
      <c r="E337" s="834" t="s">
        <v>3470</v>
      </c>
      <c r="F337" s="832" t="s">
        <v>3453</v>
      </c>
      <c r="G337" s="832" t="s">
        <v>3622</v>
      </c>
      <c r="H337" s="832" t="s">
        <v>564</v>
      </c>
      <c r="I337" s="832" t="s">
        <v>3623</v>
      </c>
      <c r="J337" s="832" t="s">
        <v>3624</v>
      </c>
      <c r="K337" s="832" t="s">
        <v>3625</v>
      </c>
      <c r="L337" s="835">
        <v>88.76</v>
      </c>
      <c r="M337" s="835">
        <v>88.76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30</v>
      </c>
      <c r="B338" s="832" t="s">
        <v>3452</v>
      </c>
      <c r="C338" s="832" t="s">
        <v>3462</v>
      </c>
      <c r="D338" s="833" t="s">
        <v>5005</v>
      </c>
      <c r="E338" s="834" t="s">
        <v>3470</v>
      </c>
      <c r="F338" s="832" t="s">
        <v>3453</v>
      </c>
      <c r="G338" s="832" t="s">
        <v>3529</v>
      </c>
      <c r="H338" s="832" t="s">
        <v>597</v>
      </c>
      <c r="I338" s="832" t="s">
        <v>2566</v>
      </c>
      <c r="J338" s="832" t="s">
        <v>1308</v>
      </c>
      <c r="K338" s="832" t="s">
        <v>2567</v>
      </c>
      <c r="L338" s="835">
        <v>32.25</v>
      </c>
      <c r="M338" s="835">
        <v>32.25</v>
      </c>
      <c r="N338" s="832">
        <v>1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30</v>
      </c>
      <c r="B339" s="832" t="s">
        <v>3452</v>
      </c>
      <c r="C339" s="832" t="s">
        <v>3462</v>
      </c>
      <c r="D339" s="833" t="s">
        <v>5005</v>
      </c>
      <c r="E339" s="834" t="s">
        <v>3470</v>
      </c>
      <c r="F339" s="832" t="s">
        <v>3453</v>
      </c>
      <c r="G339" s="832" t="s">
        <v>3994</v>
      </c>
      <c r="H339" s="832" t="s">
        <v>597</v>
      </c>
      <c r="I339" s="832" t="s">
        <v>2820</v>
      </c>
      <c r="J339" s="832" t="s">
        <v>1353</v>
      </c>
      <c r="K339" s="832" t="s">
        <v>2821</v>
      </c>
      <c r="L339" s="835">
        <v>39.549999999999997</v>
      </c>
      <c r="M339" s="835">
        <v>39.549999999999997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30</v>
      </c>
      <c r="B340" s="832" t="s">
        <v>3452</v>
      </c>
      <c r="C340" s="832" t="s">
        <v>3462</v>
      </c>
      <c r="D340" s="833" t="s">
        <v>5005</v>
      </c>
      <c r="E340" s="834" t="s">
        <v>3470</v>
      </c>
      <c r="F340" s="832" t="s">
        <v>3453</v>
      </c>
      <c r="G340" s="832" t="s">
        <v>3534</v>
      </c>
      <c r="H340" s="832" t="s">
        <v>564</v>
      </c>
      <c r="I340" s="832" t="s">
        <v>3995</v>
      </c>
      <c r="J340" s="832" t="s">
        <v>2609</v>
      </c>
      <c r="K340" s="832" t="s">
        <v>3996</v>
      </c>
      <c r="L340" s="835">
        <v>43.21</v>
      </c>
      <c r="M340" s="835">
        <v>43.21</v>
      </c>
      <c r="N340" s="832">
        <v>1</v>
      </c>
      <c r="O340" s="836">
        <v>1</v>
      </c>
      <c r="P340" s="835">
        <v>43.21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30</v>
      </c>
      <c r="B341" s="832" t="s">
        <v>3452</v>
      </c>
      <c r="C341" s="832" t="s">
        <v>3462</v>
      </c>
      <c r="D341" s="833" t="s">
        <v>5005</v>
      </c>
      <c r="E341" s="834" t="s">
        <v>3470</v>
      </c>
      <c r="F341" s="832" t="s">
        <v>3453</v>
      </c>
      <c r="G341" s="832" t="s">
        <v>3997</v>
      </c>
      <c r="H341" s="832" t="s">
        <v>564</v>
      </c>
      <c r="I341" s="832" t="s">
        <v>3998</v>
      </c>
      <c r="J341" s="832" t="s">
        <v>3999</v>
      </c>
      <c r="K341" s="832" t="s">
        <v>3847</v>
      </c>
      <c r="L341" s="835">
        <v>688.56</v>
      </c>
      <c r="M341" s="835">
        <v>688.56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30</v>
      </c>
      <c r="B342" s="832" t="s">
        <v>3452</v>
      </c>
      <c r="C342" s="832" t="s">
        <v>3462</v>
      </c>
      <c r="D342" s="833" t="s">
        <v>5005</v>
      </c>
      <c r="E342" s="834" t="s">
        <v>3470</v>
      </c>
      <c r="F342" s="832" t="s">
        <v>3453</v>
      </c>
      <c r="G342" s="832" t="s">
        <v>3596</v>
      </c>
      <c r="H342" s="832" t="s">
        <v>597</v>
      </c>
      <c r="I342" s="832" t="s">
        <v>2882</v>
      </c>
      <c r="J342" s="832" t="s">
        <v>1380</v>
      </c>
      <c r="K342" s="832" t="s">
        <v>2883</v>
      </c>
      <c r="L342" s="835">
        <v>32.869999999999997</v>
      </c>
      <c r="M342" s="835">
        <v>32.869999999999997</v>
      </c>
      <c r="N342" s="832">
        <v>1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30</v>
      </c>
      <c r="B343" s="832" t="s">
        <v>3452</v>
      </c>
      <c r="C343" s="832" t="s">
        <v>3462</v>
      </c>
      <c r="D343" s="833" t="s">
        <v>5005</v>
      </c>
      <c r="E343" s="834" t="s">
        <v>3470</v>
      </c>
      <c r="F343" s="832" t="s">
        <v>3453</v>
      </c>
      <c r="G343" s="832" t="s">
        <v>3559</v>
      </c>
      <c r="H343" s="832" t="s">
        <v>597</v>
      </c>
      <c r="I343" s="832" t="s">
        <v>3057</v>
      </c>
      <c r="J343" s="832" t="s">
        <v>1461</v>
      </c>
      <c r="K343" s="832" t="s">
        <v>3058</v>
      </c>
      <c r="L343" s="835">
        <v>0</v>
      </c>
      <c r="M343" s="835">
        <v>0</v>
      </c>
      <c r="N343" s="832">
        <v>2</v>
      </c>
      <c r="O343" s="836">
        <v>1.5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30</v>
      </c>
      <c r="B344" s="832" t="s">
        <v>3452</v>
      </c>
      <c r="C344" s="832" t="s">
        <v>3462</v>
      </c>
      <c r="D344" s="833" t="s">
        <v>5005</v>
      </c>
      <c r="E344" s="834" t="s">
        <v>3470</v>
      </c>
      <c r="F344" s="832" t="s">
        <v>3453</v>
      </c>
      <c r="G344" s="832" t="s">
        <v>4000</v>
      </c>
      <c r="H344" s="832" t="s">
        <v>564</v>
      </c>
      <c r="I344" s="832" t="s">
        <v>4001</v>
      </c>
      <c r="J344" s="832" t="s">
        <v>1659</v>
      </c>
      <c r="K344" s="832" t="s">
        <v>4002</v>
      </c>
      <c r="L344" s="835">
        <v>60.07</v>
      </c>
      <c r="M344" s="835">
        <v>60.07</v>
      </c>
      <c r="N344" s="832">
        <v>1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30</v>
      </c>
      <c r="B345" s="832" t="s">
        <v>3452</v>
      </c>
      <c r="C345" s="832" t="s">
        <v>3462</v>
      </c>
      <c r="D345" s="833" t="s">
        <v>5005</v>
      </c>
      <c r="E345" s="834" t="s">
        <v>3470</v>
      </c>
      <c r="F345" s="832" t="s">
        <v>3453</v>
      </c>
      <c r="G345" s="832" t="s">
        <v>3563</v>
      </c>
      <c r="H345" s="832" t="s">
        <v>564</v>
      </c>
      <c r="I345" s="832" t="s">
        <v>3564</v>
      </c>
      <c r="J345" s="832" t="s">
        <v>1839</v>
      </c>
      <c r="K345" s="832" t="s">
        <v>1840</v>
      </c>
      <c r="L345" s="835">
        <v>657.67</v>
      </c>
      <c r="M345" s="835">
        <v>657.67</v>
      </c>
      <c r="N345" s="832">
        <v>1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30</v>
      </c>
      <c r="B346" s="832" t="s">
        <v>3452</v>
      </c>
      <c r="C346" s="832" t="s">
        <v>3462</v>
      </c>
      <c r="D346" s="833" t="s">
        <v>5005</v>
      </c>
      <c r="E346" s="834" t="s">
        <v>3472</v>
      </c>
      <c r="F346" s="832" t="s">
        <v>3453</v>
      </c>
      <c r="G346" s="832" t="s">
        <v>3490</v>
      </c>
      <c r="H346" s="832" t="s">
        <v>597</v>
      </c>
      <c r="I346" s="832" t="s">
        <v>3025</v>
      </c>
      <c r="J346" s="832" t="s">
        <v>641</v>
      </c>
      <c r="K346" s="832" t="s">
        <v>642</v>
      </c>
      <c r="L346" s="835">
        <v>21.76</v>
      </c>
      <c r="M346" s="835">
        <v>195.84000000000003</v>
      </c>
      <c r="N346" s="832">
        <v>9</v>
      </c>
      <c r="O346" s="836">
        <v>4.5</v>
      </c>
      <c r="P346" s="835">
        <v>108.80000000000001</v>
      </c>
      <c r="Q346" s="837">
        <v>0.55555555555555547</v>
      </c>
      <c r="R346" s="832">
        <v>5</v>
      </c>
      <c r="S346" s="837">
        <v>0.55555555555555558</v>
      </c>
      <c r="T346" s="836">
        <v>2.5</v>
      </c>
      <c r="U346" s="838">
        <v>0.55555555555555558</v>
      </c>
    </row>
    <row r="347" spans="1:21" ht="14.4" customHeight="1" x14ac:dyDescent="0.3">
      <c r="A347" s="831">
        <v>30</v>
      </c>
      <c r="B347" s="832" t="s">
        <v>3452</v>
      </c>
      <c r="C347" s="832" t="s">
        <v>3462</v>
      </c>
      <c r="D347" s="833" t="s">
        <v>5005</v>
      </c>
      <c r="E347" s="834" t="s">
        <v>3472</v>
      </c>
      <c r="F347" s="832" t="s">
        <v>3453</v>
      </c>
      <c r="G347" s="832" t="s">
        <v>3669</v>
      </c>
      <c r="H347" s="832" t="s">
        <v>597</v>
      </c>
      <c r="I347" s="832" t="s">
        <v>2673</v>
      </c>
      <c r="J347" s="832" t="s">
        <v>848</v>
      </c>
      <c r="K347" s="832" t="s">
        <v>652</v>
      </c>
      <c r="L347" s="835">
        <v>72</v>
      </c>
      <c r="M347" s="835">
        <v>72</v>
      </c>
      <c r="N347" s="832">
        <v>1</v>
      </c>
      <c r="O347" s="836">
        <v>0.5</v>
      </c>
      <c r="P347" s="835">
        <v>72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30</v>
      </c>
      <c r="B348" s="832" t="s">
        <v>3452</v>
      </c>
      <c r="C348" s="832" t="s">
        <v>3462</v>
      </c>
      <c r="D348" s="833" t="s">
        <v>5005</v>
      </c>
      <c r="E348" s="834" t="s">
        <v>3472</v>
      </c>
      <c r="F348" s="832" t="s">
        <v>3453</v>
      </c>
      <c r="G348" s="832" t="s">
        <v>3493</v>
      </c>
      <c r="H348" s="832" t="s">
        <v>564</v>
      </c>
      <c r="I348" s="832" t="s">
        <v>4003</v>
      </c>
      <c r="J348" s="832" t="s">
        <v>4004</v>
      </c>
      <c r="K348" s="832" t="s">
        <v>2765</v>
      </c>
      <c r="L348" s="835">
        <v>62.18</v>
      </c>
      <c r="M348" s="835">
        <v>62.18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30</v>
      </c>
      <c r="B349" s="832" t="s">
        <v>3452</v>
      </c>
      <c r="C349" s="832" t="s">
        <v>3462</v>
      </c>
      <c r="D349" s="833" t="s">
        <v>5005</v>
      </c>
      <c r="E349" s="834" t="s">
        <v>3472</v>
      </c>
      <c r="F349" s="832" t="s">
        <v>3453</v>
      </c>
      <c r="G349" s="832" t="s">
        <v>3493</v>
      </c>
      <c r="H349" s="832" t="s">
        <v>597</v>
      </c>
      <c r="I349" s="832" t="s">
        <v>2763</v>
      </c>
      <c r="J349" s="832" t="s">
        <v>2761</v>
      </c>
      <c r="K349" s="832" t="s">
        <v>2747</v>
      </c>
      <c r="L349" s="835">
        <v>31.09</v>
      </c>
      <c r="M349" s="835">
        <v>155.44999999999999</v>
      </c>
      <c r="N349" s="832">
        <v>5</v>
      </c>
      <c r="O349" s="836">
        <v>3</v>
      </c>
      <c r="P349" s="835">
        <v>93.27</v>
      </c>
      <c r="Q349" s="837">
        <v>0.6</v>
      </c>
      <c r="R349" s="832">
        <v>3</v>
      </c>
      <c r="S349" s="837">
        <v>0.6</v>
      </c>
      <c r="T349" s="836">
        <v>2</v>
      </c>
      <c r="U349" s="838">
        <v>0.66666666666666663</v>
      </c>
    </row>
    <row r="350" spans="1:21" ht="14.4" customHeight="1" x14ac:dyDescent="0.3">
      <c r="A350" s="831">
        <v>30</v>
      </c>
      <c r="B350" s="832" t="s">
        <v>3452</v>
      </c>
      <c r="C350" s="832" t="s">
        <v>3462</v>
      </c>
      <c r="D350" s="833" t="s">
        <v>5005</v>
      </c>
      <c r="E350" s="834" t="s">
        <v>3472</v>
      </c>
      <c r="F350" s="832" t="s">
        <v>3453</v>
      </c>
      <c r="G350" s="832" t="s">
        <v>3493</v>
      </c>
      <c r="H350" s="832" t="s">
        <v>597</v>
      </c>
      <c r="I350" s="832" t="s">
        <v>2764</v>
      </c>
      <c r="J350" s="832" t="s">
        <v>2761</v>
      </c>
      <c r="K350" s="832" t="s">
        <v>2765</v>
      </c>
      <c r="L350" s="835">
        <v>62.18</v>
      </c>
      <c r="M350" s="835">
        <v>62.18</v>
      </c>
      <c r="N350" s="832">
        <v>1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30</v>
      </c>
      <c r="B351" s="832" t="s">
        <v>3452</v>
      </c>
      <c r="C351" s="832" t="s">
        <v>3462</v>
      </c>
      <c r="D351" s="833" t="s">
        <v>5005</v>
      </c>
      <c r="E351" s="834" t="s">
        <v>3472</v>
      </c>
      <c r="F351" s="832" t="s">
        <v>3453</v>
      </c>
      <c r="G351" s="832" t="s">
        <v>3494</v>
      </c>
      <c r="H351" s="832" t="s">
        <v>597</v>
      </c>
      <c r="I351" s="832" t="s">
        <v>2853</v>
      </c>
      <c r="J351" s="832" t="s">
        <v>1790</v>
      </c>
      <c r="K351" s="832" t="s">
        <v>2854</v>
      </c>
      <c r="L351" s="835">
        <v>93.18</v>
      </c>
      <c r="M351" s="835">
        <v>186.36</v>
      </c>
      <c r="N351" s="832">
        <v>2</v>
      </c>
      <c r="O351" s="836">
        <v>1.5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30</v>
      </c>
      <c r="B352" s="832" t="s">
        <v>3452</v>
      </c>
      <c r="C352" s="832" t="s">
        <v>3462</v>
      </c>
      <c r="D352" s="833" t="s">
        <v>5005</v>
      </c>
      <c r="E352" s="834" t="s">
        <v>3472</v>
      </c>
      <c r="F352" s="832" t="s">
        <v>3453</v>
      </c>
      <c r="G352" s="832" t="s">
        <v>4005</v>
      </c>
      <c r="H352" s="832" t="s">
        <v>597</v>
      </c>
      <c r="I352" s="832" t="s">
        <v>4006</v>
      </c>
      <c r="J352" s="832" t="s">
        <v>2958</v>
      </c>
      <c r="K352" s="832" t="s">
        <v>4007</v>
      </c>
      <c r="L352" s="835">
        <v>141.09</v>
      </c>
      <c r="M352" s="835">
        <v>282.18</v>
      </c>
      <c r="N352" s="832">
        <v>2</v>
      </c>
      <c r="O352" s="836">
        <v>2</v>
      </c>
      <c r="P352" s="835">
        <v>282.18</v>
      </c>
      <c r="Q352" s="837">
        <v>1</v>
      </c>
      <c r="R352" s="832">
        <v>2</v>
      </c>
      <c r="S352" s="837">
        <v>1</v>
      </c>
      <c r="T352" s="836">
        <v>2</v>
      </c>
      <c r="U352" s="838">
        <v>1</v>
      </c>
    </row>
    <row r="353" spans="1:21" ht="14.4" customHeight="1" x14ac:dyDescent="0.3">
      <c r="A353" s="831">
        <v>30</v>
      </c>
      <c r="B353" s="832" t="s">
        <v>3452</v>
      </c>
      <c r="C353" s="832" t="s">
        <v>3462</v>
      </c>
      <c r="D353" s="833" t="s">
        <v>5005</v>
      </c>
      <c r="E353" s="834" t="s">
        <v>3472</v>
      </c>
      <c r="F353" s="832" t="s">
        <v>3453</v>
      </c>
      <c r="G353" s="832" t="s">
        <v>3497</v>
      </c>
      <c r="H353" s="832" t="s">
        <v>564</v>
      </c>
      <c r="I353" s="832" t="s">
        <v>3498</v>
      </c>
      <c r="J353" s="832" t="s">
        <v>3499</v>
      </c>
      <c r="K353" s="832" t="s">
        <v>731</v>
      </c>
      <c r="L353" s="835">
        <v>103.8</v>
      </c>
      <c r="M353" s="835">
        <v>311.39999999999998</v>
      </c>
      <c r="N353" s="832">
        <v>3</v>
      </c>
      <c r="O353" s="836">
        <v>2.5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30</v>
      </c>
      <c r="B354" s="832" t="s">
        <v>3452</v>
      </c>
      <c r="C354" s="832" t="s">
        <v>3462</v>
      </c>
      <c r="D354" s="833" t="s">
        <v>5005</v>
      </c>
      <c r="E354" s="834" t="s">
        <v>3472</v>
      </c>
      <c r="F354" s="832" t="s">
        <v>3453</v>
      </c>
      <c r="G354" s="832" t="s">
        <v>3675</v>
      </c>
      <c r="H354" s="832" t="s">
        <v>597</v>
      </c>
      <c r="I354" s="832" t="s">
        <v>2730</v>
      </c>
      <c r="J354" s="832" t="s">
        <v>2731</v>
      </c>
      <c r="K354" s="832" t="s">
        <v>2732</v>
      </c>
      <c r="L354" s="835">
        <v>65.540000000000006</v>
      </c>
      <c r="M354" s="835">
        <v>131.08000000000001</v>
      </c>
      <c r="N354" s="832">
        <v>2</v>
      </c>
      <c r="O354" s="836">
        <v>1</v>
      </c>
      <c r="P354" s="835">
        <v>65.540000000000006</v>
      </c>
      <c r="Q354" s="837">
        <v>0.5</v>
      </c>
      <c r="R354" s="832">
        <v>1</v>
      </c>
      <c r="S354" s="837">
        <v>0.5</v>
      </c>
      <c r="T354" s="836">
        <v>0.5</v>
      </c>
      <c r="U354" s="838">
        <v>0.5</v>
      </c>
    </row>
    <row r="355" spans="1:21" ht="14.4" customHeight="1" x14ac:dyDescent="0.3">
      <c r="A355" s="831">
        <v>30</v>
      </c>
      <c r="B355" s="832" t="s">
        <v>3452</v>
      </c>
      <c r="C355" s="832" t="s">
        <v>3462</v>
      </c>
      <c r="D355" s="833" t="s">
        <v>5005</v>
      </c>
      <c r="E355" s="834" t="s">
        <v>3472</v>
      </c>
      <c r="F355" s="832" t="s">
        <v>3453</v>
      </c>
      <c r="G355" s="832" t="s">
        <v>4008</v>
      </c>
      <c r="H355" s="832" t="s">
        <v>597</v>
      </c>
      <c r="I355" s="832" t="s">
        <v>3004</v>
      </c>
      <c r="J355" s="832" t="s">
        <v>3005</v>
      </c>
      <c r="K355" s="832" t="s">
        <v>3006</v>
      </c>
      <c r="L355" s="835">
        <v>206.88</v>
      </c>
      <c r="M355" s="835">
        <v>206.88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30</v>
      </c>
      <c r="B356" s="832" t="s">
        <v>3452</v>
      </c>
      <c r="C356" s="832" t="s">
        <v>3462</v>
      </c>
      <c r="D356" s="833" t="s">
        <v>5005</v>
      </c>
      <c r="E356" s="834" t="s">
        <v>3472</v>
      </c>
      <c r="F356" s="832" t="s">
        <v>3453</v>
      </c>
      <c r="G356" s="832" t="s">
        <v>3500</v>
      </c>
      <c r="H356" s="832" t="s">
        <v>597</v>
      </c>
      <c r="I356" s="832" t="s">
        <v>2739</v>
      </c>
      <c r="J356" s="832" t="s">
        <v>761</v>
      </c>
      <c r="K356" s="832" t="s">
        <v>762</v>
      </c>
      <c r="L356" s="835">
        <v>70.23</v>
      </c>
      <c r="M356" s="835">
        <v>70.23</v>
      </c>
      <c r="N356" s="832">
        <v>1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30</v>
      </c>
      <c r="B357" s="832" t="s">
        <v>3452</v>
      </c>
      <c r="C357" s="832" t="s">
        <v>3462</v>
      </c>
      <c r="D357" s="833" t="s">
        <v>5005</v>
      </c>
      <c r="E357" s="834" t="s">
        <v>3472</v>
      </c>
      <c r="F357" s="832" t="s">
        <v>3453</v>
      </c>
      <c r="G357" s="832" t="s">
        <v>3500</v>
      </c>
      <c r="H357" s="832" t="s">
        <v>597</v>
      </c>
      <c r="I357" s="832" t="s">
        <v>2734</v>
      </c>
      <c r="J357" s="832" t="s">
        <v>761</v>
      </c>
      <c r="K357" s="832" t="s">
        <v>2735</v>
      </c>
      <c r="L357" s="835">
        <v>17.559999999999999</v>
      </c>
      <c r="M357" s="835">
        <v>70.239999999999995</v>
      </c>
      <c r="N357" s="832">
        <v>4</v>
      </c>
      <c r="O357" s="836">
        <v>2</v>
      </c>
      <c r="P357" s="835">
        <v>35.119999999999997</v>
      </c>
      <c r="Q357" s="837">
        <v>0.5</v>
      </c>
      <c r="R357" s="832">
        <v>2</v>
      </c>
      <c r="S357" s="837">
        <v>0.5</v>
      </c>
      <c r="T357" s="836">
        <v>1</v>
      </c>
      <c r="U357" s="838">
        <v>0.5</v>
      </c>
    </row>
    <row r="358" spans="1:21" ht="14.4" customHeight="1" x14ac:dyDescent="0.3">
      <c r="A358" s="831">
        <v>30</v>
      </c>
      <c r="B358" s="832" t="s">
        <v>3452</v>
      </c>
      <c r="C358" s="832" t="s">
        <v>3462</v>
      </c>
      <c r="D358" s="833" t="s">
        <v>5005</v>
      </c>
      <c r="E358" s="834" t="s">
        <v>3472</v>
      </c>
      <c r="F358" s="832" t="s">
        <v>3453</v>
      </c>
      <c r="G358" s="832" t="s">
        <v>3500</v>
      </c>
      <c r="H358" s="832" t="s">
        <v>597</v>
      </c>
      <c r="I358" s="832" t="s">
        <v>2736</v>
      </c>
      <c r="J358" s="832" t="s">
        <v>761</v>
      </c>
      <c r="K358" s="832" t="s">
        <v>2737</v>
      </c>
      <c r="L358" s="835">
        <v>35.11</v>
      </c>
      <c r="M358" s="835">
        <v>175.55</v>
      </c>
      <c r="N358" s="832">
        <v>5</v>
      </c>
      <c r="O358" s="836">
        <v>2.5</v>
      </c>
      <c r="P358" s="835">
        <v>35.11</v>
      </c>
      <c r="Q358" s="837">
        <v>0.19999999999999998</v>
      </c>
      <c r="R358" s="832">
        <v>1</v>
      </c>
      <c r="S358" s="837">
        <v>0.2</v>
      </c>
      <c r="T358" s="836">
        <v>0.5</v>
      </c>
      <c r="U358" s="838">
        <v>0.2</v>
      </c>
    </row>
    <row r="359" spans="1:21" ht="14.4" customHeight="1" x14ac:dyDescent="0.3">
      <c r="A359" s="831">
        <v>30</v>
      </c>
      <c r="B359" s="832" t="s">
        <v>3452</v>
      </c>
      <c r="C359" s="832" t="s">
        <v>3462</v>
      </c>
      <c r="D359" s="833" t="s">
        <v>5005</v>
      </c>
      <c r="E359" s="834" t="s">
        <v>3472</v>
      </c>
      <c r="F359" s="832" t="s">
        <v>3453</v>
      </c>
      <c r="G359" s="832" t="s">
        <v>4009</v>
      </c>
      <c r="H359" s="832" t="s">
        <v>597</v>
      </c>
      <c r="I359" s="832" t="s">
        <v>3229</v>
      </c>
      <c r="J359" s="832" t="s">
        <v>1884</v>
      </c>
      <c r="K359" s="832" t="s">
        <v>762</v>
      </c>
      <c r="L359" s="835">
        <v>58.77</v>
      </c>
      <c r="M359" s="835">
        <v>58.77</v>
      </c>
      <c r="N359" s="832">
        <v>1</v>
      </c>
      <c r="O359" s="836">
        <v>1</v>
      </c>
      <c r="P359" s="835">
        <v>58.77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30</v>
      </c>
      <c r="B360" s="832" t="s">
        <v>3452</v>
      </c>
      <c r="C360" s="832" t="s">
        <v>3462</v>
      </c>
      <c r="D360" s="833" t="s">
        <v>5005</v>
      </c>
      <c r="E360" s="834" t="s">
        <v>3472</v>
      </c>
      <c r="F360" s="832" t="s">
        <v>3453</v>
      </c>
      <c r="G360" s="832" t="s">
        <v>3501</v>
      </c>
      <c r="H360" s="832" t="s">
        <v>564</v>
      </c>
      <c r="I360" s="832" t="s">
        <v>4010</v>
      </c>
      <c r="J360" s="832" t="s">
        <v>4011</v>
      </c>
      <c r="K360" s="832" t="s">
        <v>823</v>
      </c>
      <c r="L360" s="835">
        <v>132</v>
      </c>
      <c r="M360" s="835">
        <v>132</v>
      </c>
      <c r="N360" s="832">
        <v>1</v>
      </c>
      <c r="O360" s="836">
        <v>0.5</v>
      </c>
      <c r="P360" s="835">
        <v>132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30</v>
      </c>
      <c r="B361" s="832" t="s">
        <v>3452</v>
      </c>
      <c r="C361" s="832" t="s">
        <v>3462</v>
      </c>
      <c r="D361" s="833" t="s">
        <v>5005</v>
      </c>
      <c r="E361" s="834" t="s">
        <v>3472</v>
      </c>
      <c r="F361" s="832" t="s">
        <v>3453</v>
      </c>
      <c r="G361" s="832" t="s">
        <v>3990</v>
      </c>
      <c r="H361" s="832" t="s">
        <v>564</v>
      </c>
      <c r="I361" s="832" t="s">
        <v>3991</v>
      </c>
      <c r="J361" s="832" t="s">
        <v>3992</v>
      </c>
      <c r="K361" s="832" t="s">
        <v>3993</v>
      </c>
      <c r="L361" s="835">
        <v>772.5</v>
      </c>
      <c r="M361" s="835">
        <v>772.5</v>
      </c>
      <c r="N361" s="832">
        <v>1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30</v>
      </c>
      <c r="B362" s="832" t="s">
        <v>3452</v>
      </c>
      <c r="C362" s="832" t="s">
        <v>3462</v>
      </c>
      <c r="D362" s="833" t="s">
        <v>5005</v>
      </c>
      <c r="E362" s="834" t="s">
        <v>3472</v>
      </c>
      <c r="F362" s="832" t="s">
        <v>3453</v>
      </c>
      <c r="G362" s="832" t="s">
        <v>3502</v>
      </c>
      <c r="H362" s="832" t="s">
        <v>564</v>
      </c>
      <c r="I362" s="832" t="s">
        <v>3503</v>
      </c>
      <c r="J362" s="832" t="s">
        <v>875</v>
      </c>
      <c r="K362" s="832" t="s">
        <v>3504</v>
      </c>
      <c r="L362" s="835">
        <v>45.56</v>
      </c>
      <c r="M362" s="835">
        <v>91.12</v>
      </c>
      <c r="N362" s="832">
        <v>2</v>
      </c>
      <c r="O362" s="836">
        <v>1</v>
      </c>
      <c r="P362" s="835">
        <v>45.56</v>
      </c>
      <c r="Q362" s="837">
        <v>0.5</v>
      </c>
      <c r="R362" s="832">
        <v>1</v>
      </c>
      <c r="S362" s="837">
        <v>0.5</v>
      </c>
      <c r="T362" s="836">
        <v>0.5</v>
      </c>
      <c r="U362" s="838">
        <v>0.5</v>
      </c>
    </row>
    <row r="363" spans="1:21" ht="14.4" customHeight="1" x14ac:dyDescent="0.3">
      <c r="A363" s="831">
        <v>30</v>
      </c>
      <c r="B363" s="832" t="s">
        <v>3452</v>
      </c>
      <c r="C363" s="832" t="s">
        <v>3462</v>
      </c>
      <c r="D363" s="833" t="s">
        <v>5005</v>
      </c>
      <c r="E363" s="834" t="s">
        <v>3472</v>
      </c>
      <c r="F363" s="832" t="s">
        <v>3453</v>
      </c>
      <c r="G363" s="832" t="s">
        <v>3731</v>
      </c>
      <c r="H363" s="832" t="s">
        <v>597</v>
      </c>
      <c r="I363" s="832" t="s">
        <v>3187</v>
      </c>
      <c r="J363" s="832" t="s">
        <v>3188</v>
      </c>
      <c r="K363" s="832" t="s">
        <v>921</v>
      </c>
      <c r="L363" s="835">
        <v>264.23</v>
      </c>
      <c r="M363" s="835">
        <v>264.23</v>
      </c>
      <c r="N363" s="832">
        <v>1</v>
      </c>
      <c r="O363" s="836">
        <v>0.5</v>
      </c>
      <c r="P363" s="835">
        <v>264.23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30</v>
      </c>
      <c r="B364" s="832" t="s">
        <v>3452</v>
      </c>
      <c r="C364" s="832" t="s">
        <v>3462</v>
      </c>
      <c r="D364" s="833" t="s">
        <v>5005</v>
      </c>
      <c r="E364" s="834" t="s">
        <v>3472</v>
      </c>
      <c r="F364" s="832" t="s">
        <v>3453</v>
      </c>
      <c r="G364" s="832" t="s">
        <v>4012</v>
      </c>
      <c r="H364" s="832" t="s">
        <v>564</v>
      </c>
      <c r="I364" s="832" t="s">
        <v>4013</v>
      </c>
      <c r="J364" s="832" t="s">
        <v>801</v>
      </c>
      <c r="K364" s="832" t="s">
        <v>4014</v>
      </c>
      <c r="L364" s="835">
        <v>0</v>
      </c>
      <c r="M364" s="835">
        <v>0</v>
      </c>
      <c r="N364" s="832">
        <v>3</v>
      </c>
      <c r="O364" s="836">
        <v>1.5</v>
      </c>
      <c r="P364" s="835">
        <v>0</v>
      </c>
      <c r="Q364" s="837"/>
      <c r="R364" s="832">
        <v>2</v>
      </c>
      <c r="S364" s="837">
        <v>0.66666666666666663</v>
      </c>
      <c r="T364" s="836">
        <v>1</v>
      </c>
      <c r="U364" s="838">
        <v>0.66666666666666663</v>
      </c>
    </row>
    <row r="365" spans="1:21" ht="14.4" customHeight="1" x14ac:dyDescent="0.3">
      <c r="A365" s="831">
        <v>30</v>
      </c>
      <c r="B365" s="832" t="s">
        <v>3452</v>
      </c>
      <c r="C365" s="832" t="s">
        <v>3462</v>
      </c>
      <c r="D365" s="833" t="s">
        <v>5005</v>
      </c>
      <c r="E365" s="834" t="s">
        <v>3472</v>
      </c>
      <c r="F365" s="832" t="s">
        <v>3453</v>
      </c>
      <c r="G365" s="832" t="s">
        <v>3744</v>
      </c>
      <c r="H365" s="832" t="s">
        <v>597</v>
      </c>
      <c r="I365" s="832" t="s">
        <v>2863</v>
      </c>
      <c r="J365" s="832" t="s">
        <v>2864</v>
      </c>
      <c r="K365" s="832" t="s">
        <v>2865</v>
      </c>
      <c r="L365" s="835">
        <v>186.57</v>
      </c>
      <c r="M365" s="835">
        <v>186.57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30</v>
      </c>
      <c r="B366" s="832" t="s">
        <v>3452</v>
      </c>
      <c r="C366" s="832" t="s">
        <v>3462</v>
      </c>
      <c r="D366" s="833" t="s">
        <v>5005</v>
      </c>
      <c r="E366" s="834" t="s">
        <v>3472</v>
      </c>
      <c r="F366" s="832" t="s">
        <v>3453</v>
      </c>
      <c r="G366" s="832" t="s">
        <v>3744</v>
      </c>
      <c r="H366" s="832" t="s">
        <v>597</v>
      </c>
      <c r="I366" s="832" t="s">
        <v>4015</v>
      </c>
      <c r="J366" s="832" t="s">
        <v>2273</v>
      </c>
      <c r="K366" s="832" t="s">
        <v>4016</v>
      </c>
      <c r="L366" s="835">
        <v>138.83000000000001</v>
      </c>
      <c r="M366" s="835">
        <v>138.83000000000001</v>
      </c>
      <c r="N366" s="832">
        <v>1</v>
      </c>
      <c r="O366" s="836">
        <v>0.5</v>
      </c>
      <c r="P366" s="835">
        <v>138.83000000000001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30</v>
      </c>
      <c r="B367" s="832" t="s">
        <v>3452</v>
      </c>
      <c r="C367" s="832" t="s">
        <v>3462</v>
      </c>
      <c r="D367" s="833" t="s">
        <v>5005</v>
      </c>
      <c r="E367" s="834" t="s">
        <v>3472</v>
      </c>
      <c r="F367" s="832" t="s">
        <v>3453</v>
      </c>
      <c r="G367" s="832" t="s">
        <v>4017</v>
      </c>
      <c r="H367" s="832" t="s">
        <v>597</v>
      </c>
      <c r="I367" s="832" t="s">
        <v>2792</v>
      </c>
      <c r="J367" s="832" t="s">
        <v>2793</v>
      </c>
      <c r="K367" s="832" t="s">
        <v>2794</v>
      </c>
      <c r="L367" s="835">
        <v>44.52</v>
      </c>
      <c r="M367" s="835">
        <v>44.52</v>
      </c>
      <c r="N367" s="832">
        <v>1</v>
      </c>
      <c r="O367" s="836">
        <v>0.5</v>
      </c>
      <c r="P367" s="835">
        <v>44.52</v>
      </c>
      <c r="Q367" s="837">
        <v>1</v>
      </c>
      <c r="R367" s="832">
        <v>1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30</v>
      </c>
      <c r="B368" s="832" t="s">
        <v>3452</v>
      </c>
      <c r="C368" s="832" t="s">
        <v>3462</v>
      </c>
      <c r="D368" s="833" t="s">
        <v>5005</v>
      </c>
      <c r="E368" s="834" t="s">
        <v>3472</v>
      </c>
      <c r="F368" s="832" t="s">
        <v>3453</v>
      </c>
      <c r="G368" s="832" t="s">
        <v>3508</v>
      </c>
      <c r="H368" s="832" t="s">
        <v>597</v>
      </c>
      <c r="I368" s="832" t="s">
        <v>2697</v>
      </c>
      <c r="J368" s="832" t="s">
        <v>1091</v>
      </c>
      <c r="K368" s="832" t="s">
        <v>2698</v>
      </c>
      <c r="L368" s="835">
        <v>42.51</v>
      </c>
      <c r="M368" s="835">
        <v>382.59</v>
      </c>
      <c r="N368" s="832">
        <v>9</v>
      </c>
      <c r="O368" s="836">
        <v>4.5</v>
      </c>
      <c r="P368" s="835">
        <v>170.04</v>
      </c>
      <c r="Q368" s="837">
        <v>0.44444444444444448</v>
      </c>
      <c r="R368" s="832">
        <v>4</v>
      </c>
      <c r="S368" s="837">
        <v>0.44444444444444442</v>
      </c>
      <c r="T368" s="836">
        <v>2</v>
      </c>
      <c r="U368" s="838">
        <v>0.44444444444444442</v>
      </c>
    </row>
    <row r="369" spans="1:21" ht="14.4" customHeight="1" x14ac:dyDescent="0.3">
      <c r="A369" s="831">
        <v>30</v>
      </c>
      <c r="B369" s="832" t="s">
        <v>3452</v>
      </c>
      <c r="C369" s="832" t="s">
        <v>3462</v>
      </c>
      <c r="D369" s="833" t="s">
        <v>5005</v>
      </c>
      <c r="E369" s="834" t="s">
        <v>3472</v>
      </c>
      <c r="F369" s="832" t="s">
        <v>3453</v>
      </c>
      <c r="G369" s="832" t="s">
        <v>3508</v>
      </c>
      <c r="H369" s="832" t="s">
        <v>597</v>
      </c>
      <c r="I369" s="832" t="s">
        <v>2699</v>
      </c>
      <c r="J369" s="832" t="s">
        <v>1091</v>
      </c>
      <c r="K369" s="832" t="s">
        <v>2700</v>
      </c>
      <c r="L369" s="835">
        <v>85.02</v>
      </c>
      <c r="M369" s="835">
        <v>85.02</v>
      </c>
      <c r="N369" s="832">
        <v>1</v>
      </c>
      <c r="O369" s="836">
        <v>0.5</v>
      </c>
      <c r="P369" s="835">
        <v>85.02</v>
      </c>
      <c r="Q369" s="837">
        <v>1</v>
      </c>
      <c r="R369" s="832">
        <v>1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30</v>
      </c>
      <c r="B370" s="832" t="s">
        <v>3452</v>
      </c>
      <c r="C370" s="832" t="s">
        <v>3462</v>
      </c>
      <c r="D370" s="833" t="s">
        <v>5005</v>
      </c>
      <c r="E370" s="834" t="s">
        <v>3472</v>
      </c>
      <c r="F370" s="832" t="s">
        <v>3453</v>
      </c>
      <c r="G370" s="832" t="s">
        <v>3508</v>
      </c>
      <c r="H370" s="832" t="s">
        <v>597</v>
      </c>
      <c r="I370" s="832" t="s">
        <v>2701</v>
      </c>
      <c r="J370" s="832" t="s">
        <v>1086</v>
      </c>
      <c r="K370" s="832" t="s">
        <v>2702</v>
      </c>
      <c r="L370" s="835">
        <v>58.97</v>
      </c>
      <c r="M370" s="835">
        <v>117.94</v>
      </c>
      <c r="N370" s="832">
        <v>2</v>
      </c>
      <c r="O370" s="836">
        <v>1</v>
      </c>
      <c r="P370" s="835">
        <v>58.97</v>
      </c>
      <c r="Q370" s="837">
        <v>0.5</v>
      </c>
      <c r="R370" s="832">
        <v>1</v>
      </c>
      <c r="S370" s="837">
        <v>0.5</v>
      </c>
      <c r="T370" s="836">
        <v>0.5</v>
      </c>
      <c r="U370" s="838">
        <v>0.5</v>
      </c>
    </row>
    <row r="371" spans="1:21" ht="14.4" customHeight="1" x14ac:dyDescent="0.3">
      <c r="A371" s="831">
        <v>30</v>
      </c>
      <c r="B371" s="832" t="s">
        <v>3452</v>
      </c>
      <c r="C371" s="832" t="s">
        <v>3462</v>
      </c>
      <c r="D371" s="833" t="s">
        <v>5005</v>
      </c>
      <c r="E371" s="834" t="s">
        <v>3472</v>
      </c>
      <c r="F371" s="832" t="s">
        <v>3453</v>
      </c>
      <c r="G371" s="832" t="s">
        <v>3508</v>
      </c>
      <c r="H371" s="832" t="s">
        <v>597</v>
      </c>
      <c r="I371" s="832" t="s">
        <v>4018</v>
      </c>
      <c r="J371" s="832" t="s">
        <v>4019</v>
      </c>
      <c r="K371" s="832" t="s">
        <v>4020</v>
      </c>
      <c r="L371" s="835">
        <v>393.13</v>
      </c>
      <c r="M371" s="835">
        <v>393.13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30</v>
      </c>
      <c r="B372" s="832" t="s">
        <v>3452</v>
      </c>
      <c r="C372" s="832" t="s">
        <v>3462</v>
      </c>
      <c r="D372" s="833" t="s">
        <v>5005</v>
      </c>
      <c r="E372" s="834" t="s">
        <v>3472</v>
      </c>
      <c r="F372" s="832" t="s">
        <v>3453</v>
      </c>
      <c r="G372" s="832" t="s">
        <v>3509</v>
      </c>
      <c r="H372" s="832" t="s">
        <v>564</v>
      </c>
      <c r="I372" s="832" t="s">
        <v>3510</v>
      </c>
      <c r="J372" s="832" t="s">
        <v>3511</v>
      </c>
      <c r="K372" s="832" t="s">
        <v>3512</v>
      </c>
      <c r="L372" s="835">
        <v>424.24</v>
      </c>
      <c r="M372" s="835">
        <v>424.24</v>
      </c>
      <c r="N372" s="832">
        <v>1</v>
      </c>
      <c r="O372" s="836">
        <v>0.5</v>
      </c>
      <c r="P372" s="835">
        <v>424.24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" customHeight="1" x14ac:dyDescent="0.3">
      <c r="A373" s="831">
        <v>30</v>
      </c>
      <c r="B373" s="832" t="s">
        <v>3452</v>
      </c>
      <c r="C373" s="832" t="s">
        <v>3462</v>
      </c>
      <c r="D373" s="833" t="s">
        <v>5005</v>
      </c>
      <c r="E373" s="834" t="s">
        <v>3472</v>
      </c>
      <c r="F373" s="832" t="s">
        <v>3453</v>
      </c>
      <c r="G373" s="832" t="s">
        <v>3513</v>
      </c>
      <c r="H373" s="832" t="s">
        <v>564</v>
      </c>
      <c r="I373" s="832" t="s">
        <v>3514</v>
      </c>
      <c r="J373" s="832" t="s">
        <v>884</v>
      </c>
      <c r="K373" s="832" t="s">
        <v>886</v>
      </c>
      <c r="L373" s="835">
        <v>46.25</v>
      </c>
      <c r="M373" s="835">
        <v>92.5</v>
      </c>
      <c r="N373" s="832">
        <v>2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30</v>
      </c>
      <c r="B374" s="832" t="s">
        <v>3452</v>
      </c>
      <c r="C374" s="832" t="s">
        <v>3462</v>
      </c>
      <c r="D374" s="833" t="s">
        <v>5005</v>
      </c>
      <c r="E374" s="834" t="s">
        <v>3472</v>
      </c>
      <c r="F374" s="832" t="s">
        <v>3453</v>
      </c>
      <c r="G374" s="832" t="s">
        <v>3515</v>
      </c>
      <c r="H374" s="832" t="s">
        <v>564</v>
      </c>
      <c r="I374" s="832" t="s">
        <v>3516</v>
      </c>
      <c r="J374" s="832" t="s">
        <v>3517</v>
      </c>
      <c r="K374" s="832" t="s">
        <v>3518</v>
      </c>
      <c r="L374" s="835">
        <v>17.98</v>
      </c>
      <c r="M374" s="835">
        <v>17.98</v>
      </c>
      <c r="N374" s="832">
        <v>1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30</v>
      </c>
      <c r="B375" s="832" t="s">
        <v>3452</v>
      </c>
      <c r="C375" s="832" t="s">
        <v>3462</v>
      </c>
      <c r="D375" s="833" t="s">
        <v>5005</v>
      </c>
      <c r="E375" s="834" t="s">
        <v>3472</v>
      </c>
      <c r="F375" s="832" t="s">
        <v>3453</v>
      </c>
      <c r="G375" s="832" t="s">
        <v>3758</v>
      </c>
      <c r="H375" s="832" t="s">
        <v>564</v>
      </c>
      <c r="I375" s="832" t="s">
        <v>3759</v>
      </c>
      <c r="J375" s="832" t="s">
        <v>1371</v>
      </c>
      <c r="K375" s="832" t="s">
        <v>3760</v>
      </c>
      <c r="L375" s="835">
        <v>107.27</v>
      </c>
      <c r="M375" s="835">
        <v>214.54</v>
      </c>
      <c r="N375" s="832">
        <v>2</v>
      </c>
      <c r="O375" s="836">
        <v>1</v>
      </c>
      <c r="P375" s="835">
        <v>214.54</v>
      </c>
      <c r="Q375" s="837">
        <v>1</v>
      </c>
      <c r="R375" s="832">
        <v>2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30</v>
      </c>
      <c r="B376" s="832" t="s">
        <v>3452</v>
      </c>
      <c r="C376" s="832" t="s">
        <v>3462</v>
      </c>
      <c r="D376" s="833" t="s">
        <v>5005</v>
      </c>
      <c r="E376" s="834" t="s">
        <v>3472</v>
      </c>
      <c r="F376" s="832" t="s">
        <v>3453</v>
      </c>
      <c r="G376" s="832" t="s">
        <v>3575</v>
      </c>
      <c r="H376" s="832" t="s">
        <v>564</v>
      </c>
      <c r="I376" s="832" t="s">
        <v>3576</v>
      </c>
      <c r="J376" s="832" t="s">
        <v>1242</v>
      </c>
      <c r="K376" s="832" t="s">
        <v>3577</v>
      </c>
      <c r="L376" s="835">
        <v>45.03</v>
      </c>
      <c r="M376" s="835">
        <v>90.06</v>
      </c>
      <c r="N376" s="832">
        <v>2</v>
      </c>
      <c r="O376" s="836">
        <v>1</v>
      </c>
      <c r="P376" s="835">
        <v>45.03</v>
      </c>
      <c r="Q376" s="837">
        <v>0.5</v>
      </c>
      <c r="R376" s="832">
        <v>1</v>
      </c>
      <c r="S376" s="837">
        <v>0.5</v>
      </c>
      <c r="T376" s="836">
        <v>0.5</v>
      </c>
      <c r="U376" s="838">
        <v>0.5</v>
      </c>
    </row>
    <row r="377" spans="1:21" ht="14.4" customHeight="1" x14ac:dyDescent="0.3">
      <c r="A377" s="831">
        <v>30</v>
      </c>
      <c r="B377" s="832" t="s">
        <v>3452</v>
      </c>
      <c r="C377" s="832" t="s">
        <v>3462</v>
      </c>
      <c r="D377" s="833" t="s">
        <v>5005</v>
      </c>
      <c r="E377" s="834" t="s">
        <v>3472</v>
      </c>
      <c r="F377" s="832" t="s">
        <v>3453</v>
      </c>
      <c r="G377" s="832" t="s">
        <v>3519</v>
      </c>
      <c r="H377" s="832" t="s">
        <v>564</v>
      </c>
      <c r="I377" s="832" t="s">
        <v>3520</v>
      </c>
      <c r="J377" s="832" t="s">
        <v>1845</v>
      </c>
      <c r="K377" s="832" t="s">
        <v>3521</v>
      </c>
      <c r="L377" s="835">
        <v>34.15</v>
      </c>
      <c r="M377" s="835">
        <v>68.3</v>
      </c>
      <c r="N377" s="832">
        <v>2</v>
      </c>
      <c r="O377" s="836">
        <v>1.5</v>
      </c>
      <c r="P377" s="835">
        <v>34.15</v>
      </c>
      <c r="Q377" s="837">
        <v>0.5</v>
      </c>
      <c r="R377" s="832">
        <v>1</v>
      </c>
      <c r="S377" s="837">
        <v>0.5</v>
      </c>
      <c r="T377" s="836">
        <v>1</v>
      </c>
      <c r="U377" s="838">
        <v>0.66666666666666663</v>
      </c>
    </row>
    <row r="378" spans="1:21" ht="14.4" customHeight="1" x14ac:dyDescent="0.3">
      <c r="A378" s="831">
        <v>30</v>
      </c>
      <c r="B378" s="832" t="s">
        <v>3452</v>
      </c>
      <c r="C378" s="832" t="s">
        <v>3462</v>
      </c>
      <c r="D378" s="833" t="s">
        <v>5005</v>
      </c>
      <c r="E378" s="834" t="s">
        <v>3472</v>
      </c>
      <c r="F378" s="832" t="s">
        <v>3453</v>
      </c>
      <c r="G378" s="832" t="s">
        <v>3519</v>
      </c>
      <c r="H378" s="832" t="s">
        <v>564</v>
      </c>
      <c r="I378" s="832" t="s">
        <v>4021</v>
      </c>
      <c r="J378" s="832" t="s">
        <v>1845</v>
      </c>
      <c r="K378" s="832" t="s">
        <v>4022</v>
      </c>
      <c r="L378" s="835">
        <v>34.15</v>
      </c>
      <c r="M378" s="835">
        <v>34.15</v>
      </c>
      <c r="N378" s="832">
        <v>1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30</v>
      </c>
      <c r="B379" s="832" t="s">
        <v>3452</v>
      </c>
      <c r="C379" s="832" t="s">
        <v>3462</v>
      </c>
      <c r="D379" s="833" t="s">
        <v>5005</v>
      </c>
      <c r="E379" s="834" t="s">
        <v>3472</v>
      </c>
      <c r="F379" s="832" t="s">
        <v>3453</v>
      </c>
      <c r="G379" s="832" t="s">
        <v>3773</v>
      </c>
      <c r="H379" s="832" t="s">
        <v>564</v>
      </c>
      <c r="I379" s="832" t="s">
        <v>4023</v>
      </c>
      <c r="J379" s="832" t="s">
        <v>4024</v>
      </c>
      <c r="K379" s="832" t="s">
        <v>2744</v>
      </c>
      <c r="L379" s="835">
        <v>49.2</v>
      </c>
      <c r="M379" s="835">
        <v>49.2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30</v>
      </c>
      <c r="B380" s="832" t="s">
        <v>3452</v>
      </c>
      <c r="C380" s="832" t="s">
        <v>3462</v>
      </c>
      <c r="D380" s="833" t="s">
        <v>5005</v>
      </c>
      <c r="E380" s="834" t="s">
        <v>3472</v>
      </c>
      <c r="F380" s="832" t="s">
        <v>3453</v>
      </c>
      <c r="G380" s="832" t="s">
        <v>3522</v>
      </c>
      <c r="H380" s="832" t="s">
        <v>564</v>
      </c>
      <c r="I380" s="832" t="s">
        <v>4025</v>
      </c>
      <c r="J380" s="832" t="s">
        <v>3524</v>
      </c>
      <c r="K380" s="832" t="s">
        <v>4026</v>
      </c>
      <c r="L380" s="835">
        <v>36.909999999999997</v>
      </c>
      <c r="M380" s="835">
        <v>36.909999999999997</v>
      </c>
      <c r="N380" s="832">
        <v>1</v>
      </c>
      <c r="O380" s="836">
        <v>0.5</v>
      </c>
      <c r="P380" s="835">
        <v>36.909999999999997</v>
      </c>
      <c r="Q380" s="837">
        <v>1</v>
      </c>
      <c r="R380" s="832">
        <v>1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30</v>
      </c>
      <c r="B381" s="832" t="s">
        <v>3452</v>
      </c>
      <c r="C381" s="832" t="s">
        <v>3462</v>
      </c>
      <c r="D381" s="833" t="s">
        <v>5005</v>
      </c>
      <c r="E381" s="834" t="s">
        <v>3472</v>
      </c>
      <c r="F381" s="832" t="s">
        <v>3453</v>
      </c>
      <c r="G381" s="832" t="s">
        <v>3783</v>
      </c>
      <c r="H381" s="832" t="s">
        <v>564</v>
      </c>
      <c r="I381" s="832" t="s">
        <v>4027</v>
      </c>
      <c r="J381" s="832" t="s">
        <v>1414</v>
      </c>
      <c r="K381" s="832" t="s">
        <v>4028</v>
      </c>
      <c r="L381" s="835">
        <v>118.65</v>
      </c>
      <c r="M381" s="835">
        <v>237.3</v>
      </c>
      <c r="N381" s="832">
        <v>2</v>
      </c>
      <c r="O381" s="836">
        <v>1</v>
      </c>
      <c r="P381" s="835">
        <v>118.65</v>
      </c>
      <c r="Q381" s="837">
        <v>0.5</v>
      </c>
      <c r="R381" s="832">
        <v>1</v>
      </c>
      <c r="S381" s="837">
        <v>0.5</v>
      </c>
      <c r="T381" s="836">
        <v>0.5</v>
      </c>
      <c r="U381" s="838">
        <v>0.5</v>
      </c>
    </row>
    <row r="382" spans="1:21" ht="14.4" customHeight="1" x14ac:dyDescent="0.3">
      <c r="A382" s="831">
        <v>30</v>
      </c>
      <c r="B382" s="832" t="s">
        <v>3452</v>
      </c>
      <c r="C382" s="832" t="s">
        <v>3462</v>
      </c>
      <c r="D382" s="833" t="s">
        <v>5005</v>
      </c>
      <c r="E382" s="834" t="s">
        <v>3472</v>
      </c>
      <c r="F382" s="832" t="s">
        <v>3453</v>
      </c>
      <c r="G382" s="832" t="s">
        <v>4029</v>
      </c>
      <c r="H382" s="832" t="s">
        <v>564</v>
      </c>
      <c r="I382" s="832" t="s">
        <v>4030</v>
      </c>
      <c r="J382" s="832" t="s">
        <v>4031</v>
      </c>
      <c r="K382" s="832" t="s">
        <v>4032</v>
      </c>
      <c r="L382" s="835">
        <v>95.57</v>
      </c>
      <c r="M382" s="835">
        <v>191.14</v>
      </c>
      <c r="N382" s="832">
        <v>2</v>
      </c>
      <c r="O382" s="836">
        <v>1.5</v>
      </c>
      <c r="P382" s="835">
        <v>191.14</v>
      </c>
      <c r="Q382" s="837">
        <v>1</v>
      </c>
      <c r="R382" s="832">
        <v>2</v>
      </c>
      <c r="S382" s="837">
        <v>1</v>
      </c>
      <c r="T382" s="836">
        <v>1.5</v>
      </c>
      <c r="U382" s="838">
        <v>1</v>
      </c>
    </row>
    <row r="383" spans="1:21" ht="14.4" customHeight="1" x14ac:dyDescent="0.3">
      <c r="A383" s="831">
        <v>30</v>
      </c>
      <c r="B383" s="832" t="s">
        <v>3452</v>
      </c>
      <c r="C383" s="832" t="s">
        <v>3462</v>
      </c>
      <c r="D383" s="833" t="s">
        <v>5005</v>
      </c>
      <c r="E383" s="834" t="s">
        <v>3472</v>
      </c>
      <c r="F383" s="832" t="s">
        <v>3453</v>
      </c>
      <c r="G383" s="832" t="s">
        <v>4033</v>
      </c>
      <c r="H383" s="832" t="s">
        <v>564</v>
      </c>
      <c r="I383" s="832" t="s">
        <v>4034</v>
      </c>
      <c r="J383" s="832" t="s">
        <v>4035</v>
      </c>
      <c r="K383" s="832" t="s">
        <v>4036</v>
      </c>
      <c r="L383" s="835">
        <v>73.83</v>
      </c>
      <c r="M383" s="835">
        <v>73.83</v>
      </c>
      <c r="N383" s="832">
        <v>1</v>
      </c>
      <c r="O383" s="836">
        <v>0.5</v>
      </c>
      <c r="P383" s="835">
        <v>73.83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30</v>
      </c>
      <c r="B384" s="832" t="s">
        <v>3452</v>
      </c>
      <c r="C384" s="832" t="s">
        <v>3462</v>
      </c>
      <c r="D384" s="833" t="s">
        <v>5005</v>
      </c>
      <c r="E384" s="834" t="s">
        <v>3472</v>
      </c>
      <c r="F384" s="832" t="s">
        <v>3453</v>
      </c>
      <c r="G384" s="832" t="s">
        <v>4037</v>
      </c>
      <c r="H384" s="832" t="s">
        <v>597</v>
      </c>
      <c r="I384" s="832" t="s">
        <v>2753</v>
      </c>
      <c r="J384" s="832" t="s">
        <v>805</v>
      </c>
      <c r="K384" s="832" t="s">
        <v>2754</v>
      </c>
      <c r="L384" s="835">
        <v>8.7899999999999991</v>
      </c>
      <c r="M384" s="835">
        <v>26.369999999999997</v>
      </c>
      <c r="N384" s="832">
        <v>3</v>
      </c>
      <c r="O384" s="836">
        <v>1.5</v>
      </c>
      <c r="P384" s="835">
        <v>8.7899999999999991</v>
      </c>
      <c r="Q384" s="837">
        <v>0.33333333333333331</v>
      </c>
      <c r="R384" s="832">
        <v>1</v>
      </c>
      <c r="S384" s="837">
        <v>0.33333333333333331</v>
      </c>
      <c r="T384" s="836">
        <v>0.5</v>
      </c>
      <c r="U384" s="838">
        <v>0.33333333333333331</v>
      </c>
    </row>
    <row r="385" spans="1:21" ht="14.4" customHeight="1" x14ac:dyDescent="0.3">
      <c r="A385" s="831">
        <v>30</v>
      </c>
      <c r="B385" s="832" t="s">
        <v>3452</v>
      </c>
      <c r="C385" s="832" t="s">
        <v>3462</v>
      </c>
      <c r="D385" s="833" t="s">
        <v>5005</v>
      </c>
      <c r="E385" s="834" t="s">
        <v>3472</v>
      </c>
      <c r="F385" s="832" t="s">
        <v>3453</v>
      </c>
      <c r="G385" s="832" t="s">
        <v>3615</v>
      </c>
      <c r="H385" s="832" t="s">
        <v>564</v>
      </c>
      <c r="I385" s="832" t="s">
        <v>3616</v>
      </c>
      <c r="J385" s="832" t="s">
        <v>3617</v>
      </c>
      <c r="K385" s="832" t="s">
        <v>3618</v>
      </c>
      <c r="L385" s="835">
        <v>24.37</v>
      </c>
      <c r="M385" s="835">
        <v>24.37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30</v>
      </c>
      <c r="B386" s="832" t="s">
        <v>3452</v>
      </c>
      <c r="C386" s="832" t="s">
        <v>3462</v>
      </c>
      <c r="D386" s="833" t="s">
        <v>5005</v>
      </c>
      <c r="E386" s="834" t="s">
        <v>3472</v>
      </c>
      <c r="F386" s="832" t="s">
        <v>3453</v>
      </c>
      <c r="G386" s="832" t="s">
        <v>3481</v>
      </c>
      <c r="H386" s="832" t="s">
        <v>597</v>
      </c>
      <c r="I386" s="832" t="s">
        <v>2646</v>
      </c>
      <c r="J386" s="832" t="s">
        <v>2647</v>
      </c>
      <c r="K386" s="832" t="s">
        <v>2648</v>
      </c>
      <c r="L386" s="835">
        <v>93.43</v>
      </c>
      <c r="M386" s="835">
        <v>93.43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30</v>
      </c>
      <c r="B387" s="832" t="s">
        <v>3452</v>
      </c>
      <c r="C387" s="832" t="s">
        <v>3462</v>
      </c>
      <c r="D387" s="833" t="s">
        <v>5005</v>
      </c>
      <c r="E387" s="834" t="s">
        <v>3472</v>
      </c>
      <c r="F387" s="832" t="s">
        <v>3453</v>
      </c>
      <c r="G387" s="832" t="s">
        <v>3619</v>
      </c>
      <c r="H387" s="832" t="s">
        <v>564</v>
      </c>
      <c r="I387" s="832" t="s">
        <v>3620</v>
      </c>
      <c r="J387" s="832" t="s">
        <v>1373</v>
      </c>
      <c r="K387" s="832" t="s">
        <v>3621</v>
      </c>
      <c r="L387" s="835">
        <v>73.09</v>
      </c>
      <c r="M387" s="835">
        <v>219.27</v>
      </c>
      <c r="N387" s="832">
        <v>3</v>
      </c>
      <c r="O387" s="836">
        <v>2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30</v>
      </c>
      <c r="B388" s="832" t="s">
        <v>3452</v>
      </c>
      <c r="C388" s="832" t="s">
        <v>3462</v>
      </c>
      <c r="D388" s="833" t="s">
        <v>5005</v>
      </c>
      <c r="E388" s="834" t="s">
        <v>3472</v>
      </c>
      <c r="F388" s="832" t="s">
        <v>3453</v>
      </c>
      <c r="G388" s="832" t="s">
        <v>3482</v>
      </c>
      <c r="H388" s="832" t="s">
        <v>564</v>
      </c>
      <c r="I388" s="832" t="s">
        <v>3485</v>
      </c>
      <c r="J388" s="832" t="s">
        <v>665</v>
      </c>
      <c r="K388" s="832" t="s">
        <v>3486</v>
      </c>
      <c r="L388" s="835">
        <v>11.73</v>
      </c>
      <c r="M388" s="835">
        <v>58.65</v>
      </c>
      <c r="N388" s="832">
        <v>5</v>
      </c>
      <c r="O388" s="836">
        <v>3.5</v>
      </c>
      <c r="P388" s="835">
        <v>23.46</v>
      </c>
      <c r="Q388" s="837">
        <v>0.4</v>
      </c>
      <c r="R388" s="832">
        <v>2</v>
      </c>
      <c r="S388" s="837">
        <v>0.4</v>
      </c>
      <c r="T388" s="836">
        <v>1</v>
      </c>
      <c r="U388" s="838">
        <v>0.2857142857142857</v>
      </c>
    </row>
    <row r="389" spans="1:21" ht="14.4" customHeight="1" x14ac:dyDescent="0.3">
      <c r="A389" s="831">
        <v>30</v>
      </c>
      <c r="B389" s="832" t="s">
        <v>3452</v>
      </c>
      <c r="C389" s="832" t="s">
        <v>3462</v>
      </c>
      <c r="D389" s="833" t="s">
        <v>5005</v>
      </c>
      <c r="E389" s="834" t="s">
        <v>3472</v>
      </c>
      <c r="F389" s="832" t="s">
        <v>3453</v>
      </c>
      <c r="G389" s="832" t="s">
        <v>3482</v>
      </c>
      <c r="H389" s="832" t="s">
        <v>564</v>
      </c>
      <c r="I389" s="832" t="s">
        <v>3526</v>
      </c>
      <c r="J389" s="832" t="s">
        <v>3527</v>
      </c>
      <c r="K389" s="832" t="s">
        <v>3528</v>
      </c>
      <c r="L389" s="835">
        <v>35.17</v>
      </c>
      <c r="M389" s="835">
        <v>105.51</v>
      </c>
      <c r="N389" s="832">
        <v>3</v>
      </c>
      <c r="O389" s="836">
        <v>2</v>
      </c>
      <c r="P389" s="835">
        <v>35.17</v>
      </c>
      <c r="Q389" s="837">
        <v>0.33333333333333331</v>
      </c>
      <c r="R389" s="832">
        <v>1</v>
      </c>
      <c r="S389" s="837">
        <v>0.33333333333333331</v>
      </c>
      <c r="T389" s="836">
        <v>0.5</v>
      </c>
      <c r="U389" s="838">
        <v>0.25</v>
      </c>
    </row>
    <row r="390" spans="1:21" ht="14.4" customHeight="1" x14ac:dyDescent="0.3">
      <c r="A390" s="831">
        <v>30</v>
      </c>
      <c r="B390" s="832" t="s">
        <v>3452</v>
      </c>
      <c r="C390" s="832" t="s">
        <v>3462</v>
      </c>
      <c r="D390" s="833" t="s">
        <v>5005</v>
      </c>
      <c r="E390" s="834" t="s">
        <v>3472</v>
      </c>
      <c r="F390" s="832" t="s">
        <v>3453</v>
      </c>
      <c r="G390" s="832" t="s">
        <v>3622</v>
      </c>
      <c r="H390" s="832" t="s">
        <v>564</v>
      </c>
      <c r="I390" s="832" t="s">
        <v>3623</v>
      </c>
      <c r="J390" s="832" t="s">
        <v>3624</v>
      </c>
      <c r="K390" s="832" t="s">
        <v>3625</v>
      </c>
      <c r="L390" s="835">
        <v>88.76</v>
      </c>
      <c r="M390" s="835">
        <v>355.04</v>
      </c>
      <c r="N390" s="832">
        <v>4</v>
      </c>
      <c r="O390" s="836">
        <v>3</v>
      </c>
      <c r="P390" s="835">
        <v>88.76</v>
      </c>
      <c r="Q390" s="837">
        <v>0.25</v>
      </c>
      <c r="R390" s="832">
        <v>1</v>
      </c>
      <c r="S390" s="837">
        <v>0.25</v>
      </c>
      <c r="T390" s="836">
        <v>1</v>
      </c>
      <c r="U390" s="838">
        <v>0.33333333333333331</v>
      </c>
    </row>
    <row r="391" spans="1:21" ht="14.4" customHeight="1" x14ac:dyDescent="0.3">
      <c r="A391" s="831">
        <v>30</v>
      </c>
      <c r="B391" s="832" t="s">
        <v>3452</v>
      </c>
      <c r="C391" s="832" t="s">
        <v>3462</v>
      </c>
      <c r="D391" s="833" t="s">
        <v>5005</v>
      </c>
      <c r="E391" s="834" t="s">
        <v>3472</v>
      </c>
      <c r="F391" s="832" t="s">
        <v>3453</v>
      </c>
      <c r="G391" s="832" t="s">
        <v>3626</v>
      </c>
      <c r="H391" s="832" t="s">
        <v>564</v>
      </c>
      <c r="I391" s="832" t="s">
        <v>4038</v>
      </c>
      <c r="J391" s="832" t="s">
        <v>1808</v>
      </c>
      <c r="K391" s="832" t="s">
        <v>912</v>
      </c>
      <c r="L391" s="835">
        <v>0</v>
      </c>
      <c r="M391" s="835">
        <v>0</v>
      </c>
      <c r="N391" s="832">
        <v>1</v>
      </c>
      <c r="O391" s="836">
        <v>0.5</v>
      </c>
      <c r="P391" s="835"/>
      <c r="Q391" s="837"/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30</v>
      </c>
      <c r="B392" s="832" t="s">
        <v>3452</v>
      </c>
      <c r="C392" s="832" t="s">
        <v>3462</v>
      </c>
      <c r="D392" s="833" t="s">
        <v>5005</v>
      </c>
      <c r="E392" s="834" t="s">
        <v>3472</v>
      </c>
      <c r="F392" s="832" t="s">
        <v>3453</v>
      </c>
      <c r="G392" s="832" t="s">
        <v>3529</v>
      </c>
      <c r="H392" s="832" t="s">
        <v>597</v>
      </c>
      <c r="I392" s="832" t="s">
        <v>2566</v>
      </c>
      <c r="J392" s="832" t="s">
        <v>1308</v>
      </c>
      <c r="K392" s="832" t="s">
        <v>2567</v>
      </c>
      <c r="L392" s="835">
        <v>32.25</v>
      </c>
      <c r="M392" s="835">
        <v>32.25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30</v>
      </c>
      <c r="B393" s="832" t="s">
        <v>3452</v>
      </c>
      <c r="C393" s="832" t="s">
        <v>3462</v>
      </c>
      <c r="D393" s="833" t="s">
        <v>5005</v>
      </c>
      <c r="E393" s="834" t="s">
        <v>3472</v>
      </c>
      <c r="F393" s="832" t="s">
        <v>3453</v>
      </c>
      <c r="G393" s="832" t="s">
        <v>4039</v>
      </c>
      <c r="H393" s="832" t="s">
        <v>597</v>
      </c>
      <c r="I393" s="832" t="s">
        <v>2771</v>
      </c>
      <c r="J393" s="832" t="s">
        <v>2772</v>
      </c>
      <c r="K393" s="832" t="s">
        <v>2268</v>
      </c>
      <c r="L393" s="835">
        <v>31.09</v>
      </c>
      <c r="M393" s="835">
        <v>31.09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30</v>
      </c>
      <c r="B394" s="832" t="s">
        <v>3452</v>
      </c>
      <c r="C394" s="832" t="s">
        <v>3462</v>
      </c>
      <c r="D394" s="833" t="s">
        <v>5005</v>
      </c>
      <c r="E394" s="834" t="s">
        <v>3472</v>
      </c>
      <c r="F394" s="832" t="s">
        <v>3453</v>
      </c>
      <c r="G394" s="832" t="s">
        <v>3994</v>
      </c>
      <c r="H394" s="832" t="s">
        <v>597</v>
      </c>
      <c r="I394" s="832" t="s">
        <v>2820</v>
      </c>
      <c r="J394" s="832" t="s">
        <v>1353</v>
      </c>
      <c r="K394" s="832" t="s">
        <v>2821</v>
      </c>
      <c r="L394" s="835">
        <v>39.549999999999997</v>
      </c>
      <c r="M394" s="835">
        <v>39.549999999999997</v>
      </c>
      <c r="N394" s="832">
        <v>1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30</v>
      </c>
      <c r="B395" s="832" t="s">
        <v>3452</v>
      </c>
      <c r="C395" s="832" t="s">
        <v>3462</v>
      </c>
      <c r="D395" s="833" t="s">
        <v>5005</v>
      </c>
      <c r="E395" s="834" t="s">
        <v>3472</v>
      </c>
      <c r="F395" s="832" t="s">
        <v>3453</v>
      </c>
      <c r="G395" s="832" t="s">
        <v>3530</v>
      </c>
      <c r="H395" s="832" t="s">
        <v>564</v>
      </c>
      <c r="I395" s="832" t="s">
        <v>3531</v>
      </c>
      <c r="J395" s="832" t="s">
        <v>3532</v>
      </c>
      <c r="K395" s="832" t="s">
        <v>3533</v>
      </c>
      <c r="L395" s="835">
        <v>0</v>
      </c>
      <c r="M395" s="835">
        <v>0</v>
      </c>
      <c r="N395" s="832">
        <v>3</v>
      </c>
      <c r="O395" s="836">
        <v>1.5</v>
      </c>
      <c r="P395" s="835"/>
      <c r="Q395" s="837"/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30</v>
      </c>
      <c r="B396" s="832" t="s">
        <v>3452</v>
      </c>
      <c r="C396" s="832" t="s">
        <v>3462</v>
      </c>
      <c r="D396" s="833" t="s">
        <v>5005</v>
      </c>
      <c r="E396" s="834" t="s">
        <v>3472</v>
      </c>
      <c r="F396" s="832" t="s">
        <v>3453</v>
      </c>
      <c r="G396" s="832" t="s">
        <v>4040</v>
      </c>
      <c r="H396" s="832" t="s">
        <v>564</v>
      </c>
      <c r="I396" s="832" t="s">
        <v>4041</v>
      </c>
      <c r="J396" s="832" t="s">
        <v>4042</v>
      </c>
      <c r="K396" s="832" t="s">
        <v>654</v>
      </c>
      <c r="L396" s="835">
        <v>122.73</v>
      </c>
      <c r="M396" s="835">
        <v>122.73</v>
      </c>
      <c r="N396" s="832">
        <v>1</v>
      </c>
      <c r="O396" s="836">
        <v>0.5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30</v>
      </c>
      <c r="B397" s="832" t="s">
        <v>3452</v>
      </c>
      <c r="C397" s="832" t="s">
        <v>3462</v>
      </c>
      <c r="D397" s="833" t="s">
        <v>5005</v>
      </c>
      <c r="E397" s="834" t="s">
        <v>3472</v>
      </c>
      <c r="F397" s="832" t="s">
        <v>3453</v>
      </c>
      <c r="G397" s="832" t="s">
        <v>3637</v>
      </c>
      <c r="H397" s="832" t="s">
        <v>564</v>
      </c>
      <c r="I397" s="832" t="s">
        <v>3641</v>
      </c>
      <c r="J397" s="832" t="s">
        <v>3639</v>
      </c>
      <c r="K397" s="832" t="s">
        <v>3642</v>
      </c>
      <c r="L397" s="835">
        <v>1228</v>
      </c>
      <c r="M397" s="835">
        <v>1228</v>
      </c>
      <c r="N397" s="832">
        <v>1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30</v>
      </c>
      <c r="B398" s="832" t="s">
        <v>3452</v>
      </c>
      <c r="C398" s="832" t="s">
        <v>3462</v>
      </c>
      <c r="D398" s="833" t="s">
        <v>5005</v>
      </c>
      <c r="E398" s="834" t="s">
        <v>3472</v>
      </c>
      <c r="F398" s="832" t="s">
        <v>3453</v>
      </c>
      <c r="G398" s="832" t="s">
        <v>3534</v>
      </c>
      <c r="H398" s="832" t="s">
        <v>564</v>
      </c>
      <c r="I398" s="832" t="s">
        <v>3995</v>
      </c>
      <c r="J398" s="832" t="s">
        <v>2609</v>
      </c>
      <c r="K398" s="832" t="s">
        <v>3996</v>
      </c>
      <c r="L398" s="835">
        <v>43.21</v>
      </c>
      <c r="M398" s="835">
        <v>43.21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30</v>
      </c>
      <c r="B399" s="832" t="s">
        <v>3452</v>
      </c>
      <c r="C399" s="832" t="s">
        <v>3462</v>
      </c>
      <c r="D399" s="833" t="s">
        <v>5005</v>
      </c>
      <c r="E399" s="834" t="s">
        <v>3472</v>
      </c>
      <c r="F399" s="832" t="s">
        <v>3453</v>
      </c>
      <c r="G399" s="832" t="s">
        <v>3534</v>
      </c>
      <c r="H399" s="832" t="s">
        <v>564</v>
      </c>
      <c r="I399" s="832" t="s">
        <v>3643</v>
      </c>
      <c r="J399" s="832" t="s">
        <v>1631</v>
      </c>
      <c r="K399" s="832" t="s">
        <v>2610</v>
      </c>
      <c r="L399" s="835">
        <v>86.41</v>
      </c>
      <c r="M399" s="835">
        <v>86.41</v>
      </c>
      <c r="N399" s="832">
        <v>1</v>
      </c>
      <c r="O399" s="836">
        <v>1</v>
      </c>
      <c r="P399" s="835">
        <v>86.41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30</v>
      </c>
      <c r="B400" s="832" t="s">
        <v>3452</v>
      </c>
      <c r="C400" s="832" t="s">
        <v>3462</v>
      </c>
      <c r="D400" s="833" t="s">
        <v>5005</v>
      </c>
      <c r="E400" s="834" t="s">
        <v>3472</v>
      </c>
      <c r="F400" s="832" t="s">
        <v>3453</v>
      </c>
      <c r="G400" s="832" t="s">
        <v>3537</v>
      </c>
      <c r="H400" s="832" t="s">
        <v>597</v>
      </c>
      <c r="I400" s="832" t="s">
        <v>2717</v>
      </c>
      <c r="J400" s="832" t="s">
        <v>736</v>
      </c>
      <c r="K400" s="832" t="s">
        <v>2718</v>
      </c>
      <c r="L400" s="835">
        <v>10.65</v>
      </c>
      <c r="M400" s="835">
        <v>10.65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30</v>
      </c>
      <c r="B401" s="832" t="s">
        <v>3452</v>
      </c>
      <c r="C401" s="832" t="s">
        <v>3462</v>
      </c>
      <c r="D401" s="833" t="s">
        <v>5005</v>
      </c>
      <c r="E401" s="834" t="s">
        <v>3472</v>
      </c>
      <c r="F401" s="832" t="s">
        <v>3453</v>
      </c>
      <c r="G401" s="832" t="s">
        <v>3537</v>
      </c>
      <c r="H401" s="832" t="s">
        <v>597</v>
      </c>
      <c r="I401" s="832" t="s">
        <v>2719</v>
      </c>
      <c r="J401" s="832" t="s">
        <v>736</v>
      </c>
      <c r="K401" s="832" t="s">
        <v>2720</v>
      </c>
      <c r="L401" s="835">
        <v>35.11</v>
      </c>
      <c r="M401" s="835">
        <v>35.11</v>
      </c>
      <c r="N401" s="832">
        <v>1</v>
      </c>
      <c r="O401" s="836">
        <v>0.5</v>
      </c>
      <c r="P401" s="835">
        <v>35.11</v>
      </c>
      <c r="Q401" s="837">
        <v>1</v>
      </c>
      <c r="R401" s="832">
        <v>1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30</v>
      </c>
      <c r="B402" s="832" t="s">
        <v>3452</v>
      </c>
      <c r="C402" s="832" t="s">
        <v>3462</v>
      </c>
      <c r="D402" s="833" t="s">
        <v>5005</v>
      </c>
      <c r="E402" s="834" t="s">
        <v>3472</v>
      </c>
      <c r="F402" s="832" t="s">
        <v>3453</v>
      </c>
      <c r="G402" s="832" t="s">
        <v>3537</v>
      </c>
      <c r="H402" s="832" t="s">
        <v>597</v>
      </c>
      <c r="I402" s="832" t="s">
        <v>4043</v>
      </c>
      <c r="J402" s="832" t="s">
        <v>734</v>
      </c>
      <c r="K402" s="832" t="s">
        <v>2726</v>
      </c>
      <c r="L402" s="835">
        <v>70.23</v>
      </c>
      <c r="M402" s="835">
        <v>70.23</v>
      </c>
      <c r="N402" s="832">
        <v>1</v>
      </c>
      <c r="O402" s="836">
        <v>0.5</v>
      </c>
      <c r="P402" s="835">
        <v>70.23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30</v>
      </c>
      <c r="B403" s="832" t="s">
        <v>3452</v>
      </c>
      <c r="C403" s="832" t="s">
        <v>3462</v>
      </c>
      <c r="D403" s="833" t="s">
        <v>5005</v>
      </c>
      <c r="E403" s="834" t="s">
        <v>3472</v>
      </c>
      <c r="F403" s="832" t="s">
        <v>3453</v>
      </c>
      <c r="G403" s="832" t="s">
        <v>3537</v>
      </c>
      <c r="H403" s="832" t="s">
        <v>597</v>
      </c>
      <c r="I403" s="832" t="s">
        <v>2724</v>
      </c>
      <c r="J403" s="832" t="s">
        <v>736</v>
      </c>
      <c r="K403" s="832" t="s">
        <v>737</v>
      </c>
      <c r="L403" s="835">
        <v>17.559999999999999</v>
      </c>
      <c r="M403" s="835">
        <v>17.559999999999999</v>
      </c>
      <c r="N403" s="832">
        <v>1</v>
      </c>
      <c r="O403" s="836">
        <v>0.5</v>
      </c>
      <c r="P403" s="835">
        <v>17.559999999999999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30</v>
      </c>
      <c r="B404" s="832" t="s">
        <v>3452</v>
      </c>
      <c r="C404" s="832" t="s">
        <v>3462</v>
      </c>
      <c r="D404" s="833" t="s">
        <v>5005</v>
      </c>
      <c r="E404" s="834" t="s">
        <v>3472</v>
      </c>
      <c r="F404" s="832" t="s">
        <v>3453</v>
      </c>
      <c r="G404" s="832" t="s">
        <v>4044</v>
      </c>
      <c r="H404" s="832" t="s">
        <v>564</v>
      </c>
      <c r="I404" s="832" t="s">
        <v>4045</v>
      </c>
      <c r="J404" s="832" t="s">
        <v>2040</v>
      </c>
      <c r="K404" s="832" t="s">
        <v>3313</v>
      </c>
      <c r="L404" s="835">
        <v>34.19</v>
      </c>
      <c r="M404" s="835">
        <v>34.19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30</v>
      </c>
      <c r="B405" s="832" t="s">
        <v>3452</v>
      </c>
      <c r="C405" s="832" t="s">
        <v>3462</v>
      </c>
      <c r="D405" s="833" t="s">
        <v>5005</v>
      </c>
      <c r="E405" s="834" t="s">
        <v>3472</v>
      </c>
      <c r="F405" s="832" t="s">
        <v>3453</v>
      </c>
      <c r="G405" s="832" t="s">
        <v>3541</v>
      </c>
      <c r="H405" s="832" t="s">
        <v>564</v>
      </c>
      <c r="I405" s="832" t="s">
        <v>4046</v>
      </c>
      <c r="J405" s="832" t="s">
        <v>3170</v>
      </c>
      <c r="K405" s="832" t="s">
        <v>4047</v>
      </c>
      <c r="L405" s="835">
        <v>80.53</v>
      </c>
      <c r="M405" s="835">
        <v>80.53</v>
      </c>
      <c r="N405" s="832">
        <v>1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30</v>
      </c>
      <c r="B406" s="832" t="s">
        <v>3452</v>
      </c>
      <c r="C406" s="832" t="s">
        <v>3462</v>
      </c>
      <c r="D406" s="833" t="s">
        <v>5005</v>
      </c>
      <c r="E406" s="834" t="s">
        <v>3472</v>
      </c>
      <c r="F406" s="832" t="s">
        <v>3453</v>
      </c>
      <c r="G406" s="832" t="s">
        <v>4048</v>
      </c>
      <c r="H406" s="832" t="s">
        <v>597</v>
      </c>
      <c r="I406" s="832" t="s">
        <v>2684</v>
      </c>
      <c r="J406" s="832" t="s">
        <v>2682</v>
      </c>
      <c r="K406" s="832" t="s">
        <v>2685</v>
      </c>
      <c r="L406" s="835">
        <v>105.46</v>
      </c>
      <c r="M406" s="835">
        <v>105.46</v>
      </c>
      <c r="N406" s="832">
        <v>1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30</v>
      </c>
      <c r="B407" s="832" t="s">
        <v>3452</v>
      </c>
      <c r="C407" s="832" t="s">
        <v>3462</v>
      </c>
      <c r="D407" s="833" t="s">
        <v>5005</v>
      </c>
      <c r="E407" s="834" t="s">
        <v>3472</v>
      </c>
      <c r="F407" s="832" t="s">
        <v>3453</v>
      </c>
      <c r="G407" s="832" t="s">
        <v>4048</v>
      </c>
      <c r="H407" s="832" t="s">
        <v>597</v>
      </c>
      <c r="I407" s="832" t="s">
        <v>2688</v>
      </c>
      <c r="J407" s="832" t="s">
        <v>2682</v>
      </c>
      <c r="K407" s="832" t="s">
        <v>2689</v>
      </c>
      <c r="L407" s="835">
        <v>140.6</v>
      </c>
      <c r="M407" s="835">
        <v>140.6</v>
      </c>
      <c r="N407" s="832">
        <v>1</v>
      </c>
      <c r="O407" s="836">
        <v>0.5</v>
      </c>
      <c r="P407" s="835">
        <v>140.6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30</v>
      </c>
      <c r="B408" s="832" t="s">
        <v>3452</v>
      </c>
      <c r="C408" s="832" t="s">
        <v>3462</v>
      </c>
      <c r="D408" s="833" t="s">
        <v>5005</v>
      </c>
      <c r="E408" s="834" t="s">
        <v>3472</v>
      </c>
      <c r="F408" s="832" t="s">
        <v>3453</v>
      </c>
      <c r="G408" s="832" t="s">
        <v>3542</v>
      </c>
      <c r="H408" s="832" t="s">
        <v>597</v>
      </c>
      <c r="I408" s="832" t="s">
        <v>3543</v>
      </c>
      <c r="J408" s="832" t="s">
        <v>1071</v>
      </c>
      <c r="K408" s="832" t="s">
        <v>2644</v>
      </c>
      <c r="L408" s="835">
        <v>490.89</v>
      </c>
      <c r="M408" s="835">
        <v>2945.3399999999997</v>
      </c>
      <c r="N408" s="832">
        <v>6</v>
      </c>
      <c r="O408" s="836">
        <v>2</v>
      </c>
      <c r="P408" s="835">
        <v>2454.4499999999998</v>
      </c>
      <c r="Q408" s="837">
        <v>0.83333333333333337</v>
      </c>
      <c r="R408" s="832">
        <v>5</v>
      </c>
      <c r="S408" s="837">
        <v>0.83333333333333337</v>
      </c>
      <c r="T408" s="836">
        <v>1.5</v>
      </c>
      <c r="U408" s="838">
        <v>0.75</v>
      </c>
    </row>
    <row r="409" spans="1:21" ht="14.4" customHeight="1" x14ac:dyDescent="0.3">
      <c r="A409" s="831">
        <v>30</v>
      </c>
      <c r="B409" s="832" t="s">
        <v>3452</v>
      </c>
      <c r="C409" s="832" t="s">
        <v>3462</v>
      </c>
      <c r="D409" s="833" t="s">
        <v>5005</v>
      </c>
      <c r="E409" s="834" t="s">
        <v>3472</v>
      </c>
      <c r="F409" s="832" t="s">
        <v>3453</v>
      </c>
      <c r="G409" s="832" t="s">
        <v>3542</v>
      </c>
      <c r="H409" s="832" t="s">
        <v>597</v>
      </c>
      <c r="I409" s="832" t="s">
        <v>4049</v>
      </c>
      <c r="J409" s="832" t="s">
        <v>1071</v>
      </c>
      <c r="K409" s="832" t="s">
        <v>2640</v>
      </c>
      <c r="L409" s="835">
        <v>736.33</v>
      </c>
      <c r="M409" s="835">
        <v>2208.9900000000002</v>
      </c>
      <c r="N409" s="832">
        <v>3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30</v>
      </c>
      <c r="B410" s="832" t="s">
        <v>3452</v>
      </c>
      <c r="C410" s="832" t="s">
        <v>3462</v>
      </c>
      <c r="D410" s="833" t="s">
        <v>5005</v>
      </c>
      <c r="E410" s="834" t="s">
        <v>3472</v>
      </c>
      <c r="F410" s="832" t="s">
        <v>3453</v>
      </c>
      <c r="G410" s="832" t="s">
        <v>3542</v>
      </c>
      <c r="H410" s="832" t="s">
        <v>597</v>
      </c>
      <c r="I410" s="832" t="s">
        <v>2637</v>
      </c>
      <c r="J410" s="832" t="s">
        <v>1071</v>
      </c>
      <c r="K410" s="832" t="s">
        <v>2638</v>
      </c>
      <c r="L410" s="835">
        <v>368.16</v>
      </c>
      <c r="M410" s="835">
        <v>368.16</v>
      </c>
      <c r="N410" s="832">
        <v>1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30</v>
      </c>
      <c r="B411" s="832" t="s">
        <v>3452</v>
      </c>
      <c r="C411" s="832" t="s">
        <v>3462</v>
      </c>
      <c r="D411" s="833" t="s">
        <v>5005</v>
      </c>
      <c r="E411" s="834" t="s">
        <v>3472</v>
      </c>
      <c r="F411" s="832" t="s">
        <v>3453</v>
      </c>
      <c r="G411" s="832" t="s">
        <v>3542</v>
      </c>
      <c r="H411" s="832" t="s">
        <v>597</v>
      </c>
      <c r="I411" s="832" t="s">
        <v>2643</v>
      </c>
      <c r="J411" s="832" t="s">
        <v>1071</v>
      </c>
      <c r="K411" s="832" t="s">
        <v>2644</v>
      </c>
      <c r="L411" s="835">
        <v>490.89</v>
      </c>
      <c r="M411" s="835">
        <v>981.78</v>
      </c>
      <c r="N411" s="832">
        <v>2</v>
      </c>
      <c r="O411" s="836">
        <v>0.5</v>
      </c>
      <c r="P411" s="835">
        <v>981.78</v>
      </c>
      <c r="Q411" s="837">
        <v>1</v>
      </c>
      <c r="R411" s="832">
        <v>2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30</v>
      </c>
      <c r="B412" s="832" t="s">
        <v>3452</v>
      </c>
      <c r="C412" s="832" t="s">
        <v>3462</v>
      </c>
      <c r="D412" s="833" t="s">
        <v>5005</v>
      </c>
      <c r="E412" s="834" t="s">
        <v>3472</v>
      </c>
      <c r="F412" s="832" t="s">
        <v>3453</v>
      </c>
      <c r="G412" s="832" t="s">
        <v>4050</v>
      </c>
      <c r="H412" s="832" t="s">
        <v>564</v>
      </c>
      <c r="I412" s="832" t="s">
        <v>4051</v>
      </c>
      <c r="J412" s="832" t="s">
        <v>982</v>
      </c>
      <c r="K412" s="832" t="s">
        <v>2723</v>
      </c>
      <c r="L412" s="835">
        <v>155.24</v>
      </c>
      <c r="M412" s="835">
        <v>155.24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30</v>
      </c>
      <c r="B413" s="832" t="s">
        <v>3452</v>
      </c>
      <c r="C413" s="832" t="s">
        <v>3462</v>
      </c>
      <c r="D413" s="833" t="s">
        <v>5005</v>
      </c>
      <c r="E413" s="834" t="s">
        <v>3472</v>
      </c>
      <c r="F413" s="832" t="s">
        <v>3453</v>
      </c>
      <c r="G413" s="832" t="s">
        <v>4050</v>
      </c>
      <c r="H413" s="832" t="s">
        <v>564</v>
      </c>
      <c r="I413" s="832" t="s">
        <v>4052</v>
      </c>
      <c r="J413" s="832" t="s">
        <v>982</v>
      </c>
      <c r="K413" s="832" t="s">
        <v>3723</v>
      </c>
      <c r="L413" s="835">
        <v>77.62</v>
      </c>
      <c r="M413" s="835">
        <v>155.24</v>
      </c>
      <c r="N413" s="832">
        <v>2</v>
      </c>
      <c r="O413" s="836">
        <v>1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30</v>
      </c>
      <c r="B414" s="832" t="s">
        <v>3452</v>
      </c>
      <c r="C414" s="832" t="s">
        <v>3462</v>
      </c>
      <c r="D414" s="833" t="s">
        <v>5005</v>
      </c>
      <c r="E414" s="834" t="s">
        <v>3472</v>
      </c>
      <c r="F414" s="832" t="s">
        <v>3453</v>
      </c>
      <c r="G414" s="832" t="s">
        <v>4053</v>
      </c>
      <c r="H414" s="832" t="s">
        <v>597</v>
      </c>
      <c r="I414" s="832" t="s">
        <v>2749</v>
      </c>
      <c r="J414" s="832" t="s">
        <v>2750</v>
      </c>
      <c r="K414" s="832" t="s">
        <v>2751</v>
      </c>
      <c r="L414" s="835">
        <v>32.76</v>
      </c>
      <c r="M414" s="835">
        <v>32.76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30</v>
      </c>
      <c r="B415" s="832" t="s">
        <v>3452</v>
      </c>
      <c r="C415" s="832" t="s">
        <v>3462</v>
      </c>
      <c r="D415" s="833" t="s">
        <v>5005</v>
      </c>
      <c r="E415" s="834" t="s">
        <v>3472</v>
      </c>
      <c r="F415" s="832" t="s">
        <v>3453</v>
      </c>
      <c r="G415" s="832" t="s">
        <v>3848</v>
      </c>
      <c r="H415" s="832" t="s">
        <v>564</v>
      </c>
      <c r="I415" s="832" t="s">
        <v>3849</v>
      </c>
      <c r="J415" s="832" t="s">
        <v>996</v>
      </c>
      <c r="K415" s="832" t="s">
        <v>3850</v>
      </c>
      <c r="L415" s="835">
        <v>0</v>
      </c>
      <c r="M415" s="835">
        <v>0</v>
      </c>
      <c r="N415" s="832">
        <v>2</v>
      </c>
      <c r="O415" s="836">
        <v>1</v>
      </c>
      <c r="P415" s="835"/>
      <c r="Q415" s="837"/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30</v>
      </c>
      <c r="B416" s="832" t="s">
        <v>3452</v>
      </c>
      <c r="C416" s="832" t="s">
        <v>3462</v>
      </c>
      <c r="D416" s="833" t="s">
        <v>5005</v>
      </c>
      <c r="E416" s="834" t="s">
        <v>3472</v>
      </c>
      <c r="F416" s="832" t="s">
        <v>3453</v>
      </c>
      <c r="G416" s="832" t="s">
        <v>3851</v>
      </c>
      <c r="H416" s="832" t="s">
        <v>564</v>
      </c>
      <c r="I416" s="832" t="s">
        <v>3854</v>
      </c>
      <c r="J416" s="832" t="s">
        <v>3855</v>
      </c>
      <c r="K416" s="832" t="s">
        <v>3856</v>
      </c>
      <c r="L416" s="835">
        <v>48.42</v>
      </c>
      <c r="M416" s="835">
        <v>48.42</v>
      </c>
      <c r="N416" s="832">
        <v>1</v>
      </c>
      <c r="O416" s="836">
        <v>1</v>
      </c>
      <c r="P416" s="835">
        <v>48.42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30</v>
      </c>
      <c r="B417" s="832" t="s">
        <v>3452</v>
      </c>
      <c r="C417" s="832" t="s">
        <v>3462</v>
      </c>
      <c r="D417" s="833" t="s">
        <v>5005</v>
      </c>
      <c r="E417" s="834" t="s">
        <v>3472</v>
      </c>
      <c r="F417" s="832" t="s">
        <v>3453</v>
      </c>
      <c r="G417" s="832" t="s">
        <v>3857</v>
      </c>
      <c r="H417" s="832" t="s">
        <v>597</v>
      </c>
      <c r="I417" s="832" t="s">
        <v>2767</v>
      </c>
      <c r="J417" s="832" t="s">
        <v>2768</v>
      </c>
      <c r="K417" s="832" t="s">
        <v>2769</v>
      </c>
      <c r="L417" s="835">
        <v>31.09</v>
      </c>
      <c r="M417" s="835">
        <v>31.09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30</v>
      </c>
      <c r="B418" s="832" t="s">
        <v>3452</v>
      </c>
      <c r="C418" s="832" t="s">
        <v>3462</v>
      </c>
      <c r="D418" s="833" t="s">
        <v>5005</v>
      </c>
      <c r="E418" s="834" t="s">
        <v>3472</v>
      </c>
      <c r="F418" s="832" t="s">
        <v>3453</v>
      </c>
      <c r="G418" s="832" t="s">
        <v>3581</v>
      </c>
      <c r="H418" s="832" t="s">
        <v>564</v>
      </c>
      <c r="I418" s="832" t="s">
        <v>3582</v>
      </c>
      <c r="J418" s="832" t="s">
        <v>3583</v>
      </c>
      <c r="K418" s="832" t="s">
        <v>642</v>
      </c>
      <c r="L418" s="835">
        <v>174.59</v>
      </c>
      <c r="M418" s="835">
        <v>174.59</v>
      </c>
      <c r="N418" s="832">
        <v>1</v>
      </c>
      <c r="O418" s="836">
        <v>1</v>
      </c>
      <c r="P418" s="835">
        <v>174.59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30</v>
      </c>
      <c r="B419" s="832" t="s">
        <v>3452</v>
      </c>
      <c r="C419" s="832" t="s">
        <v>3462</v>
      </c>
      <c r="D419" s="833" t="s">
        <v>5005</v>
      </c>
      <c r="E419" s="834" t="s">
        <v>3472</v>
      </c>
      <c r="F419" s="832" t="s">
        <v>3453</v>
      </c>
      <c r="G419" s="832" t="s">
        <v>3544</v>
      </c>
      <c r="H419" s="832" t="s">
        <v>564</v>
      </c>
      <c r="I419" s="832" t="s">
        <v>3859</v>
      </c>
      <c r="J419" s="832" t="s">
        <v>1133</v>
      </c>
      <c r="K419" s="832" t="s">
        <v>3860</v>
      </c>
      <c r="L419" s="835">
        <v>32.25</v>
      </c>
      <c r="M419" s="835">
        <v>32.25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30</v>
      </c>
      <c r="B420" s="832" t="s">
        <v>3452</v>
      </c>
      <c r="C420" s="832" t="s">
        <v>3462</v>
      </c>
      <c r="D420" s="833" t="s">
        <v>5005</v>
      </c>
      <c r="E420" s="834" t="s">
        <v>3472</v>
      </c>
      <c r="F420" s="832" t="s">
        <v>3453</v>
      </c>
      <c r="G420" s="832" t="s">
        <v>3544</v>
      </c>
      <c r="H420" s="832" t="s">
        <v>564</v>
      </c>
      <c r="I420" s="832" t="s">
        <v>3545</v>
      </c>
      <c r="J420" s="832" t="s">
        <v>1133</v>
      </c>
      <c r="K420" s="832" t="s">
        <v>3546</v>
      </c>
      <c r="L420" s="835">
        <v>32.25</v>
      </c>
      <c r="M420" s="835">
        <v>129</v>
      </c>
      <c r="N420" s="832">
        <v>4</v>
      </c>
      <c r="O420" s="836">
        <v>2</v>
      </c>
      <c r="P420" s="835">
        <v>64.5</v>
      </c>
      <c r="Q420" s="837">
        <v>0.5</v>
      </c>
      <c r="R420" s="832">
        <v>2</v>
      </c>
      <c r="S420" s="837">
        <v>0.5</v>
      </c>
      <c r="T420" s="836">
        <v>1</v>
      </c>
      <c r="U420" s="838">
        <v>0.5</v>
      </c>
    </row>
    <row r="421" spans="1:21" ht="14.4" customHeight="1" x14ac:dyDescent="0.3">
      <c r="A421" s="831">
        <v>30</v>
      </c>
      <c r="B421" s="832" t="s">
        <v>3452</v>
      </c>
      <c r="C421" s="832" t="s">
        <v>3462</v>
      </c>
      <c r="D421" s="833" t="s">
        <v>5005</v>
      </c>
      <c r="E421" s="834" t="s">
        <v>3472</v>
      </c>
      <c r="F421" s="832" t="s">
        <v>3453</v>
      </c>
      <c r="G421" s="832" t="s">
        <v>3544</v>
      </c>
      <c r="H421" s="832" t="s">
        <v>564</v>
      </c>
      <c r="I421" s="832" t="s">
        <v>4054</v>
      </c>
      <c r="J421" s="832" t="s">
        <v>4055</v>
      </c>
      <c r="K421" s="832" t="s">
        <v>4056</v>
      </c>
      <c r="L421" s="835">
        <v>0</v>
      </c>
      <c r="M421" s="835">
        <v>0</v>
      </c>
      <c r="N421" s="832">
        <v>1</v>
      </c>
      <c r="O421" s="836">
        <v>0.5</v>
      </c>
      <c r="P421" s="835">
        <v>0</v>
      </c>
      <c r="Q421" s="837"/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30</v>
      </c>
      <c r="B422" s="832" t="s">
        <v>3452</v>
      </c>
      <c r="C422" s="832" t="s">
        <v>3462</v>
      </c>
      <c r="D422" s="833" t="s">
        <v>5005</v>
      </c>
      <c r="E422" s="834" t="s">
        <v>3472</v>
      </c>
      <c r="F422" s="832" t="s">
        <v>3453</v>
      </c>
      <c r="G422" s="832" t="s">
        <v>3487</v>
      </c>
      <c r="H422" s="832" t="s">
        <v>597</v>
      </c>
      <c r="I422" s="832" t="s">
        <v>3488</v>
      </c>
      <c r="J422" s="832" t="s">
        <v>2559</v>
      </c>
      <c r="K422" s="832" t="s">
        <v>2560</v>
      </c>
      <c r="L422" s="835">
        <v>16.12</v>
      </c>
      <c r="M422" s="835">
        <v>128.96</v>
      </c>
      <c r="N422" s="832">
        <v>8</v>
      </c>
      <c r="O422" s="836">
        <v>4</v>
      </c>
      <c r="P422" s="835">
        <v>48.36</v>
      </c>
      <c r="Q422" s="837">
        <v>0.375</v>
      </c>
      <c r="R422" s="832">
        <v>3</v>
      </c>
      <c r="S422" s="837">
        <v>0.375</v>
      </c>
      <c r="T422" s="836">
        <v>1.5</v>
      </c>
      <c r="U422" s="838">
        <v>0.375</v>
      </c>
    </row>
    <row r="423" spans="1:21" ht="14.4" customHeight="1" x14ac:dyDescent="0.3">
      <c r="A423" s="831">
        <v>30</v>
      </c>
      <c r="B423" s="832" t="s">
        <v>3452</v>
      </c>
      <c r="C423" s="832" t="s">
        <v>3462</v>
      </c>
      <c r="D423" s="833" t="s">
        <v>5005</v>
      </c>
      <c r="E423" s="834" t="s">
        <v>3472</v>
      </c>
      <c r="F423" s="832" t="s">
        <v>3453</v>
      </c>
      <c r="G423" s="832" t="s">
        <v>3487</v>
      </c>
      <c r="H423" s="832" t="s">
        <v>597</v>
      </c>
      <c r="I423" s="832" t="s">
        <v>2563</v>
      </c>
      <c r="J423" s="832" t="s">
        <v>2559</v>
      </c>
      <c r="K423" s="832" t="s">
        <v>2564</v>
      </c>
      <c r="L423" s="835">
        <v>32.25</v>
      </c>
      <c r="M423" s="835">
        <v>32.25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30</v>
      </c>
      <c r="B424" s="832" t="s">
        <v>3452</v>
      </c>
      <c r="C424" s="832" t="s">
        <v>3462</v>
      </c>
      <c r="D424" s="833" t="s">
        <v>5005</v>
      </c>
      <c r="E424" s="834" t="s">
        <v>3472</v>
      </c>
      <c r="F424" s="832" t="s">
        <v>3453</v>
      </c>
      <c r="G424" s="832" t="s">
        <v>3487</v>
      </c>
      <c r="H424" s="832" t="s">
        <v>597</v>
      </c>
      <c r="I424" s="832" t="s">
        <v>2558</v>
      </c>
      <c r="J424" s="832" t="s">
        <v>2559</v>
      </c>
      <c r="K424" s="832" t="s">
        <v>2560</v>
      </c>
      <c r="L424" s="835">
        <v>16.12</v>
      </c>
      <c r="M424" s="835">
        <v>16.12</v>
      </c>
      <c r="N424" s="832">
        <v>1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30</v>
      </c>
      <c r="B425" s="832" t="s">
        <v>3452</v>
      </c>
      <c r="C425" s="832" t="s">
        <v>3462</v>
      </c>
      <c r="D425" s="833" t="s">
        <v>5005</v>
      </c>
      <c r="E425" s="834" t="s">
        <v>3472</v>
      </c>
      <c r="F425" s="832" t="s">
        <v>3453</v>
      </c>
      <c r="G425" s="832" t="s">
        <v>3584</v>
      </c>
      <c r="H425" s="832" t="s">
        <v>597</v>
      </c>
      <c r="I425" s="832" t="s">
        <v>2781</v>
      </c>
      <c r="J425" s="832" t="s">
        <v>1553</v>
      </c>
      <c r="K425" s="832" t="s">
        <v>2737</v>
      </c>
      <c r="L425" s="835">
        <v>47.7</v>
      </c>
      <c r="M425" s="835">
        <v>95.4</v>
      </c>
      <c r="N425" s="832">
        <v>2</v>
      </c>
      <c r="O425" s="836">
        <v>1.5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30</v>
      </c>
      <c r="B426" s="832" t="s">
        <v>3452</v>
      </c>
      <c r="C426" s="832" t="s">
        <v>3462</v>
      </c>
      <c r="D426" s="833" t="s">
        <v>5005</v>
      </c>
      <c r="E426" s="834" t="s">
        <v>3472</v>
      </c>
      <c r="F426" s="832" t="s">
        <v>3453</v>
      </c>
      <c r="G426" s="832" t="s">
        <v>3585</v>
      </c>
      <c r="H426" s="832" t="s">
        <v>597</v>
      </c>
      <c r="I426" s="832" t="s">
        <v>4057</v>
      </c>
      <c r="J426" s="832" t="s">
        <v>2805</v>
      </c>
      <c r="K426" s="832" t="s">
        <v>4058</v>
      </c>
      <c r="L426" s="835">
        <v>234.91</v>
      </c>
      <c r="M426" s="835">
        <v>234.91</v>
      </c>
      <c r="N426" s="832">
        <v>1</v>
      </c>
      <c r="O426" s="836">
        <v>0.5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30</v>
      </c>
      <c r="B427" s="832" t="s">
        <v>3452</v>
      </c>
      <c r="C427" s="832" t="s">
        <v>3462</v>
      </c>
      <c r="D427" s="833" t="s">
        <v>5005</v>
      </c>
      <c r="E427" s="834" t="s">
        <v>3472</v>
      </c>
      <c r="F427" s="832" t="s">
        <v>3453</v>
      </c>
      <c r="G427" s="832" t="s">
        <v>3547</v>
      </c>
      <c r="H427" s="832" t="s">
        <v>564</v>
      </c>
      <c r="I427" s="832" t="s">
        <v>3548</v>
      </c>
      <c r="J427" s="832" t="s">
        <v>3549</v>
      </c>
      <c r="K427" s="832" t="s">
        <v>3550</v>
      </c>
      <c r="L427" s="835">
        <v>72.88</v>
      </c>
      <c r="M427" s="835">
        <v>291.52</v>
      </c>
      <c r="N427" s="832">
        <v>4</v>
      </c>
      <c r="O427" s="836">
        <v>2</v>
      </c>
      <c r="P427" s="835">
        <v>145.76</v>
      </c>
      <c r="Q427" s="837">
        <v>0.5</v>
      </c>
      <c r="R427" s="832">
        <v>2</v>
      </c>
      <c r="S427" s="837">
        <v>0.5</v>
      </c>
      <c r="T427" s="836">
        <v>1</v>
      </c>
      <c r="U427" s="838">
        <v>0.5</v>
      </c>
    </row>
    <row r="428" spans="1:21" ht="14.4" customHeight="1" x14ac:dyDescent="0.3">
      <c r="A428" s="831">
        <v>30</v>
      </c>
      <c r="B428" s="832" t="s">
        <v>3452</v>
      </c>
      <c r="C428" s="832" t="s">
        <v>3462</v>
      </c>
      <c r="D428" s="833" t="s">
        <v>5005</v>
      </c>
      <c r="E428" s="834" t="s">
        <v>3472</v>
      </c>
      <c r="F428" s="832" t="s">
        <v>3453</v>
      </c>
      <c r="G428" s="832" t="s">
        <v>3547</v>
      </c>
      <c r="H428" s="832" t="s">
        <v>564</v>
      </c>
      <c r="I428" s="832" t="s">
        <v>4059</v>
      </c>
      <c r="J428" s="832" t="s">
        <v>4060</v>
      </c>
      <c r="K428" s="832" t="s">
        <v>4061</v>
      </c>
      <c r="L428" s="835">
        <v>72.31</v>
      </c>
      <c r="M428" s="835">
        <v>72.31</v>
      </c>
      <c r="N428" s="832">
        <v>1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30</v>
      </c>
      <c r="B429" s="832" t="s">
        <v>3452</v>
      </c>
      <c r="C429" s="832" t="s">
        <v>3462</v>
      </c>
      <c r="D429" s="833" t="s">
        <v>5005</v>
      </c>
      <c r="E429" s="834" t="s">
        <v>3472</v>
      </c>
      <c r="F429" s="832" t="s">
        <v>3453</v>
      </c>
      <c r="G429" s="832" t="s">
        <v>3547</v>
      </c>
      <c r="H429" s="832" t="s">
        <v>564</v>
      </c>
      <c r="I429" s="832" t="s">
        <v>3551</v>
      </c>
      <c r="J429" s="832" t="s">
        <v>3549</v>
      </c>
      <c r="K429" s="832" t="s">
        <v>3552</v>
      </c>
      <c r="L429" s="835">
        <v>145.72999999999999</v>
      </c>
      <c r="M429" s="835">
        <v>145.72999999999999</v>
      </c>
      <c r="N429" s="832">
        <v>1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30</v>
      </c>
      <c r="B430" s="832" t="s">
        <v>3452</v>
      </c>
      <c r="C430" s="832" t="s">
        <v>3462</v>
      </c>
      <c r="D430" s="833" t="s">
        <v>5005</v>
      </c>
      <c r="E430" s="834" t="s">
        <v>3472</v>
      </c>
      <c r="F430" s="832" t="s">
        <v>3453</v>
      </c>
      <c r="G430" s="832" t="s">
        <v>4062</v>
      </c>
      <c r="H430" s="832" t="s">
        <v>564</v>
      </c>
      <c r="I430" s="832" t="s">
        <v>4063</v>
      </c>
      <c r="J430" s="832" t="s">
        <v>637</v>
      </c>
      <c r="K430" s="832" t="s">
        <v>4064</v>
      </c>
      <c r="L430" s="835">
        <v>108.44</v>
      </c>
      <c r="M430" s="835">
        <v>108.44</v>
      </c>
      <c r="N430" s="832">
        <v>1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30</v>
      </c>
      <c r="B431" s="832" t="s">
        <v>3452</v>
      </c>
      <c r="C431" s="832" t="s">
        <v>3462</v>
      </c>
      <c r="D431" s="833" t="s">
        <v>5005</v>
      </c>
      <c r="E431" s="834" t="s">
        <v>3472</v>
      </c>
      <c r="F431" s="832" t="s">
        <v>3453</v>
      </c>
      <c r="G431" s="832" t="s">
        <v>3555</v>
      </c>
      <c r="H431" s="832" t="s">
        <v>597</v>
      </c>
      <c r="I431" s="832" t="s">
        <v>2785</v>
      </c>
      <c r="J431" s="832" t="s">
        <v>2786</v>
      </c>
      <c r="K431" s="832" t="s">
        <v>2787</v>
      </c>
      <c r="L431" s="835">
        <v>10.34</v>
      </c>
      <c r="M431" s="835">
        <v>10.34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30</v>
      </c>
      <c r="B432" s="832" t="s">
        <v>3452</v>
      </c>
      <c r="C432" s="832" t="s">
        <v>3462</v>
      </c>
      <c r="D432" s="833" t="s">
        <v>5005</v>
      </c>
      <c r="E432" s="834" t="s">
        <v>3472</v>
      </c>
      <c r="F432" s="832" t="s">
        <v>3453</v>
      </c>
      <c r="G432" s="832" t="s">
        <v>3555</v>
      </c>
      <c r="H432" s="832" t="s">
        <v>597</v>
      </c>
      <c r="I432" s="832" t="s">
        <v>2788</v>
      </c>
      <c r="J432" s="832" t="s">
        <v>2786</v>
      </c>
      <c r="K432" s="832" t="s">
        <v>2789</v>
      </c>
      <c r="L432" s="835">
        <v>15.9</v>
      </c>
      <c r="M432" s="835">
        <v>31.8</v>
      </c>
      <c r="N432" s="832">
        <v>2</v>
      </c>
      <c r="O432" s="836">
        <v>1</v>
      </c>
      <c r="P432" s="835">
        <v>15.9</v>
      </c>
      <c r="Q432" s="837">
        <v>0.5</v>
      </c>
      <c r="R432" s="832">
        <v>1</v>
      </c>
      <c r="S432" s="837">
        <v>0.5</v>
      </c>
      <c r="T432" s="836">
        <v>0.5</v>
      </c>
      <c r="U432" s="838">
        <v>0.5</v>
      </c>
    </row>
    <row r="433" spans="1:21" ht="14.4" customHeight="1" x14ac:dyDescent="0.3">
      <c r="A433" s="831">
        <v>30</v>
      </c>
      <c r="B433" s="832" t="s">
        <v>3452</v>
      </c>
      <c r="C433" s="832" t="s">
        <v>3462</v>
      </c>
      <c r="D433" s="833" t="s">
        <v>5005</v>
      </c>
      <c r="E433" s="834" t="s">
        <v>3472</v>
      </c>
      <c r="F433" s="832" t="s">
        <v>3453</v>
      </c>
      <c r="G433" s="832" t="s">
        <v>3557</v>
      </c>
      <c r="H433" s="832" t="s">
        <v>564</v>
      </c>
      <c r="I433" s="832" t="s">
        <v>3558</v>
      </c>
      <c r="J433" s="832" t="s">
        <v>1713</v>
      </c>
      <c r="K433" s="832" t="s">
        <v>3518</v>
      </c>
      <c r="L433" s="835">
        <v>105.44</v>
      </c>
      <c r="M433" s="835">
        <v>105.44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30</v>
      </c>
      <c r="B434" s="832" t="s">
        <v>3452</v>
      </c>
      <c r="C434" s="832" t="s">
        <v>3462</v>
      </c>
      <c r="D434" s="833" t="s">
        <v>5005</v>
      </c>
      <c r="E434" s="834" t="s">
        <v>3472</v>
      </c>
      <c r="F434" s="832" t="s">
        <v>3453</v>
      </c>
      <c r="G434" s="832" t="s">
        <v>3599</v>
      </c>
      <c r="H434" s="832" t="s">
        <v>564</v>
      </c>
      <c r="I434" s="832" t="s">
        <v>3897</v>
      </c>
      <c r="J434" s="832" t="s">
        <v>3601</v>
      </c>
      <c r="K434" s="832" t="s">
        <v>3898</v>
      </c>
      <c r="L434" s="835">
        <v>352.3</v>
      </c>
      <c r="M434" s="835">
        <v>352.3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30</v>
      </c>
      <c r="B435" s="832" t="s">
        <v>3452</v>
      </c>
      <c r="C435" s="832" t="s">
        <v>3462</v>
      </c>
      <c r="D435" s="833" t="s">
        <v>5005</v>
      </c>
      <c r="E435" s="834" t="s">
        <v>3472</v>
      </c>
      <c r="F435" s="832" t="s">
        <v>3453</v>
      </c>
      <c r="G435" s="832" t="s">
        <v>3586</v>
      </c>
      <c r="H435" s="832" t="s">
        <v>564</v>
      </c>
      <c r="I435" s="832" t="s">
        <v>4065</v>
      </c>
      <c r="J435" s="832" t="s">
        <v>4066</v>
      </c>
      <c r="K435" s="832" t="s">
        <v>4067</v>
      </c>
      <c r="L435" s="835">
        <v>33.71</v>
      </c>
      <c r="M435" s="835">
        <v>33.71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30</v>
      </c>
      <c r="B436" s="832" t="s">
        <v>3452</v>
      </c>
      <c r="C436" s="832" t="s">
        <v>3462</v>
      </c>
      <c r="D436" s="833" t="s">
        <v>5005</v>
      </c>
      <c r="E436" s="834" t="s">
        <v>3472</v>
      </c>
      <c r="F436" s="832" t="s">
        <v>3453</v>
      </c>
      <c r="G436" s="832" t="s">
        <v>3909</v>
      </c>
      <c r="H436" s="832" t="s">
        <v>564</v>
      </c>
      <c r="I436" s="832" t="s">
        <v>3910</v>
      </c>
      <c r="J436" s="832" t="s">
        <v>1301</v>
      </c>
      <c r="K436" s="832" t="s">
        <v>681</v>
      </c>
      <c r="L436" s="835">
        <v>0</v>
      </c>
      <c r="M436" s="835">
        <v>0</v>
      </c>
      <c r="N436" s="832">
        <v>3</v>
      </c>
      <c r="O436" s="836">
        <v>1.5</v>
      </c>
      <c r="P436" s="835">
        <v>0</v>
      </c>
      <c r="Q436" s="837"/>
      <c r="R436" s="832">
        <v>2</v>
      </c>
      <c r="S436" s="837">
        <v>0.66666666666666663</v>
      </c>
      <c r="T436" s="836">
        <v>1</v>
      </c>
      <c r="U436" s="838">
        <v>0.66666666666666663</v>
      </c>
    </row>
    <row r="437" spans="1:21" ht="14.4" customHeight="1" x14ac:dyDescent="0.3">
      <c r="A437" s="831">
        <v>30</v>
      </c>
      <c r="B437" s="832" t="s">
        <v>3452</v>
      </c>
      <c r="C437" s="832" t="s">
        <v>3462</v>
      </c>
      <c r="D437" s="833" t="s">
        <v>5005</v>
      </c>
      <c r="E437" s="834" t="s">
        <v>3472</v>
      </c>
      <c r="F437" s="832" t="s">
        <v>3453</v>
      </c>
      <c r="G437" s="832" t="s">
        <v>3559</v>
      </c>
      <c r="H437" s="832" t="s">
        <v>597</v>
      </c>
      <c r="I437" s="832" t="s">
        <v>3057</v>
      </c>
      <c r="J437" s="832" t="s">
        <v>1461</v>
      </c>
      <c r="K437" s="832" t="s">
        <v>3058</v>
      </c>
      <c r="L437" s="835">
        <v>0</v>
      </c>
      <c r="M437" s="835">
        <v>0</v>
      </c>
      <c r="N437" s="832">
        <v>5</v>
      </c>
      <c r="O437" s="836">
        <v>3.5</v>
      </c>
      <c r="P437" s="835">
        <v>0</v>
      </c>
      <c r="Q437" s="837"/>
      <c r="R437" s="832">
        <v>3</v>
      </c>
      <c r="S437" s="837">
        <v>0.6</v>
      </c>
      <c r="T437" s="836">
        <v>2</v>
      </c>
      <c r="U437" s="838">
        <v>0.5714285714285714</v>
      </c>
    </row>
    <row r="438" spans="1:21" ht="14.4" customHeight="1" x14ac:dyDescent="0.3">
      <c r="A438" s="831">
        <v>30</v>
      </c>
      <c r="B438" s="832" t="s">
        <v>3452</v>
      </c>
      <c r="C438" s="832" t="s">
        <v>3462</v>
      </c>
      <c r="D438" s="833" t="s">
        <v>5005</v>
      </c>
      <c r="E438" s="834" t="s">
        <v>3472</v>
      </c>
      <c r="F438" s="832" t="s">
        <v>3453</v>
      </c>
      <c r="G438" s="832" t="s">
        <v>4000</v>
      </c>
      <c r="H438" s="832" t="s">
        <v>564</v>
      </c>
      <c r="I438" s="832" t="s">
        <v>4001</v>
      </c>
      <c r="J438" s="832" t="s">
        <v>1659</v>
      </c>
      <c r="K438" s="832" t="s">
        <v>4002</v>
      </c>
      <c r="L438" s="835">
        <v>60.07</v>
      </c>
      <c r="M438" s="835">
        <v>60.07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30</v>
      </c>
      <c r="B439" s="832" t="s">
        <v>3452</v>
      </c>
      <c r="C439" s="832" t="s">
        <v>3462</v>
      </c>
      <c r="D439" s="833" t="s">
        <v>5005</v>
      </c>
      <c r="E439" s="834" t="s">
        <v>3472</v>
      </c>
      <c r="F439" s="832" t="s">
        <v>3453</v>
      </c>
      <c r="G439" s="832" t="s">
        <v>3560</v>
      </c>
      <c r="H439" s="832" t="s">
        <v>564</v>
      </c>
      <c r="I439" s="832" t="s">
        <v>3657</v>
      </c>
      <c r="J439" s="832" t="s">
        <v>1829</v>
      </c>
      <c r="K439" s="832" t="s">
        <v>3658</v>
      </c>
      <c r="L439" s="835">
        <v>210.38</v>
      </c>
      <c r="M439" s="835">
        <v>210.38</v>
      </c>
      <c r="N439" s="832">
        <v>1</v>
      </c>
      <c r="O439" s="836">
        <v>0.5</v>
      </c>
      <c r="P439" s="835">
        <v>210.38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30</v>
      </c>
      <c r="B440" s="832" t="s">
        <v>3452</v>
      </c>
      <c r="C440" s="832" t="s">
        <v>3462</v>
      </c>
      <c r="D440" s="833" t="s">
        <v>5005</v>
      </c>
      <c r="E440" s="834" t="s">
        <v>3472</v>
      </c>
      <c r="F440" s="832" t="s">
        <v>3453</v>
      </c>
      <c r="G440" s="832" t="s">
        <v>3560</v>
      </c>
      <c r="H440" s="832" t="s">
        <v>564</v>
      </c>
      <c r="I440" s="832" t="s">
        <v>3561</v>
      </c>
      <c r="J440" s="832" t="s">
        <v>1829</v>
      </c>
      <c r="K440" s="832" t="s">
        <v>3562</v>
      </c>
      <c r="L440" s="835">
        <v>42.08</v>
      </c>
      <c r="M440" s="835">
        <v>168.32</v>
      </c>
      <c r="N440" s="832">
        <v>4</v>
      </c>
      <c r="O440" s="836">
        <v>2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30</v>
      </c>
      <c r="B441" s="832" t="s">
        <v>3452</v>
      </c>
      <c r="C441" s="832" t="s">
        <v>3462</v>
      </c>
      <c r="D441" s="833" t="s">
        <v>5005</v>
      </c>
      <c r="E441" s="834" t="s">
        <v>3472</v>
      </c>
      <c r="F441" s="832" t="s">
        <v>3453</v>
      </c>
      <c r="G441" s="832" t="s">
        <v>3563</v>
      </c>
      <c r="H441" s="832" t="s">
        <v>564</v>
      </c>
      <c r="I441" s="832" t="s">
        <v>3564</v>
      </c>
      <c r="J441" s="832" t="s">
        <v>1839</v>
      </c>
      <c r="K441" s="832" t="s">
        <v>1840</v>
      </c>
      <c r="L441" s="835">
        <v>657.67</v>
      </c>
      <c r="M441" s="835">
        <v>657.67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30</v>
      </c>
      <c r="B442" s="832" t="s">
        <v>3452</v>
      </c>
      <c r="C442" s="832" t="s">
        <v>3462</v>
      </c>
      <c r="D442" s="833" t="s">
        <v>5005</v>
      </c>
      <c r="E442" s="834" t="s">
        <v>3472</v>
      </c>
      <c r="F442" s="832" t="s">
        <v>3453</v>
      </c>
      <c r="G442" s="832" t="s">
        <v>3563</v>
      </c>
      <c r="H442" s="832" t="s">
        <v>564</v>
      </c>
      <c r="I442" s="832" t="s">
        <v>3921</v>
      </c>
      <c r="J442" s="832" t="s">
        <v>1839</v>
      </c>
      <c r="K442" s="832" t="s">
        <v>3922</v>
      </c>
      <c r="L442" s="835">
        <v>789.2</v>
      </c>
      <c r="M442" s="835">
        <v>1578.4</v>
      </c>
      <c r="N442" s="832">
        <v>2</v>
      </c>
      <c r="O442" s="836">
        <v>1</v>
      </c>
      <c r="P442" s="835">
        <v>1578.4</v>
      </c>
      <c r="Q442" s="837">
        <v>1</v>
      </c>
      <c r="R442" s="832">
        <v>2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30</v>
      </c>
      <c r="B443" s="832" t="s">
        <v>3452</v>
      </c>
      <c r="C443" s="832" t="s">
        <v>3462</v>
      </c>
      <c r="D443" s="833" t="s">
        <v>5005</v>
      </c>
      <c r="E443" s="834" t="s">
        <v>3472</v>
      </c>
      <c r="F443" s="832" t="s">
        <v>3453</v>
      </c>
      <c r="G443" s="832" t="s">
        <v>4068</v>
      </c>
      <c r="H443" s="832" t="s">
        <v>597</v>
      </c>
      <c r="I443" s="832" t="s">
        <v>2827</v>
      </c>
      <c r="J443" s="832" t="s">
        <v>2828</v>
      </c>
      <c r="K443" s="832" t="s">
        <v>2829</v>
      </c>
      <c r="L443" s="835">
        <v>79.11</v>
      </c>
      <c r="M443" s="835">
        <v>79.11</v>
      </c>
      <c r="N443" s="832">
        <v>1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30</v>
      </c>
      <c r="B444" s="832" t="s">
        <v>3452</v>
      </c>
      <c r="C444" s="832" t="s">
        <v>3462</v>
      </c>
      <c r="D444" s="833" t="s">
        <v>5005</v>
      </c>
      <c r="E444" s="834" t="s">
        <v>3472</v>
      </c>
      <c r="F444" s="832" t="s">
        <v>3453</v>
      </c>
      <c r="G444" s="832" t="s">
        <v>3565</v>
      </c>
      <c r="H444" s="832" t="s">
        <v>564</v>
      </c>
      <c r="I444" s="832" t="s">
        <v>4069</v>
      </c>
      <c r="J444" s="832" t="s">
        <v>1014</v>
      </c>
      <c r="K444" s="832" t="s">
        <v>1015</v>
      </c>
      <c r="L444" s="835">
        <v>29.67</v>
      </c>
      <c r="M444" s="835">
        <v>29.67</v>
      </c>
      <c r="N444" s="832">
        <v>1</v>
      </c>
      <c r="O444" s="836">
        <v>0.5</v>
      </c>
      <c r="P444" s="835">
        <v>29.67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30</v>
      </c>
      <c r="B445" s="832" t="s">
        <v>3452</v>
      </c>
      <c r="C445" s="832" t="s">
        <v>3462</v>
      </c>
      <c r="D445" s="833" t="s">
        <v>5005</v>
      </c>
      <c r="E445" s="834" t="s">
        <v>3472</v>
      </c>
      <c r="F445" s="832" t="s">
        <v>3453</v>
      </c>
      <c r="G445" s="832" t="s">
        <v>3565</v>
      </c>
      <c r="H445" s="832" t="s">
        <v>564</v>
      </c>
      <c r="I445" s="832" t="s">
        <v>4070</v>
      </c>
      <c r="J445" s="832" t="s">
        <v>1017</v>
      </c>
      <c r="K445" s="832" t="s">
        <v>1018</v>
      </c>
      <c r="L445" s="835">
        <v>50.89</v>
      </c>
      <c r="M445" s="835">
        <v>203.56</v>
      </c>
      <c r="N445" s="832">
        <v>4</v>
      </c>
      <c r="O445" s="836">
        <v>2.5</v>
      </c>
      <c r="P445" s="835">
        <v>50.89</v>
      </c>
      <c r="Q445" s="837">
        <v>0.25</v>
      </c>
      <c r="R445" s="832">
        <v>1</v>
      </c>
      <c r="S445" s="837">
        <v>0.25</v>
      </c>
      <c r="T445" s="836">
        <v>0.5</v>
      </c>
      <c r="U445" s="838">
        <v>0.2</v>
      </c>
    </row>
    <row r="446" spans="1:21" ht="14.4" customHeight="1" x14ac:dyDescent="0.3">
      <c r="A446" s="831">
        <v>30</v>
      </c>
      <c r="B446" s="832" t="s">
        <v>3452</v>
      </c>
      <c r="C446" s="832" t="s">
        <v>3462</v>
      </c>
      <c r="D446" s="833" t="s">
        <v>5005</v>
      </c>
      <c r="E446" s="834" t="s">
        <v>3472</v>
      </c>
      <c r="F446" s="832" t="s">
        <v>3453</v>
      </c>
      <c r="G446" s="832" t="s">
        <v>3565</v>
      </c>
      <c r="H446" s="832" t="s">
        <v>564</v>
      </c>
      <c r="I446" s="832" t="s">
        <v>4071</v>
      </c>
      <c r="J446" s="832" t="s">
        <v>4072</v>
      </c>
      <c r="K446" s="832" t="s">
        <v>4073</v>
      </c>
      <c r="L446" s="835">
        <v>63.61</v>
      </c>
      <c r="M446" s="835">
        <v>127.22</v>
      </c>
      <c r="N446" s="832">
        <v>2</v>
      </c>
      <c r="O446" s="836">
        <v>1</v>
      </c>
      <c r="P446" s="835">
        <v>63.61</v>
      </c>
      <c r="Q446" s="837">
        <v>0.5</v>
      </c>
      <c r="R446" s="832">
        <v>1</v>
      </c>
      <c r="S446" s="837">
        <v>0.5</v>
      </c>
      <c r="T446" s="836">
        <v>0.5</v>
      </c>
      <c r="U446" s="838">
        <v>0.5</v>
      </c>
    </row>
    <row r="447" spans="1:21" ht="14.4" customHeight="1" x14ac:dyDescent="0.3">
      <c r="A447" s="831">
        <v>30</v>
      </c>
      <c r="B447" s="832" t="s">
        <v>3452</v>
      </c>
      <c r="C447" s="832" t="s">
        <v>3462</v>
      </c>
      <c r="D447" s="833" t="s">
        <v>5005</v>
      </c>
      <c r="E447" s="834" t="s">
        <v>3472</v>
      </c>
      <c r="F447" s="832" t="s">
        <v>3453</v>
      </c>
      <c r="G447" s="832" t="s">
        <v>3569</v>
      </c>
      <c r="H447" s="832" t="s">
        <v>564</v>
      </c>
      <c r="I447" s="832" t="s">
        <v>3570</v>
      </c>
      <c r="J447" s="832" t="s">
        <v>1726</v>
      </c>
      <c r="K447" s="832" t="s">
        <v>2713</v>
      </c>
      <c r="L447" s="835">
        <v>122.73</v>
      </c>
      <c r="M447" s="835">
        <v>490.92</v>
      </c>
      <c r="N447" s="832">
        <v>4</v>
      </c>
      <c r="O447" s="836">
        <v>2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30</v>
      </c>
      <c r="B448" s="832" t="s">
        <v>3452</v>
      </c>
      <c r="C448" s="832" t="s">
        <v>3462</v>
      </c>
      <c r="D448" s="833" t="s">
        <v>5005</v>
      </c>
      <c r="E448" s="834" t="s">
        <v>3472</v>
      </c>
      <c r="F448" s="832" t="s">
        <v>3453</v>
      </c>
      <c r="G448" s="832" t="s">
        <v>3938</v>
      </c>
      <c r="H448" s="832" t="s">
        <v>564</v>
      </c>
      <c r="I448" s="832" t="s">
        <v>4074</v>
      </c>
      <c r="J448" s="832" t="s">
        <v>1783</v>
      </c>
      <c r="K448" s="832" t="s">
        <v>4075</v>
      </c>
      <c r="L448" s="835">
        <v>65.989999999999995</v>
      </c>
      <c r="M448" s="835">
        <v>65.989999999999995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30</v>
      </c>
      <c r="B449" s="832" t="s">
        <v>3452</v>
      </c>
      <c r="C449" s="832" t="s">
        <v>3462</v>
      </c>
      <c r="D449" s="833" t="s">
        <v>5005</v>
      </c>
      <c r="E449" s="834" t="s">
        <v>3472</v>
      </c>
      <c r="F449" s="832" t="s">
        <v>3453</v>
      </c>
      <c r="G449" s="832" t="s">
        <v>4076</v>
      </c>
      <c r="H449" s="832" t="s">
        <v>564</v>
      </c>
      <c r="I449" s="832" t="s">
        <v>4077</v>
      </c>
      <c r="J449" s="832" t="s">
        <v>1770</v>
      </c>
      <c r="K449" s="832" t="s">
        <v>4078</v>
      </c>
      <c r="L449" s="835">
        <v>75.349999999999994</v>
      </c>
      <c r="M449" s="835">
        <v>150.69999999999999</v>
      </c>
      <c r="N449" s="832">
        <v>2</v>
      </c>
      <c r="O449" s="836">
        <v>1.5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30</v>
      </c>
      <c r="B450" s="832" t="s">
        <v>3452</v>
      </c>
      <c r="C450" s="832" t="s">
        <v>3462</v>
      </c>
      <c r="D450" s="833" t="s">
        <v>5005</v>
      </c>
      <c r="E450" s="834" t="s">
        <v>3472</v>
      </c>
      <c r="F450" s="832" t="s">
        <v>3453</v>
      </c>
      <c r="G450" s="832" t="s">
        <v>3941</v>
      </c>
      <c r="H450" s="832" t="s">
        <v>564</v>
      </c>
      <c r="I450" s="832" t="s">
        <v>4079</v>
      </c>
      <c r="J450" s="832" t="s">
        <v>961</v>
      </c>
      <c r="K450" s="832" t="s">
        <v>4080</v>
      </c>
      <c r="L450" s="835">
        <v>87.89</v>
      </c>
      <c r="M450" s="835">
        <v>87.89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30</v>
      </c>
      <c r="B451" s="832" t="s">
        <v>3452</v>
      </c>
      <c r="C451" s="832" t="s">
        <v>3462</v>
      </c>
      <c r="D451" s="833" t="s">
        <v>5005</v>
      </c>
      <c r="E451" s="834" t="s">
        <v>3472</v>
      </c>
      <c r="F451" s="832" t="s">
        <v>3453</v>
      </c>
      <c r="G451" s="832" t="s">
        <v>3590</v>
      </c>
      <c r="H451" s="832" t="s">
        <v>564</v>
      </c>
      <c r="I451" s="832" t="s">
        <v>3944</v>
      </c>
      <c r="J451" s="832" t="s">
        <v>791</v>
      </c>
      <c r="K451" s="832" t="s">
        <v>3945</v>
      </c>
      <c r="L451" s="835">
        <v>311.02</v>
      </c>
      <c r="M451" s="835">
        <v>311.02</v>
      </c>
      <c r="N451" s="832">
        <v>1</v>
      </c>
      <c r="O451" s="836">
        <v>0.5</v>
      </c>
      <c r="P451" s="835">
        <v>311.02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30</v>
      </c>
      <c r="B452" s="832" t="s">
        <v>3452</v>
      </c>
      <c r="C452" s="832" t="s">
        <v>3462</v>
      </c>
      <c r="D452" s="833" t="s">
        <v>5005</v>
      </c>
      <c r="E452" s="834" t="s">
        <v>3472</v>
      </c>
      <c r="F452" s="832" t="s">
        <v>3453</v>
      </c>
      <c r="G452" s="832" t="s">
        <v>4081</v>
      </c>
      <c r="H452" s="832" t="s">
        <v>597</v>
      </c>
      <c r="I452" s="832" t="s">
        <v>2776</v>
      </c>
      <c r="J452" s="832" t="s">
        <v>2777</v>
      </c>
      <c r="K452" s="832" t="s">
        <v>2778</v>
      </c>
      <c r="L452" s="835">
        <v>218.73</v>
      </c>
      <c r="M452" s="835">
        <v>437.46</v>
      </c>
      <c r="N452" s="832">
        <v>2</v>
      </c>
      <c r="O452" s="836">
        <v>0.5</v>
      </c>
      <c r="P452" s="835">
        <v>437.46</v>
      </c>
      <c r="Q452" s="837">
        <v>1</v>
      </c>
      <c r="R452" s="832">
        <v>2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30</v>
      </c>
      <c r="B453" s="832" t="s">
        <v>3452</v>
      </c>
      <c r="C453" s="832" t="s">
        <v>3462</v>
      </c>
      <c r="D453" s="833" t="s">
        <v>5005</v>
      </c>
      <c r="E453" s="834" t="s">
        <v>3472</v>
      </c>
      <c r="F453" s="832" t="s">
        <v>3453</v>
      </c>
      <c r="G453" s="832" t="s">
        <v>3946</v>
      </c>
      <c r="H453" s="832" t="s">
        <v>597</v>
      </c>
      <c r="I453" s="832" t="s">
        <v>3183</v>
      </c>
      <c r="J453" s="832" t="s">
        <v>813</v>
      </c>
      <c r="K453" s="832" t="s">
        <v>2765</v>
      </c>
      <c r="L453" s="835">
        <v>0</v>
      </c>
      <c r="M453" s="835">
        <v>0</v>
      </c>
      <c r="N453" s="832">
        <v>1</v>
      </c>
      <c r="O453" s="836">
        <v>0.5</v>
      </c>
      <c r="P453" s="835">
        <v>0</v>
      </c>
      <c r="Q453" s="837"/>
      <c r="R453" s="832">
        <v>1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30</v>
      </c>
      <c r="B454" s="832" t="s">
        <v>3452</v>
      </c>
      <c r="C454" s="832" t="s">
        <v>3462</v>
      </c>
      <c r="D454" s="833" t="s">
        <v>5005</v>
      </c>
      <c r="E454" s="834" t="s">
        <v>3472</v>
      </c>
      <c r="F454" s="832" t="s">
        <v>3453</v>
      </c>
      <c r="G454" s="832" t="s">
        <v>3946</v>
      </c>
      <c r="H454" s="832" t="s">
        <v>597</v>
      </c>
      <c r="I454" s="832" t="s">
        <v>3184</v>
      </c>
      <c r="J454" s="832" t="s">
        <v>811</v>
      </c>
      <c r="K454" s="832" t="s">
        <v>3185</v>
      </c>
      <c r="L454" s="835">
        <v>0</v>
      </c>
      <c r="M454" s="835">
        <v>0</v>
      </c>
      <c r="N454" s="832">
        <v>1</v>
      </c>
      <c r="O454" s="836">
        <v>0.5</v>
      </c>
      <c r="P454" s="835">
        <v>0</v>
      </c>
      <c r="Q454" s="837"/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30</v>
      </c>
      <c r="B455" s="832" t="s">
        <v>3452</v>
      </c>
      <c r="C455" s="832" t="s">
        <v>3462</v>
      </c>
      <c r="D455" s="833" t="s">
        <v>5005</v>
      </c>
      <c r="E455" s="834" t="s">
        <v>3472</v>
      </c>
      <c r="F455" s="832" t="s">
        <v>3453</v>
      </c>
      <c r="G455" s="832" t="s">
        <v>1865</v>
      </c>
      <c r="H455" s="832" t="s">
        <v>597</v>
      </c>
      <c r="I455" s="832" t="s">
        <v>2621</v>
      </c>
      <c r="J455" s="832" t="s">
        <v>2622</v>
      </c>
      <c r="K455" s="832" t="s">
        <v>2623</v>
      </c>
      <c r="L455" s="835">
        <v>120.61</v>
      </c>
      <c r="M455" s="835">
        <v>120.61</v>
      </c>
      <c r="N455" s="832">
        <v>1</v>
      </c>
      <c r="O455" s="836">
        <v>0.5</v>
      </c>
      <c r="P455" s="835">
        <v>120.61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30</v>
      </c>
      <c r="B456" s="832" t="s">
        <v>3452</v>
      </c>
      <c r="C456" s="832" t="s">
        <v>3462</v>
      </c>
      <c r="D456" s="833" t="s">
        <v>5005</v>
      </c>
      <c r="E456" s="834" t="s">
        <v>3472</v>
      </c>
      <c r="F456" s="832" t="s">
        <v>3453</v>
      </c>
      <c r="G456" s="832" t="s">
        <v>3947</v>
      </c>
      <c r="H456" s="832" t="s">
        <v>597</v>
      </c>
      <c r="I456" s="832" t="s">
        <v>2655</v>
      </c>
      <c r="J456" s="832" t="s">
        <v>967</v>
      </c>
      <c r="K456" s="832" t="s">
        <v>2656</v>
      </c>
      <c r="L456" s="835">
        <v>515</v>
      </c>
      <c r="M456" s="835">
        <v>515</v>
      </c>
      <c r="N456" s="832">
        <v>1</v>
      </c>
      <c r="O456" s="836">
        <v>0.5</v>
      </c>
      <c r="P456" s="835">
        <v>515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30</v>
      </c>
      <c r="B457" s="832" t="s">
        <v>3452</v>
      </c>
      <c r="C457" s="832" t="s">
        <v>3462</v>
      </c>
      <c r="D457" s="833" t="s">
        <v>5005</v>
      </c>
      <c r="E457" s="834" t="s">
        <v>3472</v>
      </c>
      <c r="F457" s="832" t="s">
        <v>3453</v>
      </c>
      <c r="G457" s="832" t="s">
        <v>3948</v>
      </c>
      <c r="H457" s="832" t="s">
        <v>597</v>
      </c>
      <c r="I457" s="832" t="s">
        <v>2811</v>
      </c>
      <c r="J457" s="832" t="s">
        <v>2812</v>
      </c>
      <c r="K457" s="832" t="s">
        <v>2813</v>
      </c>
      <c r="L457" s="835">
        <v>109.17</v>
      </c>
      <c r="M457" s="835">
        <v>109.17</v>
      </c>
      <c r="N457" s="832">
        <v>1</v>
      </c>
      <c r="O457" s="836">
        <v>0.5</v>
      </c>
      <c r="P457" s="835">
        <v>109.17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30</v>
      </c>
      <c r="B458" s="832" t="s">
        <v>3452</v>
      </c>
      <c r="C458" s="832" t="s">
        <v>3462</v>
      </c>
      <c r="D458" s="833" t="s">
        <v>5005</v>
      </c>
      <c r="E458" s="834" t="s">
        <v>3472</v>
      </c>
      <c r="F458" s="832" t="s">
        <v>3453</v>
      </c>
      <c r="G458" s="832" t="s">
        <v>3948</v>
      </c>
      <c r="H458" s="832" t="s">
        <v>597</v>
      </c>
      <c r="I458" s="832" t="s">
        <v>2814</v>
      </c>
      <c r="J458" s="832" t="s">
        <v>2812</v>
      </c>
      <c r="K458" s="832" t="s">
        <v>2815</v>
      </c>
      <c r="L458" s="835">
        <v>218.32</v>
      </c>
      <c r="M458" s="835">
        <v>436.64</v>
      </c>
      <c r="N458" s="832">
        <v>2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30</v>
      </c>
      <c r="B459" s="832" t="s">
        <v>3452</v>
      </c>
      <c r="C459" s="832" t="s">
        <v>3462</v>
      </c>
      <c r="D459" s="833" t="s">
        <v>5005</v>
      </c>
      <c r="E459" s="834" t="s">
        <v>3472</v>
      </c>
      <c r="F459" s="832" t="s">
        <v>3453</v>
      </c>
      <c r="G459" s="832" t="s">
        <v>3594</v>
      </c>
      <c r="H459" s="832" t="s">
        <v>597</v>
      </c>
      <c r="I459" s="832" t="s">
        <v>2571</v>
      </c>
      <c r="J459" s="832" t="s">
        <v>2572</v>
      </c>
      <c r="K459" s="832" t="s">
        <v>2573</v>
      </c>
      <c r="L459" s="835">
        <v>165.63</v>
      </c>
      <c r="M459" s="835">
        <v>165.63</v>
      </c>
      <c r="N459" s="832">
        <v>1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30</v>
      </c>
      <c r="B460" s="832" t="s">
        <v>3452</v>
      </c>
      <c r="C460" s="832" t="s">
        <v>3462</v>
      </c>
      <c r="D460" s="833" t="s">
        <v>5005</v>
      </c>
      <c r="E460" s="834" t="s">
        <v>3472</v>
      </c>
      <c r="F460" s="832" t="s">
        <v>3453</v>
      </c>
      <c r="G460" s="832" t="s">
        <v>3571</v>
      </c>
      <c r="H460" s="832" t="s">
        <v>597</v>
      </c>
      <c r="I460" s="832" t="s">
        <v>3053</v>
      </c>
      <c r="J460" s="832" t="s">
        <v>3054</v>
      </c>
      <c r="K460" s="832" t="s">
        <v>3055</v>
      </c>
      <c r="L460" s="835">
        <v>50.32</v>
      </c>
      <c r="M460" s="835">
        <v>50.32</v>
      </c>
      <c r="N460" s="832">
        <v>1</v>
      </c>
      <c r="O460" s="836">
        <v>0.5</v>
      </c>
      <c r="P460" s="835">
        <v>50.32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30</v>
      </c>
      <c r="B461" s="832" t="s">
        <v>3452</v>
      </c>
      <c r="C461" s="832" t="s">
        <v>3462</v>
      </c>
      <c r="D461" s="833" t="s">
        <v>5005</v>
      </c>
      <c r="E461" s="834" t="s">
        <v>3472</v>
      </c>
      <c r="F461" s="832" t="s">
        <v>3453</v>
      </c>
      <c r="G461" s="832" t="s">
        <v>4082</v>
      </c>
      <c r="H461" s="832" t="s">
        <v>564</v>
      </c>
      <c r="I461" s="832" t="s">
        <v>4083</v>
      </c>
      <c r="J461" s="832" t="s">
        <v>4084</v>
      </c>
      <c r="K461" s="832" t="s">
        <v>4085</v>
      </c>
      <c r="L461" s="835">
        <v>114.58</v>
      </c>
      <c r="M461" s="835">
        <v>114.58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30</v>
      </c>
      <c r="B462" s="832" t="s">
        <v>3452</v>
      </c>
      <c r="C462" s="832" t="s">
        <v>3462</v>
      </c>
      <c r="D462" s="833" t="s">
        <v>5005</v>
      </c>
      <c r="E462" s="834" t="s">
        <v>3472</v>
      </c>
      <c r="F462" s="832" t="s">
        <v>3453</v>
      </c>
      <c r="G462" s="832" t="s">
        <v>4082</v>
      </c>
      <c r="H462" s="832" t="s">
        <v>597</v>
      </c>
      <c r="I462" s="832" t="s">
        <v>3093</v>
      </c>
      <c r="J462" s="832" t="s">
        <v>1432</v>
      </c>
      <c r="K462" s="832" t="s">
        <v>3094</v>
      </c>
      <c r="L462" s="835">
        <v>229.15</v>
      </c>
      <c r="M462" s="835">
        <v>229.15</v>
      </c>
      <c r="N462" s="832">
        <v>1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30</v>
      </c>
      <c r="B463" s="832" t="s">
        <v>3452</v>
      </c>
      <c r="C463" s="832" t="s">
        <v>3462</v>
      </c>
      <c r="D463" s="833" t="s">
        <v>5005</v>
      </c>
      <c r="E463" s="834" t="s">
        <v>3472</v>
      </c>
      <c r="F463" s="832" t="s">
        <v>3453</v>
      </c>
      <c r="G463" s="832" t="s">
        <v>3572</v>
      </c>
      <c r="H463" s="832" t="s">
        <v>597</v>
      </c>
      <c r="I463" s="832" t="s">
        <v>2899</v>
      </c>
      <c r="J463" s="832" t="s">
        <v>2900</v>
      </c>
      <c r="K463" s="832" t="s">
        <v>2901</v>
      </c>
      <c r="L463" s="835">
        <v>105.23</v>
      </c>
      <c r="M463" s="835">
        <v>105.23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30</v>
      </c>
      <c r="B464" s="832" t="s">
        <v>3452</v>
      </c>
      <c r="C464" s="832" t="s">
        <v>3462</v>
      </c>
      <c r="D464" s="833" t="s">
        <v>5005</v>
      </c>
      <c r="E464" s="834" t="s">
        <v>3472</v>
      </c>
      <c r="F464" s="832" t="s">
        <v>3453</v>
      </c>
      <c r="G464" s="832" t="s">
        <v>3572</v>
      </c>
      <c r="H464" s="832" t="s">
        <v>597</v>
      </c>
      <c r="I464" s="832" t="s">
        <v>2904</v>
      </c>
      <c r="J464" s="832" t="s">
        <v>2900</v>
      </c>
      <c r="K464" s="832" t="s">
        <v>2905</v>
      </c>
      <c r="L464" s="835">
        <v>63.14</v>
      </c>
      <c r="M464" s="835">
        <v>63.14</v>
      </c>
      <c r="N464" s="832">
        <v>1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30</v>
      </c>
      <c r="B465" s="832" t="s">
        <v>3452</v>
      </c>
      <c r="C465" s="832" t="s">
        <v>3462</v>
      </c>
      <c r="D465" s="833" t="s">
        <v>5005</v>
      </c>
      <c r="E465" s="834" t="s">
        <v>3472</v>
      </c>
      <c r="F465" s="832" t="s">
        <v>3453</v>
      </c>
      <c r="G465" s="832" t="s">
        <v>3572</v>
      </c>
      <c r="H465" s="832" t="s">
        <v>597</v>
      </c>
      <c r="I465" s="832" t="s">
        <v>2908</v>
      </c>
      <c r="J465" s="832" t="s">
        <v>2900</v>
      </c>
      <c r="K465" s="832" t="s">
        <v>2909</v>
      </c>
      <c r="L465" s="835">
        <v>84.18</v>
      </c>
      <c r="M465" s="835">
        <v>84.18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30</v>
      </c>
      <c r="B466" s="832" t="s">
        <v>3452</v>
      </c>
      <c r="C466" s="832" t="s">
        <v>3462</v>
      </c>
      <c r="D466" s="833" t="s">
        <v>5005</v>
      </c>
      <c r="E466" s="834" t="s">
        <v>3472</v>
      </c>
      <c r="F466" s="832" t="s">
        <v>3453</v>
      </c>
      <c r="G466" s="832" t="s">
        <v>3572</v>
      </c>
      <c r="H466" s="832" t="s">
        <v>564</v>
      </c>
      <c r="I466" s="832" t="s">
        <v>3384</v>
      </c>
      <c r="J466" s="832" t="s">
        <v>2897</v>
      </c>
      <c r="K466" s="832" t="s">
        <v>3385</v>
      </c>
      <c r="L466" s="835">
        <v>105.23</v>
      </c>
      <c r="M466" s="835">
        <v>105.23</v>
      </c>
      <c r="N466" s="832">
        <v>1</v>
      </c>
      <c r="O466" s="836">
        <v>0.5</v>
      </c>
      <c r="P466" s="835">
        <v>105.23</v>
      </c>
      <c r="Q466" s="837">
        <v>1</v>
      </c>
      <c r="R466" s="832">
        <v>1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30</v>
      </c>
      <c r="B467" s="832" t="s">
        <v>3452</v>
      </c>
      <c r="C467" s="832" t="s">
        <v>3462</v>
      </c>
      <c r="D467" s="833" t="s">
        <v>5005</v>
      </c>
      <c r="E467" s="834" t="s">
        <v>3472</v>
      </c>
      <c r="F467" s="832" t="s">
        <v>3453</v>
      </c>
      <c r="G467" s="832" t="s">
        <v>3572</v>
      </c>
      <c r="H467" s="832" t="s">
        <v>597</v>
      </c>
      <c r="I467" s="832" t="s">
        <v>2912</v>
      </c>
      <c r="J467" s="832" t="s">
        <v>2897</v>
      </c>
      <c r="K467" s="832" t="s">
        <v>2913</v>
      </c>
      <c r="L467" s="835">
        <v>49.08</v>
      </c>
      <c r="M467" s="835">
        <v>49.08</v>
      </c>
      <c r="N467" s="832">
        <v>1</v>
      </c>
      <c r="O467" s="836">
        <v>0.5</v>
      </c>
      <c r="P467" s="835">
        <v>49.08</v>
      </c>
      <c r="Q467" s="837">
        <v>1</v>
      </c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30</v>
      </c>
      <c r="B468" s="832" t="s">
        <v>3452</v>
      </c>
      <c r="C468" s="832" t="s">
        <v>3462</v>
      </c>
      <c r="D468" s="833" t="s">
        <v>5005</v>
      </c>
      <c r="E468" s="834" t="s">
        <v>3472</v>
      </c>
      <c r="F468" s="832" t="s">
        <v>3453</v>
      </c>
      <c r="G468" s="832" t="s">
        <v>4086</v>
      </c>
      <c r="H468" s="832" t="s">
        <v>597</v>
      </c>
      <c r="I468" s="832" t="s">
        <v>3254</v>
      </c>
      <c r="J468" s="832" t="s">
        <v>1941</v>
      </c>
      <c r="K468" s="832" t="s">
        <v>1919</v>
      </c>
      <c r="L468" s="835">
        <v>129.51</v>
      </c>
      <c r="M468" s="835">
        <v>777.06</v>
      </c>
      <c r="N468" s="832">
        <v>6</v>
      </c>
      <c r="O468" s="836">
        <v>1</v>
      </c>
      <c r="P468" s="835">
        <v>777.06</v>
      </c>
      <c r="Q468" s="837">
        <v>1</v>
      </c>
      <c r="R468" s="832">
        <v>6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30</v>
      </c>
      <c r="B469" s="832" t="s">
        <v>3452</v>
      </c>
      <c r="C469" s="832" t="s">
        <v>3462</v>
      </c>
      <c r="D469" s="833" t="s">
        <v>5005</v>
      </c>
      <c r="E469" s="834" t="s">
        <v>3472</v>
      </c>
      <c r="F469" s="832" t="s">
        <v>3453</v>
      </c>
      <c r="G469" s="832" t="s">
        <v>4086</v>
      </c>
      <c r="H469" s="832" t="s">
        <v>597</v>
      </c>
      <c r="I469" s="832" t="s">
        <v>3255</v>
      </c>
      <c r="J469" s="832" t="s">
        <v>1938</v>
      </c>
      <c r="K469" s="832" t="s">
        <v>1919</v>
      </c>
      <c r="L469" s="835">
        <v>129.51</v>
      </c>
      <c r="M469" s="835">
        <v>1683.6299999999999</v>
      </c>
      <c r="N469" s="832">
        <v>13</v>
      </c>
      <c r="O469" s="836">
        <v>3.5</v>
      </c>
      <c r="P469" s="835">
        <v>906.56999999999994</v>
      </c>
      <c r="Q469" s="837">
        <v>0.53846153846153844</v>
      </c>
      <c r="R469" s="832">
        <v>7</v>
      </c>
      <c r="S469" s="837">
        <v>0.53846153846153844</v>
      </c>
      <c r="T469" s="836">
        <v>2</v>
      </c>
      <c r="U469" s="838">
        <v>0.5714285714285714</v>
      </c>
    </row>
    <row r="470" spans="1:21" ht="14.4" customHeight="1" x14ac:dyDescent="0.3">
      <c r="A470" s="831">
        <v>30</v>
      </c>
      <c r="B470" s="832" t="s">
        <v>3452</v>
      </c>
      <c r="C470" s="832" t="s">
        <v>3462</v>
      </c>
      <c r="D470" s="833" t="s">
        <v>5005</v>
      </c>
      <c r="E470" s="834" t="s">
        <v>3472</v>
      </c>
      <c r="F470" s="832" t="s">
        <v>3453</v>
      </c>
      <c r="G470" s="832" t="s">
        <v>4086</v>
      </c>
      <c r="H470" s="832" t="s">
        <v>597</v>
      </c>
      <c r="I470" s="832" t="s">
        <v>3256</v>
      </c>
      <c r="J470" s="832" t="s">
        <v>1962</v>
      </c>
      <c r="K470" s="832" t="s">
        <v>3257</v>
      </c>
      <c r="L470" s="835">
        <v>103.08</v>
      </c>
      <c r="M470" s="835">
        <v>64940.400000000009</v>
      </c>
      <c r="N470" s="832">
        <v>630</v>
      </c>
      <c r="O470" s="836">
        <v>9</v>
      </c>
      <c r="P470" s="835">
        <v>55663.200000000012</v>
      </c>
      <c r="Q470" s="837">
        <v>0.85714285714285721</v>
      </c>
      <c r="R470" s="832">
        <v>540</v>
      </c>
      <c r="S470" s="837">
        <v>0.8571428571428571</v>
      </c>
      <c r="T470" s="836">
        <v>8</v>
      </c>
      <c r="U470" s="838">
        <v>0.88888888888888884</v>
      </c>
    </row>
    <row r="471" spans="1:21" ht="14.4" customHeight="1" x14ac:dyDescent="0.3">
      <c r="A471" s="831">
        <v>30</v>
      </c>
      <c r="B471" s="832" t="s">
        <v>3452</v>
      </c>
      <c r="C471" s="832" t="s">
        <v>3462</v>
      </c>
      <c r="D471" s="833" t="s">
        <v>5005</v>
      </c>
      <c r="E471" s="834" t="s">
        <v>3472</v>
      </c>
      <c r="F471" s="832" t="s">
        <v>3453</v>
      </c>
      <c r="G471" s="832" t="s">
        <v>4086</v>
      </c>
      <c r="H471" s="832" t="s">
        <v>597</v>
      </c>
      <c r="I471" s="832" t="s">
        <v>3258</v>
      </c>
      <c r="J471" s="832" t="s">
        <v>1935</v>
      </c>
      <c r="K471" s="832" t="s">
        <v>1919</v>
      </c>
      <c r="L471" s="835">
        <v>127.34</v>
      </c>
      <c r="M471" s="835">
        <v>509.36</v>
      </c>
      <c r="N471" s="832">
        <v>4</v>
      </c>
      <c r="O471" s="836">
        <v>1</v>
      </c>
      <c r="P471" s="835">
        <v>509.36</v>
      </c>
      <c r="Q471" s="837">
        <v>1</v>
      </c>
      <c r="R471" s="832">
        <v>4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30</v>
      </c>
      <c r="B472" s="832" t="s">
        <v>3452</v>
      </c>
      <c r="C472" s="832" t="s">
        <v>3462</v>
      </c>
      <c r="D472" s="833" t="s">
        <v>5005</v>
      </c>
      <c r="E472" s="834" t="s">
        <v>3472</v>
      </c>
      <c r="F472" s="832" t="s">
        <v>3453</v>
      </c>
      <c r="G472" s="832" t="s">
        <v>4086</v>
      </c>
      <c r="H472" s="832" t="s">
        <v>597</v>
      </c>
      <c r="I472" s="832" t="s">
        <v>3265</v>
      </c>
      <c r="J472" s="832" t="s">
        <v>3266</v>
      </c>
      <c r="K472" s="832" t="s">
        <v>1973</v>
      </c>
      <c r="L472" s="835">
        <v>84.89</v>
      </c>
      <c r="M472" s="835">
        <v>169.78</v>
      </c>
      <c r="N472" s="832">
        <v>2</v>
      </c>
      <c r="O472" s="836">
        <v>0.5</v>
      </c>
      <c r="P472" s="835">
        <v>169.78</v>
      </c>
      <c r="Q472" s="837">
        <v>1</v>
      </c>
      <c r="R472" s="832">
        <v>2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30</v>
      </c>
      <c r="B473" s="832" t="s">
        <v>3452</v>
      </c>
      <c r="C473" s="832" t="s">
        <v>3462</v>
      </c>
      <c r="D473" s="833" t="s">
        <v>5005</v>
      </c>
      <c r="E473" s="834" t="s">
        <v>3472</v>
      </c>
      <c r="F473" s="832" t="s">
        <v>3453</v>
      </c>
      <c r="G473" s="832" t="s">
        <v>4086</v>
      </c>
      <c r="H473" s="832" t="s">
        <v>597</v>
      </c>
      <c r="I473" s="832" t="s">
        <v>3259</v>
      </c>
      <c r="J473" s="832" t="s">
        <v>1934</v>
      </c>
      <c r="K473" s="832" t="s">
        <v>1919</v>
      </c>
      <c r="L473" s="835">
        <v>127.34</v>
      </c>
      <c r="M473" s="835">
        <v>509.36</v>
      </c>
      <c r="N473" s="832">
        <v>4</v>
      </c>
      <c r="O473" s="836">
        <v>1</v>
      </c>
      <c r="P473" s="835">
        <v>509.36</v>
      </c>
      <c r="Q473" s="837">
        <v>1</v>
      </c>
      <c r="R473" s="832">
        <v>4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30</v>
      </c>
      <c r="B474" s="832" t="s">
        <v>3452</v>
      </c>
      <c r="C474" s="832" t="s">
        <v>3462</v>
      </c>
      <c r="D474" s="833" t="s">
        <v>5005</v>
      </c>
      <c r="E474" s="834" t="s">
        <v>3472</v>
      </c>
      <c r="F474" s="832" t="s">
        <v>3453</v>
      </c>
      <c r="G474" s="832" t="s">
        <v>4086</v>
      </c>
      <c r="H474" s="832" t="s">
        <v>597</v>
      </c>
      <c r="I474" s="832" t="s">
        <v>3263</v>
      </c>
      <c r="J474" s="832" t="s">
        <v>1947</v>
      </c>
      <c r="K474" s="832" t="s">
        <v>1973</v>
      </c>
      <c r="L474" s="835">
        <v>84.89</v>
      </c>
      <c r="M474" s="835">
        <v>594.23</v>
      </c>
      <c r="N474" s="832">
        <v>7</v>
      </c>
      <c r="O474" s="836">
        <v>2</v>
      </c>
      <c r="P474" s="835">
        <v>339.56</v>
      </c>
      <c r="Q474" s="837">
        <v>0.5714285714285714</v>
      </c>
      <c r="R474" s="832">
        <v>4</v>
      </c>
      <c r="S474" s="837">
        <v>0.5714285714285714</v>
      </c>
      <c r="T474" s="836">
        <v>1</v>
      </c>
      <c r="U474" s="838">
        <v>0.5</v>
      </c>
    </row>
    <row r="475" spans="1:21" ht="14.4" customHeight="1" x14ac:dyDescent="0.3">
      <c r="A475" s="831">
        <v>30</v>
      </c>
      <c r="B475" s="832" t="s">
        <v>3452</v>
      </c>
      <c r="C475" s="832" t="s">
        <v>3462</v>
      </c>
      <c r="D475" s="833" t="s">
        <v>5005</v>
      </c>
      <c r="E475" s="834" t="s">
        <v>3472</v>
      </c>
      <c r="F475" s="832" t="s">
        <v>3453</v>
      </c>
      <c r="G475" s="832" t="s">
        <v>4086</v>
      </c>
      <c r="H475" s="832" t="s">
        <v>597</v>
      </c>
      <c r="I475" s="832" t="s">
        <v>3252</v>
      </c>
      <c r="J475" s="832" t="s">
        <v>1937</v>
      </c>
      <c r="K475" s="832" t="s">
        <v>1919</v>
      </c>
      <c r="L475" s="835">
        <v>129.51</v>
      </c>
      <c r="M475" s="835">
        <v>259.02</v>
      </c>
      <c r="N475" s="832">
        <v>2</v>
      </c>
      <c r="O475" s="836">
        <v>0.5</v>
      </c>
      <c r="P475" s="835">
        <v>259.02</v>
      </c>
      <c r="Q475" s="837">
        <v>1</v>
      </c>
      <c r="R475" s="832">
        <v>2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30</v>
      </c>
      <c r="B476" s="832" t="s">
        <v>3452</v>
      </c>
      <c r="C476" s="832" t="s">
        <v>3462</v>
      </c>
      <c r="D476" s="833" t="s">
        <v>5005</v>
      </c>
      <c r="E476" s="834" t="s">
        <v>3472</v>
      </c>
      <c r="F476" s="832" t="s">
        <v>3453</v>
      </c>
      <c r="G476" s="832" t="s">
        <v>4086</v>
      </c>
      <c r="H476" s="832" t="s">
        <v>597</v>
      </c>
      <c r="I476" s="832" t="s">
        <v>3268</v>
      </c>
      <c r="J476" s="832" t="s">
        <v>1957</v>
      </c>
      <c r="K476" s="832" t="s">
        <v>1911</v>
      </c>
      <c r="L476" s="835">
        <v>129.51</v>
      </c>
      <c r="M476" s="835">
        <v>388.53</v>
      </c>
      <c r="N476" s="832">
        <v>3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30</v>
      </c>
      <c r="B477" s="832" t="s">
        <v>3452</v>
      </c>
      <c r="C477" s="832" t="s">
        <v>3462</v>
      </c>
      <c r="D477" s="833" t="s">
        <v>5005</v>
      </c>
      <c r="E477" s="834" t="s">
        <v>3472</v>
      </c>
      <c r="F477" s="832" t="s">
        <v>3453</v>
      </c>
      <c r="G477" s="832" t="s">
        <v>4086</v>
      </c>
      <c r="H477" s="832" t="s">
        <v>597</v>
      </c>
      <c r="I477" s="832" t="s">
        <v>3267</v>
      </c>
      <c r="J477" s="832" t="s">
        <v>1914</v>
      </c>
      <c r="K477" s="832" t="s">
        <v>1911</v>
      </c>
      <c r="L477" s="835">
        <v>87.82</v>
      </c>
      <c r="M477" s="835">
        <v>263.45999999999998</v>
      </c>
      <c r="N477" s="832">
        <v>3</v>
      </c>
      <c r="O477" s="836">
        <v>1</v>
      </c>
      <c r="P477" s="835">
        <v>263.45999999999998</v>
      </c>
      <c r="Q477" s="837">
        <v>1</v>
      </c>
      <c r="R477" s="832">
        <v>3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30</v>
      </c>
      <c r="B478" s="832" t="s">
        <v>3452</v>
      </c>
      <c r="C478" s="832" t="s">
        <v>3462</v>
      </c>
      <c r="D478" s="833" t="s">
        <v>5005</v>
      </c>
      <c r="E478" s="834" t="s">
        <v>3472</v>
      </c>
      <c r="F478" s="832" t="s">
        <v>3453</v>
      </c>
      <c r="G478" s="832" t="s">
        <v>4086</v>
      </c>
      <c r="H478" s="832" t="s">
        <v>597</v>
      </c>
      <c r="I478" s="832" t="s">
        <v>3285</v>
      </c>
      <c r="J478" s="832" t="s">
        <v>1930</v>
      </c>
      <c r="K478" s="832" t="s">
        <v>1919</v>
      </c>
      <c r="L478" s="835">
        <v>129.51</v>
      </c>
      <c r="M478" s="835">
        <v>647.54999999999995</v>
      </c>
      <c r="N478" s="832">
        <v>5</v>
      </c>
      <c r="O478" s="836">
        <v>1.5</v>
      </c>
      <c r="P478" s="835">
        <v>647.54999999999995</v>
      </c>
      <c r="Q478" s="837">
        <v>1</v>
      </c>
      <c r="R478" s="832">
        <v>5</v>
      </c>
      <c r="S478" s="837">
        <v>1</v>
      </c>
      <c r="T478" s="836">
        <v>1.5</v>
      </c>
      <c r="U478" s="838">
        <v>1</v>
      </c>
    </row>
    <row r="479" spans="1:21" ht="14.4" customHeight="1" x14ac:dyDescent="0.3">
      <c r="A479" s="831">
        <v>30</v>
      </c>
      <c r="B479" s="832" t="s">
        <v>3452</v>
      </c>
      <c r="C479" s="832" t="s">
        <v>3462</v>
      </c>
      <c r="D479" s="833" t="s">
        <v>5005</v>
      </c>
      <c r="E479" s="834" t="s">
        <v>3472</v>
      </c>
      <c r="F479" s="832" t="s">
        <v>3453</v>
      </c>
      <c r="G479" s="832" t="s">
        <v>4086</v>
      </c>
      <c r="H479" s="832" t="s">
        <v>597</v>
      </c>
      <c r="I479" s="832" t="s">
        <v>3282</v>
      </c>
      <c r="J479" s="832" t="s">
        <v>1940</v>
      </c>
      <c r="K479" s="832" t="s">
        <v>1919</v>
      </c>
      <c r="L479" s="835">
        <v>129.51</v>
      </c>
      <c r="M479" s="835">
        <v>2849.2200000000003</v>
      </c>
      <c r="N479" s="832">
        <v>22</v>
      </c>
      <c r="O479" s="836">
        <v>3</v>
      </c>
      <c r="P479" s="835">
        <v>2849.2200000000003</v>
      </c>
      <c r="Q479" s="837">
        <v>1</v>
      </c>
      <c r="R479" s="832">
        <v>22</v>
      </c>
      <c r="S479" s="837">
        <v>1</v>
      </c>
      <c r="T479" s="836">
        <v>3</v>
      </c>
      <c r="U479" s="838">
        <v>1</v>
      </c>
    </row>
    <row r="480" spans="1:21" ht="14.4" customHeight="1" x14ac:dyDescent="0.3">
      <c r="A480" s="831">
        <v>30</v>
      </c>
      <c r="B480" s="832" t="s">
        <v>3452</v>
      </c>
      <c r="C480" s="832" t="s">
        <v>3462</v>
      </c>
      <c r="D480" s="833" t="s">
        <v>5005</v>
      </c>
      <c r="E480" s="834" t="s">
        <v>3472</v>
      </c>
      <c r="F480" s="832" t="s">
        <v>3453</v>
      </c>
      <c r="G480" s="832" t="s">
        <v>4086</v>
      </c>
      <c r="H480" s="832" t="s">
        <v>597</v>
      </c>
      <c r="I480" s="832" t="s">
        <v>3283</v>
      </c>
      <c r="J480" s="832" t="s">
        <v>3284</v>
      </c>
      <c r="K480" s="832" t="s">
        <v>1919</v>
      </c>
      <c r="L480" s="835">
        <v>127.34</v>
      </c>
      <c r="M480" s="835">
        <v>509.36</v>
      </c>
      <c r="N480" s="832">
        <v>4</v>
      </c>
      <c r="O480" s="836">
        <v>2</v>
      </c>
      <c r="P480" s="835">
        <v>509.36</v>
      </c>
      <c r="Q480" s="837">
        <v>1</v>
      </c>
      <c r="R480" s="832">
        <v>4</v>
      </c>
      <c r="S480" s="837">
        <v>1</v>
      </c>
      <c r="T480" s="836">
        <v>2</v>
      </c>
      <c r="U480" s="838">
        <v>1</v>
      </c>
    </row>
    <row r="481" spans="1:21" ht="14.4" customHeight="1" x14ac:dyDescent="0.3">
      <c r="A481" s="831">
        <v>30</v>
      </c>
      <c r="B481" s="832" t="s">
        <v>3452</v>
      </c>
      <c r="C481" s="832" t="s">
        <v>3462</v>
      </c>
      <c r="D481" s="833" t="s">
        <v>5005</v>
      </c>
      <c r="E481" s="834" t="s">
        <v>3472</v>
      </c>
      <c r="F481" s="832" t="s">
        <v>3453</v>
      </c>
      <c r="G481" s="832" t="s">
        <v>4086</v>
      </c>
      <c r="H481" s="832" t="s">
        <v>597</v>
      </c>
      <c r="I481" s="832" t="s">
        <v>3281</v>
      </c>
      <c r="J481" s="832" t="s">
        <v>1939</v>
      </c>
      <c r="K481" s="832" t="s">
        <v>1919</v>
      </c>
      <c r="L481" s="835">
        <v>129.51</v>
      </c>
      <c r="M481" s="835">
        <v>388.53</v>
      </c>
      <c r="N481" s="832">
        <v>3</v>
      </c>
      <c r="O481" s="836">
        <v>1.5</v>
      </c>
      <c r="P481" s="835">
        <v>388.53</v>
      </c>
      <c r="Q481" s="837">
        <v>1</v>
      </c>
      <c r="R481" s="832">
        <v>3</v>
      </c>
      <c r="S481" s="837">
        <v>1</v>
      </c>
      <c r="T481" s="836">
        <v>1.5</v>
      </c>
      <c r="U481" s="838">
        <v>1</v>
      </c>
    </row>
    <row r="482" spans="1:21" ht="14.4" customHeight="1" x14ac:dyDescent="0.3">
      <c r="A482" s="831">
        <v>30</v>
      </c>
      <c r="B482" s="832" t="s">
        <v>3452</v>
      </c>
      <c r="C482" s="832" t="s">
        <v>3462</v>
      </c>
      <c r="D482" s="833" t="s">
        <v>5005</v>
      </c>
      <c r="E482" s="834" t="s">
        <v>3472</v>
      </c>
      <c r="F482" s="832" t="s">
        <v>3453</v>
      </c>
      <c r="G482" s="832" t="s">
        <v>4086</v>
      </c>
      <c r="H482" s="832" t="s">
        <v>564</v>
      </c>
      <c r="I482" s="832" t="s">
        <v>4087</v>
      </c>
      <c r="J482" s="832" t="s">
        <v>4088</v>
      </c>
      <c r="K482" s="832" t="s">
        <v>987</v>
      </c>
      <c r="L482" s="835">
        <v>197.61</v>
      </c>
      <c r="M482" s="835">
        <v>3161.76</v>
      </c>
      <c r="N482" s="832">
        <v>16</v>
      </c>
      <c r="O482" s="836">
        <v>4.5</v>
      </c>
      <c r="P482" s="835">
        <v>1778.49</v>
      </c>
      <c r="Q482" s="837">
        <v>0.5625</v>
      </c>
      <c r="R482" s="832">
        <v>9</v>
      </c>
      <c r="S482" s="837">
        <v>0.5625</v>
      </c>
      <c r="T482" s="836">
        <v>3.5</v>
      </c>
      <c r="U482" s="838">
        <v>0.77777777777777779</v>
      </c>
    </row>
    <row r="483" spans="1:21" ht="14.4" customHeight="1" x14ac:dyDescent="0.3">
      <c r="A483" s="831">
        <v>30</v>
      </c>
      <c r="B483" s="832" t="s">
        <v>3452</v>
      </c>
      <c r="C483" s="832" t="s">
        <v>3462</v>
      </c>
      <c r="D483" s="833" t="s">
        <v>5005</v>
      </c>
      <c r="E483" s="834" t="s">
        <v>3472</v>
      </c>
      <c r="F483" s="832" t="s">
        <v>3453</v>
      </c>
      <c r="G483" s="832" t="s">
        <v>4086</v>
      </c>
      <c r="H483" s="832" t="s">
        <v>564</v>
      </c>
      <c r="I483" s="832" t="s">
        <v>4089</v>
      </c>
      <c r="J483" s="832" t="s">
        <v>4090</v>
      </c>
      <c r="K483" s="832" t="s">
        <v>987</v>
      </c>
      <c r="L483" s="835">
        <v>197.61</v>
      </c>
      <c r="M483" s="835">
        <v>1185.6600000000001</v>
      </c>
      <c r="N483" s="832">
        <v>6</v>
      </c>
      <c r="O483" s="836">
        <v>2</v>
      </c>
      <c r="P483" s="835">
        <v>592.83000000000004</v>
      </c>
      <c r="Q483" s="837">
        <v>0.5</v>
      </c>
      <c r="R483" s="832">
        <v>3</v>
      </c>
      <c r="S483" s="837">
        <v>0.5</v>
      </c>
      <c r="T483" s="836">
        <v>1</v>
      </c>
      <c r="U483" s="838">
        <v>0.5</v>
      </c>
    </row>
    <row r="484" spans="1:21" ht="14.4" customHeight="1" x14ac:dyDescent="0.3">
      <c r="A484" s="831">
        <v>30</v>
      </c>
      <c r="B484" s="832" t="s">
        <v>3452</v>
      </c>
      <c r="C484" s="832" t="s">
        <v>3462</v>
      </c>
      <c r="D484" s="833" t="s">
        <v>5005</v>
      </c>
      <c r="E484" s="834" t="s">
        <v>3472</v>
      </c>
      <c r="F484" s="832" t="s">
        <v>3453</v>
      </c>
      <c r="G484" s="832" t="s">
        <v>4086</v>
      </c>
      <c r="H484" s="832" t="s">
        <v>564</v>
      </c>
      <c r="I484" s="832" t="s">
        <v>4091</v>
      </c>
      <c r="J484" s="832" t="s">
        <v>4092</v>
      </c>
      <c r="K484" s="832" t="s">
        <v>987</v>
      </c>
      <c r="L484" s="835">
        <v>197.61</v>
      </c>
      <c r="M484" s="835">
        <v>1778.4900000000002</v>
      </c>
      <c r="N484" s="832">
        <v>9</v>
      </c>
      <c r="O484" s="836">
        <v>2.5</v>
      </c>
      <c r="P484" s="835">
        <v>1778.4900000000002</v>
      </c>
      <c r="Q484" s="837">
        <v>1</v>
      </c>
      <c r="R484" s="832">
        <v>9</v>
      </c>
      <c r="S484" s="837">
        <v>1</v>
      </c>
      <c r="T484" s="836">
        <v>2.5</v>
      </c>
      <c r="U484" s="838">
        <v>1</v>
      </c>
    </row>
    <row r="485" spans="1:21" ht="14.4" customHeight="1" x14ac:dyDescent="0.3">
      <c r="A485" s="831">
        <v>30</v>
      </c>
      <c r="B485" s="832" t="s">
        <v>3452</v>
      </c>
      <c r="C485" s="832" t="s">
        <v>3462</v>
      </c>
      <c r="D485" s="833" t="s">
        <v>5005</v>
      </c>
      <c r="E485" s="834" t="s">
        <v>3472</v>
      </c>
      <c r="F485" s="832" t="s">
        <v>3453</v>
      </c>
      <c r="G485" s="832" t="s">
        <v>4086</v>
      </c>
      <c r="H485" s="832" t="s">
        <v>564</v>
      </c>
      <c r="I485" s="832" t="s">
        <v>4093</v>
      </c>
      <c r="J485" s="832" t="s">
        <v>4094</v>
      </c>
      <c r="K485" s="832" t="s">
        <v>4095</v>
      </c>
      <c r="L485" s="835">
        <v>49.4</v>
      </c>
      <c r="M485" s="835">
        <v>395.2</v>
      </c>
      <c r="N485" s="832">
        <v>8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30</v>
      </c>
      <c r="B486" s="832" t="s">
        <v>3452</v>
      </c>
      <c r="C486" s="832" t="s">
        <v>3462</v>
      </c>
      <c r="D486" s="833" t="s">
        <v>5005</v>
      </c>
      <c r="E486" s="834" t="s">
        <v>3472</v>
      </c>
      <c r="F486" s="832" t="s">
        <v>3453</v>
      </c>
      <c r="G486" s="832" t="s">
        <v>4086</v>
      </c>
      <c r="H486" s="832" t="s">
        <v>564</v>
      </c>
      <c r="I486" s="832" t="s">
        <v>4096</v>
      </c>
      <c r="J486" s="832" t="s">
        <v>1917</v>
      </c>
      <c r="K486" s="832" t="s">
        <v>1911</v>
      </c>
      <c r="L486" s="835">
        <v>87.82</v>
      </c>
      <c r="M486" s="835">
        <v>175.64</v>
      </c>
      <c r="N486" s="832">
        <v>2</v>
      </c>
      <c r="O486" s="836">
        <v>0.5</v>
      </c>
      <c r="P486" s="835">
        <v>175.64</v>
      </c>
      <c r="Q486" s="837">
        <v>1</v>
      </c>
      <c r="R486" s="832">
        <v>2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30</v>
      </c>
      <c r="B487" s="832" t="s">
        <v>3452</v>
      </c>
      <c r="C487" s="832" t="s">
        <v>3462</v>
      </c>
      <c r="D487" s="833" t="s">
        <v>5005</v>
      </c>
      <c r="E487" s="834" t="s">
        <v>3472</v>
      </c>
      <c r="F487" s="832" t="s">
        <v>3453</v>
      </c>
      <c r="G487" s="832" t="s">
        <v>4086</v>
      </c>
      <c r="H487" s="832" t="s">
        <v>564</v>
      </c>
      <c r="I487" s="832" t="s">
        <v>4097</v>
      </c>
      <c r="J487" s="832" t="s">
        <v>4098</v>
      </c>
      <c r="K487" s="832" t="s">
        <v>987</v>
      </c>
      <c r="L487" s="835">
        <v>197.61</v>
      </c>
      <c r="M487" s="835">
        <v>2766.54</v>
      </c>
      <c r="N487" s="832">
        <v>14</v>
      </c>
      <c r="O487" s="836">
        <v>4.5</v>
      </c>
      <c r="P487" s="835">
        <v>2766.54</v>
      </c>
      <c r="Q487" s="837">
        <v>1</v>
      </c>
      <c r="R487" s="832">
        <v>14</v>
      </c>
      <c r="S487" s="837">
        <v>1</v>
      </c>
      <c r="T487" s="836">
        <v>4.5</v>
      </c>
      <c r="U487" s="838">
        <v>1</v>
      </c>
    </row>
    <row r="488" spans="1:21" ht="14.4" customHeight="1" x14ac:dyDescent="0.3">
      <c r="A488" s="831">
        <v>30</v>
      </c>
      <c r="B488" s="832" t="s">
        <v>3452</v>
      </c>
      <c r="C488" s="832" t="s">
        <v>3462</v>
      </c>
      <c r="D488" s="833" t="s">
        <v>5005</v>
      </c>
      <c r="E488" s="834" t="s">
        <v>3472</v>
      </c>
      <c r="F488" s="832" t="s">
        <v>3453</v>
      </c>
      <c r="G488" s="832" t="s">
        <v>4086</v>
      </c>
      <c r="H488" s="832" t="s">
        <v>564</v>
      </c>
      <c r="I488" s="832" t="s">
        <v>4099</v>
      </c>
      <c r="J488" s="832" t="s">
        <v>986</v>
      </c>
      <c r="K488" s="832" t="s">
        <v>987</v>
      </c>
      <c r="L488" s="835">
        <v>197.61</v>
      </c>
      <c r="M488" s="835">
        <v>1580.88</v>
      </c>
      <c r="N488" s="832">
        <v>8</v>
      </c>
      <c r="O488" s="836">
        <v>3</v>
      </c>
      <c r="P488" s="835">
        <v>1580.88</v>
      </c>
      <c r="Q488" s="837">
        <v>1</v>
      </c>
      <c r="R488" s="832">
        <v>8</v>
      </c>
      <c r="S488" s="837">
        <v>1</v>
      </c>
      <c r="T488" s="836">
        <v>3</v>
      </c>
      <c r="U488" s="838">
        <v>1</v>
      </c>
    </row>
    <row r="489" spans="1:21" ht="14.4" customHeight="1" x14ac:dyDescent="0.3">
      <c r="A489" s="831">
        <v>30</v>
      </c>
      <c r="B489" s="832" t="s">
        <v>3452</v>
      </c>
      <c r="C489" s="832" t="s">
        <v>3462</v>
      </c>
      <c r="D489" s="833" t="s">
        <v>5005</v>
      </c>
      <c r="E489" s="834" t="s">
        <v>3472</v>
      </c>
      <c r="F489" s="832" t="s">
        <v>3453</v>
      </c>
      <c r="G489" s="832" t="s">
        <v>4086</v>
      </c>
      <c r="H489" s="832" t="s">
        <v>564</v>
      </c>
      <c r="I489" s="832" t="s">
        <v>4100</v>
      </c>
      <c r="J489" s="832" t="s">
        <v>4101</v>
      </c>
      <c r="K489" s="832" t="s">
        <v>1911</v>
      </c>
      <c r="L489" s="835">
        <v>176.46</v>
      </c>
      <c r="M489" s="835">
        <v>176.46</v>
      </c>
      <c r="N489" s="832">
        <v>1</v>
      </c>
      <c r="O489" s="836">
        <v>1</v>
      </c>
      <c r="P489" s="835">
        <v>176.46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30</v>
      </c>
      <c r="B490" s="832" t="s">
        <v>3452</v>
      </c>
      <c r="C490" s="832" t="s">
        <v>3462</v>
      </c>
      <c r="D490" s="833" t="s">
        <v>5005</v>
      </c>
      <c r="E490" s="834" t="s">
        <v>3472</v>
      </c>
      <c r="F490" s="832" t="s">
        <v>3453</v>
      </c>
      <c r="G490" s="832" t="s">
        <v>4086</v>
      </c>
      <c r="H490" s="832" t="s">
        <v>564</v>
      </c>
      <c r="I490" s="832" t="s">
        <v>4102</v>
      </c>
      <c r="J490" s="832" t="s">
        <v>4103</v>
      </c>
      <c r="K490" s="832" t="s">
        <v>1919</v>
      </c>
      <c r="L490" s="835">
        <v>158.61000000000001</v>
      </c>
      <c r="M490" s="835">
        <v>475.83000000000004</v>
      </c>
      <c r="N490" s="832">
        <v>3</v>
      </c>
      <c r="O490" s="836">
        <v>1.5</v>
      </c>
      <c r="P490" s="835">
        <v>475.83000000000004</v>
      </c>
      <c r="Q490" s="837">
        <v>1</v>
      </c>
      <c r="R490" s="832">
        <v>3</v>
      </c>
      <c r="S490" s="837">
        <v>1</v>
      </c>
      <c r="T490" s="836">
        <v>1.5</v>
      </c>
      <c r="U490" s="838">
        <v>1</v>
      </c>
    </row>
    <row r="491" spans="1:21" ht="14.4" customHeight="1" x14ac:dyDescent="0.3">
      <c r="A491" s="831">
        <v>30</v>
      </c>
      <c r="B491" s="832" t="s">
        <v>3452</v>
      </c>
      <c r="C491" s="832" t="s">
        <v>3462</v>
      </c>
      <c r="D491" s="833" t="s">
        <v>5005</v>
      </c>
      <c r="E491" s="834" t="s">
        <v>3472</v>
      </c>
      <c r="F491" s="832" t="s">
        <v>3453</v>
      </c>
      <c r="G491" s="832" t="s">
        <v>4086</v>
      </c>
      <c r="H491" s="832" t="s">
        <v>564</v>
      </c>
      <c r="I491" s="832" t="s">
        <v>4104</v>
      </c>
      <c r="J491" s="832" t="s">
        <v>1915</v>
      </c>
      <c r="K491" s="832" t="s">
        <v>1911</v>
      </c>
      <c r="L491" s="835">
        <v>87.82</v>
      </c>
      <c r="M491" s="835">
        <v>175.64</v>
      </c>
      <c r="N491" s="832">
        <v>2</v>
      </c>
      <c r="O491" s="836">
        <v>0.5</v>
      </c>
      <c r="P491" s="835">
        <v>175.64</v>
      </c>
      <c r="Q491" s="837">
        <v>1</v>
      </c>
      <c r="R491" s="832">
        <v>2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30</v>
      </c>
      <c r="B492" s="832" t="s">
        <v>3452</v>
      </c>
      <c r="C492" s="832" t="s">
        <v>3462</v>
      </c>
      <c r="D492" s="833" t="s">
        <v>5005</v>
      </c>
      <c r="E492" s="834" t="s">
        <v>3472</v>
      </c>
      <c r="F492" s="832" t="s">
        <v>3455</v>
      </c>
      <c r="G492" s="832" t="s">
        <v>3605</v>
      </c>
      <c r="H492" s="832" t="s">
        <v>564</v>
      </c>
      <c r="I492" s="832" t="s">
        <v>3606</v>
      </c>
      <c r="J492" s="832" t="s">
        <v>3607</v>
      </c>
      <c r="K492" s="832" t="s">
        <v>3608</v>
      </c>
      <c r="L492" s="835">
        <v>2700</v>
      </c>
      <c r="M492" s="835">
        <v>2700</v>
      </c>
      <c r="N492" s="832">
        <v>1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30</v>
      </c>
      <c r="B493" s="832" t="s">
        <v>3452</v>
      </c>
      <c r="C493" s="832" t="s">
        <v>3462</v>
      </c>
      <c r="D493" s="833" t="s">
        <v>5005</v>
      </c>
      <c r="E493" s="834" t="s">
        <v>3474</v>
      </c>
      <c r="F493" s="832" t="s">
        <v>3453</v>
      </c>
      <c r="G493" s="832" t="s">
        <v>4105</v>
      </c>
      <c r="H493" s="832" t="s">
        <v>564</v>
      </c>
      <c r="I493" s="832" t="s">
        <v>4106</v>
      </c>
      <c r="J493" s="832" t="s">
        <v>4107</v>
      </c>
      <c r="K493" s="832" t="s">
        <v>4108</v>
      </c>
      <c r="L493" s="835">
        <v>35.11</v>
      </c>
      <c r="M493" s="835">
        <v>35.11</v>
      </c>
      <c r="N493" s="832">
        <v>1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30</v>
      </c>
      <c r="B494" s="832" t="s">
        <v>3452</v>
      </c>
      <c r="C494" s="832" t="s">
        <v>3462</v>
      </c>
      <c r="D494" s="833" t="s">
        <v>5005</v>
      </c>
      <c r="E494" s="834" t="s">
        <v>3474</v>
      </c>
      <c r="F494" s="832" t="s">
        <v>3453</v>
      </c>
      <c r="G494" s="832" t="s">
        <v>4109</v>
      </c>
      <c r="H494" s="832" t="s">
        <v>564</v>
      </c>
      <c r="I494" s="832" t="s">
        <v>4110</v>
      </c>
      <c r="J494" s="832" t="s">
        <v>1755</v>
      </c>
      <c r="K494" s="832" t="s">
        <v>4111</v>
      </c>
      <c r="L494" s="835">
        <v>385.3</v>
      </c>
      <c r="M494" s="835">
        <v>770.6</v>
      </c>
      <c r="N494" s="832">
        <v>2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30</v>
      </c>
      <c r="B495" s="832" t="s">
        <v>3452</v>
      </c>
      <c r="C495" s="832" t="s">
        <v>3462</v>
      </c>
      <c r="D495" s="833" t="s">
        <v>5005</v>
      </c>
      <c r="E495" s="834" t="s">
        <v>3474</v>
      </c>
      <c r="F495" s="832" t="s">
        <v>3453</v>
      </c>
      <c r="G495" s="832" t="s">
        <v>3490</v>
      </c>
      <c r="H495" s="832" t="s">
        <v>597</v>
      </c>
      <c r="I495" s="832" t="s">
        <v>3025</v>
      </c>
      <c r="J495" s="832" t="s">
        <v>641</v>
      </c>
      <c r="K495" s="832" t="s">
        <v>642</v>
      </c>
      <c r="L495" s="835">
        <v>21.76</v>
      </c>
      <c r="M495" s="835">
        <v>152.32</v>
      </c>
      <c r="N495" s="832">
        <v>7</v>
      </c>
      <c r="O495" s="836">
        <v>3.5</v>
      </c>
      <c r="P495" s="835">
        <v>21.76</v>
      </c>
      <c r="Q495" s="837">
        <v>0.14285714285714288</v>
      </c>
      <c r="R495" s="832">
        <v>1</v>
      </c>
      <c r="S495" s="837">
        <v>0.14285714285714285</v>
      </c>
      <c r="T495" s="836">
        <v>0.5</v>
      </c>
      <c r="U495" s="838">
        <v>0.14285714285714285</v>
      </c>
    </row>
    <row r="496" spans="1:21" ht="14.4" customHeight="1" x14ac:dyDescent="0.3">
      <c r="A496" s="831">
        <v>30</v>
      </c>
      <c r="B496" s="832" t="s">
        <v>3452</v>
      </c>
      <c r="C496" s="832" t="s">
        <v>3462</v>
      </c>
      <c r="D496" s="833" t="s">
        <v>5005</v>
      </c>
      <c r="E496" s="834" t="s">
        <v>3474</v>
      </c>
      <c r="F496" s="832" t="s">
        <v>3453</v>
      </c>
      <c r="G496" s="832" t="s">
        <v>3491</v>
      </c>
      <c r="H496" s="832" t="s">
        <v>597</v>
      </c>
      <c r="I496" s="832" t="s">
        <v>3132</v>
      </c>
      <c r="J496" s="832" t="s">
        <v>3133</v>
      </c>
      <c r="K496" s="832" t="s">
        <v>3134</v>
      </c>
      <c r="L496" s="835">
        <v>9.4</v>
      </c>
      <c r="M496" s="835">
        <v>18.8</v>
      </c>
      <c r="N496" s="832">
        <v>2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30</v>
      </c>
      <c r="B497" s="832" t="s">
        <v>3452</v>
      </c>
      <c r="C497" s="832" t="s">
        <v>3462</v>
      </c>
      <c r="D497" s="833" t="s">
        <v>5005</v>
      </c>
      <c r="E497" s="834" t="s">
        <v>3474</v>
      </c>
      <c r="F497" s="832" t="s">
        <v>3453</v>
      </c>
      <c r="G497" s="832" t="s">
        <v>3491</v>
      </c>
      <c r="H497" s="832" t="s">
        <v>597</v>
      </c>
      <c r="I497" s="832" t="s">
        <v>3137</v>
      </c>
      <c r="J497" s="832" t="s">
        <v>3133</v>
      </c>
      <c r="K497" s="832" t="s">
        <v>3136</v>
      </c>
      <c r="L497" s="835">
        <v>4.7</v>
      </c>
      <c r="M497" s="835">
        <v>14.100000000000001</v>
      </c>
      <c r="N497" s="832">
        <v>3</v>
      </c>
      <c r="O497" s="836">
        <v>2.5</v>
      </c>
      <c r="P497" s="835">
        <v>4.7</v>
      </c>
      <c r="Q497" s="837">
        <v>0.33333333333333331</v>
      </c>
      <c r="R497" s="832">
        <v>1</v>
      </c>
      <c r="S497" s="837">
        <v>0.33333333333333331</v>
      </c>
      <c r="T497" s="836">
        <v>0.5</v>
      </c>
      <c r="U497" s="838">
        <v>0.2</v>
      </c>
    </row>
    <row r="498" spans="1:21" ht="14.4" customHeight="1" x14ac:dyDescent="0.3">
      <c r="A498" s="831">
        <v>30</v>
      </c>
      <c r="B498" s="832" t="s">
        <v>3452</v>
      </c>
      <c r="C498" s="832" t="s">
        <v>3462</v>
      </c>
      <c r="D498" s="833" t="s">
        <v>5005</v>
      </c>
      <c r="E498" s="834" t="s">
        <v>3474</v>
      </c>
      <c r="F498" s="832" t="s">
        <v>3453</v>
      </c>
      <c r="G498" s="832" t="s">
        <v>3669</v>
      </c>
      <c r="H498" s="832" t="s">
        <v>597</v>
      </c>
      <c r="I498" s="832" t="s">
        <v>2673</v>
      </c>
      <c r="J498" s="832" t="s">
        <v>848</v>
      </c>
      <c r="K498" s="832" t="s">
        <v>652</v>
      </c>
      <c r="L498" s="835">
        <v>72</v>
      </c>
      <c r="M498" s="835">
        <v>144</v>
      </c>
      <c r="N498" s="832">
        <v>2</v>
      </c>
      <c r="O498" s="836">
        <v>1</v>
      </c>
      <c r="P498" s="835">
        <v>72</v>
      </c>
      <c r="Q498" s="837">
        <v>0.5</v>
      </c>
      <c r="R498" s="832">
        <v>1</v>
      </c>
      <c r="S498" s="837">
        <v>0.5</v>
      </c>
      <c r="T498" s="836">
        <v>0.5</v>
      </c>
      <c r="U498" s="838">
        <v>0.5</v>
      </c>
    </row>
    <row r="499" spans="1:21" ht="14.4" customHeight="1" x14ac:dyDescent="0.3">
      <c r="A499" s="831">
        <v>30</v>
      </c>
      <c r="B499" s="832" t="s">
        <v>3452</v>
      </c>
      <c r="C499" s="832" t="s">
        <v>3462</v>
      </c>
      <c r="D499" s="833" t="s">
        <v>5005</v>
      </c>
      <c r="E499" s="834" t="s">
        <v>3474</v>
      </c>
      <c r="F499" s="832" t="s">
        <v>3453</v>
      </c>
      <c r="G499" s="832" t="s">
        <v>3669</v>
      </c>
      <c r="H499" s="832" t="s">
        <v>597</v>
      </c>
      <c r="I499" s="832" t="s">
        <v>2673</v>
      </c>
      <c r="J499" s="832" t="s">
        <v>848</v>
      </c>
      <c r="K499" s="832" t="s">
        <v>652</v>
      </c>
      <c r="L499" s="835">
        <v>80.010000000000005</v>
      </c>
      <c r="M499" s="835">
        <v>80.010000000000005</v>
      </c>
      <c r="N499" s="832">
        <v>1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30</v>
      </c>
      <c r="B500" s="832" t="s">
        <v>3452</v>
      </c>
      <c r="C500" s="832" t="s">
        <v>3462</v>
      </c>
      <c r="D500" s="833" t="s">
        <v>5005</v>
      </c>
      <c r="E500" s="834" t="s">
        <v>3474</v>
      </c>
      <c r="F500" s="832" t="s">
        <v>3453</v>
      </c>
      <c r="G500" s="832" t="s">
        <v>3493</v>
      </c>
      <c r="H500" s="832" t="s">
        <v>597</v>
      </c>
      <c r="I500" s="832" t="s">
        <v>2763</v>
      </c>
      <c r="J500" s="832" t="s">
        <v>2761</v>
      </c>
      <c r="K500" s="832" t="s">
        <v>2747</v>
      </c>
      <c r="L500" s="835">
        <v>31.09</v>
      </c>
      <c r="M500" s="835">
        <v>93.27</v>
      </c>
      <c r="N500" s="832">
        <v>3</v>
      </c>
      <c r="O500" s="836">
        <v>2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30</v>
      </c>
      <c r="B501" s="832" t="s">
        <v>3452</v>
      </c>
      <c r="C501" s="832" t="s">
        <v>3462</v>
      </c>
      <c r="D501" s="833" t="s">
        <v>5005</v>
      </c>
      <c r="E501" s="834" t="s">
        <v>3474</v>
      </c>
      <c r="F501" s="832" t="s">
        <v>3453</v>
      </c>
      <c r="G501" s="832" t="s">
        <v>3493</v>
      </c>
      <c r="H501" s="832" t="s">
        <v>597</v>
      </c>
      <c r="I501" s="832" t="s">
        <v>2764</v>
      </c>
      <c r="J501" s="832" t="s">
        <v>2761</v>
      </c>
      <c r="K501" s="832" t="s">
        <v>2765</v>
      </c>
      <c r="L501" s="835">
        <v>62.18</v>
      </c>
      <c r="M501" s="835">
        <v>124.36</v>
      </c>
      <c r="N501" s="832">
        <v>2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30</v>
      </c>
      <c r="B502" s="832" t="s">
        <v>3452</v>
      </c>
      <c r="C502" s="832" t="s">
        <v>3462</v>
      </c>
      <c r="D502" s="833" t="s">
        <v>5005</v>
      </c>
      <c r="E502" s="834" t="s">
        <v>3474</v>
      </c>
      <c r="F502" s="832" t="s">
        <v>3453</v>
      </c>
      <c r="G502" s="832" t="s">
        <v>3494</v>
      </c>
      <c r="H502" s="832" t="s">
        <v>597</v>
      </c>
      <c r="I502" s="832" t="s">
        <v>2853</v>
      </c>
      <c r="J502" s="832" t="s">
        <v>1790</v>
      </c>
      <c r="K502" s="832" t="s">
        <v>2854</v>
      </c>
      <c r="L502" s="835">
        <v>93.18</v>
      </c>
      <c r="M502" s="835">
        <v>652.26</v>
      </c>
      <c r="N502" s="832">
        <v>7</v>
      </c>
      <c r="O502" s="836">
        <v>3.5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30</v>
      </c>
      <c r="B503" s="832" t="s">
        <v>3452</v>
      </c>
      <c r="C503" s="832" t="s">
        <v>3462</v>
      </c>
      <c r="D503" s="833" t="s">
        <v>5005</v>
      </c>
      <c r="E503" s="834" t="s">
        <v>3474</v>
      </c>
      <c r="F503" s="832" t="s">
        <v>3453</v>
      </c>
      <c r="G503" s="832" t="s">
        <v>3494</v>
      </c>
      <c r="H503" s="832" t="s">
        <v>597</v>
      </c>
      <c r="I503" s="832" t="s">
        <v>2849</v>
      </c>
      <c r="J503" s="832" t="s">
        <v>1790</v>
      </c>
      <c r="K503" s="832" t="s">
        <v>2850</v>
      </c>
      <c r="L503" s="835">
        <v>46.6</v>
      </c>
      <c r="M503" s="835">
        <v>186.4</v>
      </c>
      <c r="N503" s="832">
        <v>4</v>
      </c>
      <c r="O503" s="836">
        <v>2</v>
      </c>
      <c r="P503" s="835">
        <v>46.6</v>
      </c>
      <c r="Q503" s="837">
        <v>0.25</v>
      </c>
      <c r="R503" s="832">
        <v>1</v>
      </c>
      <c r="S503" s="837">
        <v>0.25</v>
      </c>
      <c r="T503" s="836">
        <v>0.5</v>
      </c>
      <c r="U503" s="838">
        <v>0.25</v>
      </c>
    </row>
    <row r="504" spans="1:21" ht="14.4" customHeight="1" x14ac:dyDescent="0.3">
      <c r="A504" s="831">
        <v>30</v>
      </c>
      <c r="B504" s="832" t="s">
        <v>3452</v>
      </c>
      <c r="C504" s="832" t="s">
        <v>3462</v>
      </c>
      <c r="D504" s="833" t="s">
        <v>5005</v>
      </c>
      <c r="E504" s="834" t="s">
        <v>3474</v>
      </c>
      <c r="F504" s="832" t="s">
        <v>3453</v>
      </c>
      <c r="G504" s="832" t="s">
        <v>4112</v>
      </c>
      <c r="H504" s="832" t="s">
        <v>564</v>
      </c>
      <c r="I504" s="832" t="s">
        <v>4113</v>
      </c>
      <c r="J504" s="832" t="s">
        <v>4114</v>
      </c>
      <c r="K504" s="832" t="s">
        <v>3847</v>
      </c>
      <c r="L504" s="835">
        <v>55.95</v>
      </c>
      <c r="M504" s="835">
        <v>223.8</v>
      </c>
      <c r="N504" s="832">
        <v>4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30</v>
      </c>
      <c r="B505" s="832" t="s">
        <v>3452</v>
      </c>
      <c r="C505" s="832" t="s">
        <v>3462</v>
      </c>
      <c r="D505" s="833" t="s">
        <v>5005</v>
      </c>
      <c r="E505" s="834" t="s">
        <v>3474</v>
      </c>
      <c r="F505" s="832" t="s">
        <v>3453</v>
      </c>
      <c r="G505" s="832" t="s">
        <v>3497</v>
      </c>
      <c r="H505" s="832" t="s">
        <v>564</v>
      </c>
      <c r="I505" s="832" t="s">
        <v>4115</v>
      </c>
      <c r="J505" s="832" t="s">
        <v>746</v>
      </c>
      <c r="K505" s="832" t="s">
        <v>4116</v>
      </c>
      <c r="L505" s="835">
        <v>129.75</v>
      </c>
      <c r="M505" s="835">
        <v>129.75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30</v>
      </c>
      <c r="B506" s="832" t="s">
        <v>3452</v>
      </c>
      <c r="C506" s="832" t="s">
        <v>3462</v>
      </c>
      <c r="D506" s="833" t="s">
        <v>5005</v>
      </c>
      <c r="E506" s="834" t="s">
        <v>3474</v>
      </c>
      <c r="F506" s="832" t="s">
        <v>3453</v>
      </c>
      <c r="G506" s="832" t="s">
        <v>3497</v>
      </c>
      <c r="H506" s="832" t="s">
        <v>564</v>
      </c>
      <c r="I506" s="832" t="s">
        <v>3498</v>
      </c>
      <c r="J506" s="832" t="s">
        <v>3499</v>
      </c>
      <c r="K506" s="832" t="s">
        <v>731</v>
      </c>
      <c r="L506" s="835">
        <v>103.8</v>
      </c>
      <c r="M506" s="835">
        <v>103.8</v>
      </c>
      <c r="N506" s="832">
        <v>1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30</v>
      </c>
      <c r="B507" s="832" t="s">
        <v>3452</v>
      </c>
      <c r="C507" s="832" t="s">
        <v>3462</v>
      </c>
      <c r="D507" s="833" t="s">
        <v>5005</v>
      </c>
      <c r="E507" s="834" t="s">
        <v>3474</v>
      </c>
      <c r="F507" s="832" t="s">
        <v>3453</v>
      </c>
      <c r="G507" s="832" t="s">
        <v>3497</v>
      </c>
      <c r="H507" s="832" t="s">
        <v>564</v>
      </c>
      <c r="I507" s="832" t="s">
        <v>4117</v>
      </c>
      <c r="J507" s="832" t="s">
        <v>746</v>
      </c>
      <c r="K507" s="832" t="s">
        <v>4116</v>
      </c>
      <c r="L507" s="835">
        <v>129.75</v>
      </c>
      <c r="M507" s="835">
        <v>129.75</v>
      </c>
      <c r="N507" s="832">
        <v>1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30</v>
      </c>
      <c r="B508" s="832" t="s">
        <v>3452</v>
      </c>
      <c r="C508" s="832" t="s">
        <v>3462</v>
      </c>
      <c r="D508" s="833" t="s">
        <v>5005</v>
      </c>
      <c r="E508" s="834" t="s">
        <v>3474</v>
      </c>
      <c r="F508" s="832" t="s">
        <v>3453</v>
      </c>
      <c r="G508" s="832" t="s">
        <v>3675</v>
      </c>
      <c r="H508" s="832" t="s">
        <v>597</v>
      </c>
      <c r="I508" s="832" t="s">
        <v>2730</v>
      </c>
      <c r="J508" s="832" t="s">
        <v>2731</v>
      </c>
      <c r="K508" s="832" t="s">
        <v>2732</v>
      </c>
      <c r="L508" s="835">
        <v>65.540000000000006</v>
      </c>
      <c r="M508" s="835">
        <v>131.08000000000001</v>
      </c>
      <c r="N508" s="832">
        <v>2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30</v>
      </c>
      <c r="B509" s="832" t="s">
        <v>3452</v>
      </c>
      <c r="C509" s="832" t="s">
        <v>3462</v>
      </c>
      <c r="D509" s="833" t="s">
        <v>5005</v>
      </c>
      <c r="E509" s="834" t="s">
        <v>3474</v>
      </c>
      <c r="F509" s="832" t="s">
        <v>3453</v>
      </c>
      <c r="G509" s="832" t="s">
        <v>4118</v>
      </c>
      <c r="H509" s="832" t="s">
        <v>564</v>
      </c>
      <c r="I509" s="832" t="s">
        <v>4119</v>
      </c>
      <c r="J509" s="832" t="s">
        <v>4120</v>
      </c>
      <c r="K509" s="832" t="s">
        <v>2769</v>
      </c>
      <c r="L509" s="835">
        <v>58.77</v>
      </c>
      <c r="M509" s="835">
        <v>58.77</v>
      </c>
      <c r="N509" s="832">
        <v>1</v>
      </c>
      <c r="O509" s="836">
        <v>0.5</v>
      </c>
      <c r="P509" s="835">
        <v>58.77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30</v>
      </c>
      <c r="B510" s="832" t="s">
        <v>3452</v>
      </c>
      <c r="C510" s="832" t="s">
        <v>3462</v>
      </c>
      <c r="D510" s="833" t="s">
        <v>5005</v>
      </c>
      <c r="E510" s="834" t="s">
        <v>3474</v>
      </c>
      <c r="F510" s="832" t="s">
        <v>3453</v>
      </c>
      <c r="G510" s="832" t="s">
        <v>3500</v>
      </c>
      <c r="H510" s="832" t="s">
        <v>597</v>
      </c>
      <c r="I510" s="832" t="s">
        <v>2734</v>
      </c>
      <c r="J510" s="832" t="s">
        <v>761</v>
      </c>
      <c r="K510" s="832" t="s">
        <v>2735</v>
      </c>
      <c r="L510" s="835">
        <v>17.559999999999999</v>
      </c>
      <c r="M510" s="835">
        <v>105.36</v>
      </c>
      <c r="N510" s="832">
        <v>6</v>
      </c>
      <c r="O510" s="836">
        <v>3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30</v>
      </c>
      <c r="B511" s="832" t="s">
        <v>3452</v>
      </c>
      <c r="C511" s="832" t="s">
        <v>3462</v>
      </c>
      <c r="D511" s="833" t="s">
        <v>5005</v>
      </c>
      <c r="E511" s="834" t="s">
        <v>3474</v>
      </c>
      <c r="F511" s="832" t="s">
        <v>3453</v>
      </c>
      <c r="G511" s="832" t="s">
        <v>3500</v>
      </c>
      <c r="H511" s="832" t="s">
        <v>597</v>
      </c>
      <c r="I511" s="832" t="s">
        <v>2736</v>
      </c>
      <c r="J511" s="832" t="s">
        <v>761</v>
      </c>
      <c r="K511" s="832" t="s">
        <v>2737</v>
      </c>
      <c r="L511" s="835">
        <v>35.11</v>
      </c>
      <c r="M511" s="835">
        <v>105.33</v>
      </c>
      <c r="N511" s="832">
        <v>3</v>
      </c>
      <c r="O511" s="836">
        <v>2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30</v>
      </c>
      <c r="B512" s="832" t="s">
        <v>3452</v>
      </c>
      <c r="C512" s="832" t="s">
        <v>3462</v>
      </c>
      <c r="D512" s="833" t="s">
        <v>5005</v>
      </c>
      <c r="E512" s="834" t="s">
        <v>3474</v>
      </c>
      <c r="F512" s="832" t="s">
        <v>3453</v>
      </c>
      <c r="G512" s="832" t="s">
        <v>3681</v>
      </c>
      <c r="H512" s="832" t="s">
        <v>564</v>
      </c>
      <c r="I512" s="832" t="s">
        <v>3685</v>
      </c>
      <c r="J512" s="832" t="s">
        <v>3683</v>
      </c>
      <c r="K512" s="832" t="s">
        <v>1328</v>
      </c>
      <c r="L512" s="835">
        <v>0</v>
      </c>
      <c r="M512" s="835">
        <v>0</v>
      </c>
      <c r="N512" s="832">
        <v>1</v>
      </c>
      <c r="O512" s="836">
        <v>1</v>
      </c>
      <c r="P512" s="835"/>
      <c r="Q512" s="837"/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30</v>
      </c>
      <c r="B513" s="832" t="s">
        <v>3452</v>
      </c>
      <c r="C513" s="832" t="s">
        <v>3462</v>
      </c>
      <c r="D513" s="833" t="s">
        <v>5005</v>
      </c>
      <c r="E513" s="834" t="s">
        <v>3474</v>
      </c>
      <c r="F513" s="832" t="s">
        <v>3453</v>
      </c>
      <c r="G513" s="832" t="s">
        <v>3501</v>
      </c>
      <c r="H513" s="832" t="s">
        <v>597</v>
      </c>
      <c r="I513" s="832" t="s">
        <v>3149</v>
      </c>
      <c r="J513" s="832" t="s">
        <v>821</v>
      </c>
      <c r="K513" s="832" t="s">
        <v>762</v>
      </c>
      <c r="L513" s="835">
        <v>65.989999999999995</v>
      </c>
      <c r="M513" s="835">
        <v>131.97999999999999</v>
      </c>
      <c r="N513" s="832">
        <v>2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30</v>
      </c>
      <c r="B514" s="832" t="s">
        <v>3452</v>
      </c>
      <c r="C514" s="832" t="s">
        <v>3462</v>
      </c>
      <c r="D514" s="833" t="s">
        <v>5005</v>
      </c>
      <c r="E514" s="834" t="s">
        <v>3474</v>
      </c>
      <c r="F514" s="832" t="s">
        <v>3453</v>
      </c>
      <c r="G514" s="832" t="s">
        <v>3501</v>
      </c>
      <c r="H514" s="832" t="s">
        <v>597</v>
      </c>
      <c r="I514" s="832" t="s">
        <v>3150</v>
      </c>
      <c r="J514" s="832" t="s">
        <v>822</v>
      </c>
      <c r="K514" s="832" t="s">
        <v>823</v>
      </c>
      <c r="L514" s="835">
        <v>132</v>
      </c>
      <c r="M514" s="835">
        <v>528</v>
      </c>
      <c r="N514" s="832">
        <v>4</v>
      </c>
      <c r="O514" s="836">
        <v>2</v>
      </c>
      <c r="P514" s="835">
        <v>132</v>
      </c>
      <c r="Q514" s="837">
        <v>0.25</v>
      </c>
      <c r="R514" s="832">
        <v>1</v>
      </c>
      <c r="S514" s="837">
        <v>0.25</v>
      </c>
      <c r="T514" s="836">
        <v>0.5</v>
      </c>
      <c r="U514" s="838">
        <v>0.25</v>
      </c>
    </row>
    <row r="515" spans="1:21" ht="14.4" customHeight="1" x14ac:dyDescent="0.3">
      <c r="A515" s="831">
        <v>30</v>
      </c>
      <c r="B515" s="832" t="s">
        <v>3452</v>
      </c>
      <c r="C515" s="832" t="s">
        <v>3462</v>
      </c>
      <c r="D515" s="833" t="s">
        <v>5005</v>
      </c>
      <c r="E515" s="834" t="s">
        <v>3474</v>
      </c>
      <c r="F515" s="832" t="s">
        <v>3453</v>
      </c>
      <c r="G515" s="832" t="s">
        <v>3990</v>
      </c>
      <c r="H515" s="832" t="s">
        <v>564</v>
      </c>
      <c r="I515" s="832" t="s">
        <v>4121</v>
      </c>
      <c r="J515" s="832" t="s">
        <v>3992</v>
      </c>
      <c r="K515" s="832" t="s">
        <v>4122</v>
      </c>
      <c r="L515" s="835">
        <v>1887.9</v>
      </c>
      <c r="M515" s="835">
        <v>1887.9</v>
      </c>
      <c r="N515" s="832">
        <v>1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30</v>
      </c>
      <c r="B516" s="832" t="s">
        <v>3452</v>
      </c>
      <c r="C516" s="832" t="s">
        <v>3462</v>
      </c>
      <c r="D516" s="833" t="s">
        <v>5005</v>
      </c>
      <c r="E516" s="834" t="s">
        <v>3474</v>
      </c>
      <c r="F516" s="832" t="s">
        <v>3453</v>
      </c>
      <c r="G516" s="832" t="s">
        <v>3990</v>
      </c>
      <c r="H516" s="832" t="s">
        <v>564</v>
      </c>
      <c r="I516" s="832" t="s">
        <v>4123</v>
      </c>
      <c r="J516" s="832" t="s">
        <v>3992</v>
      </c>
      <c r="K516" s="832" t="s">
        <v>4124</v>
      </c>
      <c r="L516" s="835">
        <v>1544.99</v>
      </c>
      <c r="M516" s="835">
        <v>4634.97</v>
      </c>
      <c r="N516" s="832">
        <v>3</v>
      </c>
      <c r="O516" s="836">
        <v>1.5</v>
      </c>
      <c r="P516" s="835">
        <v>3089.98</v>
      </c>
      <c r="Q516" s="837">
        <v>0.66666666666666663</v>
      </c>
      <c r="R516" s="832">
        <v>2</v>
      </c>
      <c r="S516" s="837">
        <v>0.66666666666666663</v>
      </c>
      <c r="T516" s="836">
        <v>1</v>
      </c>
      <c r="U516" s="838">
        <v>0.66666666666666663</v>
      </c>
    </row>
    <row r="517" spans="1:21" ht="14.4" customHeight="1" x14ac:dyDescent="0.3">
      <c r="A517" s="831">
        <v>30</v>
      </c>
      <c r="B517" s="832" t="s">
        <v>3452</v>
      </c>
      <c r="C517" s="832" t="s">
        <v>3462</v>
      </c>
      <c r="D517" s="833" t="s">
        <v>5005</v>
      </c>
      <c r="E517" s="834" t="s">
        <v>3474</v>
      </c>
      <c r="F517" s="832" t="s">
        <v>3453</v>
      </c>
      <c r="G517" s="832" t="s">
        <v>3704</v>
      </c>
      <c r="H517" s="832" t="s">
        <v>564</v>
      </c>
      <c r="I517" s="832" t="s">
        <v>3705</v>
      </c>
      <c r="J517" s="832" t="s">
        <v>3706</v>
      </c>
      <c r="K517" s="832" t="s">
        <v>3707</v>
      </c>
      <c r="L517" s="835">
        <v>23.72</v>
      </c>
      <c r="M517" s="835">
        <v>94.88</v>
      </c>
      <c r="N517" s="832">
        <v>4</v>
      </c>
      <c r="O517" s="836">
        <v>2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30</v>
      </c>
      <c r="B518" s="832" t="s">
        <v>3452</v>
      </c>
      <c r="C518" s="832" t="s">
        <v>3462</v>
      </c>
      <c r="D518" s="833" t="s">
        <v>5005</v>
      </c>
      <c r="E518" s="834" t="s">
        <v>3474</v>
      </c>
      <c r="F518" s="832" t="s">
        <v>3453</v>
      </c>
      <c r="G518" s="832" t="s">
        <v>3502</v>
      </c>
      <c r="H518" s="832" t="s">
        <v>564</v>
      </c>
      <c r="I518" s="832" t="s">
        <v>3725</v>
      </c>
      <c r="J518" s="832" t="s">
        <v>875</v>
      </c>
      <c r="K518" s="832" t="s">
        <v>3726</v>
      </c>
      <c r="L518" s="835">
        <v>91.11</v>
      </c>
      <c r="M518" s="835">
        <v>455.55</v>
      </c>
      <c r="N518" s="832">
        <v>5</v>
      </c>
      <c r="O518" s="836">
        <v>3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30</v>
      </c>
      <c r="B519" s="832" t="s">
        <v>3452</v>
      </c>
      <c r="C519" s="832" t="s">
        <v>3462</v>
      </c>
      <c r="D519" s="833" t="s">
        <v>5005</v>
      </c>
      <c r="E519" s="834" t="s">
        <v>3474</v>
      </c>
      <c r="F519" s="832" t="s">
        <v>3453</v>
      </c>
      <c r="G519" s="832" t="s">
        <v>3502</v>
      </c>
      <c r="H519" s="832" t="s">
        <v>564</v>
      </c>
      <c r="I519" s="832" t="s">
        <v>3503</v>
      </c>
      <c r="J519" s="832" t="s">
        <v>875</v>
      </c>
      <c r="K519" s="832" t="s">
        <v>3504</v>
      </c>
      <c r="L519" s="835">
        <v>45.56</v>
      </c>
      <c r="M519" s="835">
        <v>45.56</v>
      </c>
      <c r="N519" s="832">
        <v>1</v>
      </c>
      <c r="O519" s="836">
        <v>0.5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30</v>
      </c>
      <c r="B520" s="832" t="s">
        <v>3452</v>
      </c>
      <c r="C520" s="832" t="s">
        <v>3462</v>
      </c>
      <c r="D520" s="833" t="s">
        <v>5005</v>
      </c>
      <c r="E520" s="834" t="s">
        <v>3474</v>
      </c>
      <c r="F520" s="832" t="s">
        <v>3453</v>
      </c>
      <c r="G520" s="832" t="s">
        <v>3502</v>
      </c>
      <c r="H520" s="832" t="s">
        <v>564</v>
      </c>
      <c r="I520" s="832" t="s">
        <v>3727</v>
      </c>
      <c r="J520" s="832" t="s">
        <v>875</v>
      </c>
      <c r="K520" s="832" t="s">
        <v>3726</v>
      </c>
      <c r="L520" s="835">
        <v>91.11</v>
      </c>
      <c r="M520" s="835">
        <v>91.11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30</v>
      </c>
      <c r="B521" s="832" t="s">
        <v>3452</v>
      </c>
      <c r="C521" s="832" t="s">
        <v>3462</v>
      </c>
      <c r="D521" s="833" t="s">
        <v>5005</v>
      </c>
      <c r="E521" s="834" t="s">
        <v>3474</v>
      </c>
      <c r="F521" s="832" t="s">
        <v>3453</v>
      </c>
      <c r="G521" s="832" t="s">
        <v>3502</v>
      </c>
      <c r="H521" s="832" t="s">
        <v>564</v>
      </c>
      <c r="I521" s="832" t="s">
        <v>3728</v>
      </c>
      <c r="J521" s="832" t="s">
        <v>875</v>
      </c>
      <c r="K521" s="832" t="s">
        <v>3729</v>
      </c>
      <c r="L521" s="835">
        <v>182.22</v>
      </c>
      <c r="M521" s="835">
        <v>182.22</v>
      </c>
      <c r="N521" s="832">
        <v>1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30</v>
      </c>
      <c r="B522" s="832" t="s">
        <v>3452</v>
      </c>
      <c r="C522" s="832" t="s">
        <v>3462</v>
      </c>
      <c r="D522" s="833" t="s">
        <v>5005</v>
      </c>
      <c r="E522" s="834" t="s">
        <v>3474</v>
      </c>
      <c r="F522" s="832" t="s">
        <v>3453</v>
      </c>
      <c r="G522" s="832" t="s">
        <v>3502</v>
      </c>
      <c r="H522" s="832" t="s">
        <v>564</v>
      </c>
      <c r="I522" s="832" t="s">
        <v>3730</v>
      </c>
      <c r="J522" s="832" t="s">
        <v>875</v>
      </c>
      <c r="K522" s="832" t="s">
        <v>3726</v>
      </c>
      <c r="L522" s="835">
        <v>91.11</v>
      </c>
      <c r="M522" s="835">
        <v>91.11</v>
      </c>
      <c r="N522" s="832">
        <v>1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30</v>
      </c>
      <c r="B523" s="832" t="s">
        <v>3452</v>
      </c>
      <c r="C523" s="832" t="s">
        <v>3462</v>
      </c>
      <c r="D523" s="833" t="s">
        <v>5005</v>
      </c>
      <c r="E523" s="834" t="s">
        <v>3474</v>
      </c>
      <c r="F523" s="832" t="s">
        <v>3453</v>
      </c>
      <c r="G523" s="832" t="s">
        <v>4125</v>
      </c>
      <c r="H523" s="832" t="s">
        <v>564</v>
      </c>
      <c r="I523" s="832" t="s">
        <v>4126</v>
      </c>
      <c r="J523" s="832" t="s">
        <v>1417</v>
      </c>
      <c r="K523" s="832" t="s">
        <v>762</v>
      </c>
      <c r="L523" s="835">
        <v>0</v>
      </c>
      <c r="M523" s="835">
        <v>0</v>
      </c>
      <c r="N523" s="832">
        <v>5</v>
      </c>
      <c r="O523" s="836">
        <v>1</v>
      </c>
      <c r="P523" s="835"/>
      <c r="Q523" s="837"/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30</v>
      </c>
      <c r="B524" s="832" t="s">
        <v>3452</v>
      </c>
      <c r="C524" s="832" t="s">
        <v>3462</v>
      </c>
      <c r="D524" s="833" t="s">
        <v>5005</v>
      </c>
      <c r="E524" s="834" t="s">
        <v>3474</v>
      </c>
      <c r="F524" s="832" t="s">
        <v>3453</v>
      </c>
      <c r="G524" s="832" t="s">
        <v>3731</v>
      </c>
      <c r="H524" s="832" t="s">
        <v>597</v>
      </c>
      <c r="I524" s="832" t="s">
        <v>3187</v>
      </c>
      <c r="J524" s="832" t="s">
        <v>3188</v>
      </c>
      <c r="K524" s="832" t="s">
        <v>921</v>
      </c>
      <c r="L524" s="835">
        <v>264.23</v>
      </c>
      <c r="M524" s="835">
        <v>792.69</v>
      </c>
      <c r="N524" s="832">
        <v>3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30</v>
      </c>
      <c r="B525" s="832" t="s">
        <v>3452</v>
      </c>
      <c r="C525" s="832" t="s">
        <v>3462</v>
      </c>
      <c r="D525" s="833" t="s">
        <v>5005</v>
      </c>
      <c r="E525" s="834" t="s">
        <v>3474</v>
      </c>
      <c r="F525" s="832" t="s">
        <v>3453</v>
      </c>
      <c r="G525" s="832" t="s">
        <v>4127</v>
      </c>
      <c r="H525" s="832" t="s">
        <v>597</v>
      </c>
      <c r="I525" s="832" t="s">
        <v>2691</v>
      </c>
      <c r="J525" s="832" t="s">
        <v>2692</v>
      </c>
      <c r="K525" s="832" t="s">
        <v>2693</v>
      </c>
      <c r="L525" s="835">
        <v>300.31</v>
      </c>
      <c r="M525" s="835">
        <v>300.31</v>
      </c>
      <c r="N525" s="832">
        <v>1</v>
      </c>
      <c r="O525" s="836">
        <v>0.5</v>
      </c>
      <c r="P525" s="835">
        <v>300.31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30</v>
      </c>
      <c r="B526" s="832" t="s">
        <v>3452</v>
      </c>
      <c r="C526" s="832" t="s">
        <v>3462</v>
      </c>
      <c r="D526" s="833" t="s">
        <v>5005</v>
      </c>
      <c r="E526" s="834" t="s">
        <v>3474</v>
      </c>
      <c r="F526" s="832" t="s">
        <v>3453</v>
      </c>
      <c r="G526" s="832" t="s">
        <v>4128</v>
      </c>
      <c r="H526" s="832" t="s">
        <v>597</v>
      </c>
      <c r="I526" s="832" t="s">
        <v>4129</v>
      </c>
      <c r="J526" s="832" t="s">
        <v>3180</v>
      </c>
      <c r="K526" s="832" t="s">
        <v>4130</v>
      </c>
      <c r="L526" s="835">
        <v>70.23</v>
      </c>
      <c r="M526" s="835">
        <v>210.69</v>
      </c>
      <c r="N526" s="832">
        <v>3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30</v>
      </c>
      <c r="B527" s="832" t="s">
        <v>3452</v>
      </c>
      <c r="C527" s="832" t="s">
        <v>3462</v>
      </c>
      <c r="D527" s="833" t="s">
        <v>5005</v>
      </c>
      <c r="E527" s="834" t="s">
        <v>3474</v>
      </c>
      <c r="F527" s="832" t="s">
        <v>3453</v>
      </c>
      <c r="G527" s="832" t="s">
        <v>4131</v>
      </c>
      <c r="H527" s="832" t="s">
        <v>564</v>
      </c>
      <c r="I527" s="832" t="s">
        <v>4132</v>
      </c>
      <c r="J527" s="832" t="s">
        <v>4133</v>
      </c>
      <c r="K527" s="832" t="s">
        <v>4134</v>
      </c>
      <c r="L527" s="835">
        <v>21.44</v>
      </c>
      <c r="M527" s="835">
        <v>21.44</v>
      </c>
      <c r="N527" s="832">
        <v>1</v>
      </c>
      <c r="O527" s="836">
        <v>0.5</v>
      </c>
      <c r="P527" s="835">
        <v>21.44</v>
      </c>
      <c r="Q527" s="837">
        <v>1</v>
      </c>
      <c r="R527" s="832">
        <v>1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30</v>
      </c>
      <c r="B528" s="832" t="s">
        <v>3452</v>
      </c>
      <c r="C528" s="832" t="s">
        <v>3462</v>
      </c>
      <c r="D528" s="833" t="s">
        <v>5005</v>
      </c>
      <c r="E528" s="834" t="s">
        <v>3474</v>
      </c>
      <c r="F528" s="832" t="s">
        <v>3453</v>
      </c>
      <c r="G528" s="832" t="s">
        <v>4135</v>
      </c>
      <c r="H528" s="832" t="s">
        <v>597</v>
      </c>
      <c r="I528" s="832" t="s">
        <v>3164</v>
      </c>
      <c r="J528" s="832" t="s">
        <v>2199</v>
      </c>
      <c r="K528" s="832" t="s">
        <v>3165</v>
      </c>
      <c r="L528" s="835">
        <v>123.2</v>
      </c>
      <c r="M528" s="835">
        <v>369.6</v>
      </c>
      <c r="N528" s="832">
        <v>3</v>
      </c>
      <c r="O528" s="836">
        <v>1.5</v>
      </c>
      <c r="P528" s="835">
        <v>123.2</v>
      </c>
      <c r="Q528" s="837">
        <v>0.33333333333333331</v>
      </c>
      <c r="R528" s="832">
        <v>1</v>
      </c>
      <c r="S528" s="837">
        <v>0.33333333333333331</v>
      </c>
      <c r="T528" s="836">
        <v>0.5</v>
      </c>
      <c r="U528" s="838">
        <v>0.33333333333333331</v>
      </c>
    </row>
    <row r="529" spans="1:21" ht="14.4" customHeight="1" x14ac:dyDescent="0.3">
      <c r="A529" s="831">
        <v>30</v>
      </c>
      <c r="B529" s="832" t="s">
        <v>3452</v>
      </c>
      <c r="C529" s="832" t="s">
        <v>3462</v>
      </c>
      <c r="D529" s="833" t="s">
        <v>5005</v>
      </c>
      <c r="E529" s="834" t="s">
        <v>3474</v>
      </c>
      <c r="F529" s="832" t="s">
        <v>3453</v>
      </c>
      <c r="G529" s="832" t="s">
        <v>4135</v>
      </c>
      <c r="H529" s="832" t="s">
        <v>564</v>
      </c>
      <c r="I529" s="832" t="s">
        <v>3166</v>
      </c>
      <c r="J529" s="832" t="s">
        <v>3167</v>
      </c>
      <c r="K529" s="832" t="s">
        <v>762</v>
      </c>
      <c r="L529" s="835">
        <v>132</v>
      </c>
      <c r="M529" s="835">
        <v>792</v>
      </c>
      <c r="N529" s="832">
        <v>6</v>
      </c>
      <c r="O529" s="836">
        <v>2</v>
      </c>
      <c r="P529" s="835">
        <v>792</v>
      </c>
      <c r="Q529" s="837">
        <v>1</v>
      </c>
      <c r="R529" s="832">
        <v>6</v>
      </c>
      <c r="S529" s="837">
        <v>1</v>
      </c>
      <c r="T529" s="836">
        <v>2</v>
      </c>
      <c r="U529" s="838">
        <v>1</v>
      </c>
    </row>
    <row r="530" spans="1:21" ht="14.4" customHeight="1" x14ac:dyDescent="0.3">
      <c r="A530" s="831">
        <v>30</v>
      </c>
      <c r="B530" s="832" t="s">
        <v>3452</v>
      </c>
      <c r="C530" s="832" t="s">
        <v>3462</v>
      </c>
      <c r="D530" s="833" t="s">
        <v>5005</v>
      </c>
      <c r="E530" s="834" t="s">
        <v>3474</v>
      </c>
      <c r="F530" s="832" t="s">
        <v>3453</v>
      </c>
      <c r="G530" s="832" t="s">
        <v>4136</v>
      </c>
      <c r="H530" s="832" t="s">
        <v>564</v>
      </c>
      <c r="I530" s="832" t="s">
        <v>4137</v>
      </c>
      <c r="J530" s="832" t="s">
        <v>4138</v>
      </c>
      <c r="K530" s="832" t="s">
        <v>4139</v>
      </c>
      <c r="L530" s="835">
        <v>62.18</v>
      </c>
      <c r="M530" s="835">
        <v>62.18</v>
      </c>
      <c r="N530" s="832">
        <v>1</v>
      </c>
      <c r="O530" s="836">
        <v>0.5</v>
      </c>
      <c r="P530" s="835">
        <v>62.18</v>
      </c>
      <c r="Q530" s="837">
        <v>1</v>
      </c>
      <c r="R530" s="832">
        <v>1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30</v>
      </c>
      <c r="B531" s="832" t="s">
        <v>3452</v>
      </c>
      <c r="C531" s="832" t="s">
        <v>3462</v>
      </c>
      <c r="D531" s="833" t="s">
        <v>5005</v>
      </c>
      <c r="E531" s="834" t="s">
        <v>3474</v>
      </c>
      <c r="F531" s="832" t="s">
        <v>3453</v>
      </c>
      <c r="G531" s="832" t="s">
        <v>3744</v>
      </c>
      <c r="H531" s="832" t="s">
        <v>597</v>
      </c>
      <c r="I531" s="832" t="s">
        <v>4015</v>
      </c>
      <c r="J531" s="832" t="s">
        <v>2273</v>
      </c>
      <c r="K531" s="832" t="s">
        <v>4016</v>
      </c>
      <c r="L531" s="835">
        <v>138.83000000000001</v>
      </c>
      <c r="M531" s="835">
        <v>138.83000000000001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30</v>
      </c>
      <c r="B532" s="832" t="s">
        <v>3452</v>
      </c>
      <c r="C532" s="832" t="s">
        <v>3462</v>
      </c>
      <c r="D532" s="833" t="s">
        <v>5005</v>
      </c>
      <c r="E532" s="834" t="s">
        <v>3474</v>
      </c>
      <c r="F532" s="832" t="s">
        <v>3453</v>
      </c>
      <c r="G532" s="832" t="s">
        <v>3508</v>
      </c>
      <c r="H532" s="832" t="s">
        <v>597</v>
      </c>
      <c r="I532" s="832" t="s">
        <v>2697</v>
      </c>
      <c r="J532" s="832" t="s">
        <v>1091</v>
      </c>
      <c r="K532" s="832" t="s">
        <v>2698</v>
      </c>
      <c r="L532" s="835">
        <v>42.51</v>
      </c>
      <c r="M532" s="835">
        <v>297.57</v>
      </c>
      <c r="N532" s="832">
        <v>7</v>
      </c>
      <c r="O532" s="836">
        <v>3.5</v>
      </c>
      <c r="P532" s="835">
        <v>42.51</v>
      </c>
      <c r="Q532" s="837">
        <v>0.14285714285714285</v>
      </c>
      <c r="R532" s="832">
        <v>1</v>
      </c>
      <c r="S532" s="837">
        <v>0.14285714285714285</v>
      </c>
      <c r="T532" s="836">
        <v>0.5</v>
      </c>
      <c r="U532" s="838">
        <v>0.14285714285714285</v>
      </c>
    </row>
    <row r="533" spans="1:21" ht="14.4" customHeight="1" x14ac:dyDescent="0.3">
      <c r="A533" s="831">
        <v>30</v>
      </c>
      <c r="B533" s="832" t="s">
        <v>3452</v>
      </c>
      <c r="C533" s="832" t="s">
        <v>3462</v>
      </c>
      <c r="D533" s="833" t="s">
        <v>5005</v>
      </c>
      <c r="E533" s="834" t="s">
        <v>3474</v>
      </c>
      <c r="F533" s="832" t="s">
        <v>3453</v>
      </c>
      <c r="G533" s="832" t="s">
        <v>3508</v>
      </c>
      <c r="H533" s="832" t="s">
        <v>597</v>
      </c>
      <c r="I533" s="832" t="s">
        <v>2701</v>
      </c>
      <c r="J533" s="832" t="s">
        <v>1086</v>
      </c>
      <c r="K533" s="832" t="s">
        <v>2702</v>
      </c>
      <c r="L533" s="835">
        <v>58.97</v>
      </c>
      <c r="M533" s="835">
        <v>58.97</v>
      </c>
      <c r="N533" s="832">
        <v>1</v>
      </c>
      <c r="O533" s="836">
        <v>0.5</v>
      </c>
      <c r="P533" s="835">
        <v>58.97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30</v>
      </c>
      <c r="B534" s="832" t="s">
        <v>3452</v>
      </c>
      <c r="C534" s="832" t="s">
        <v>3462</v>
      </c>
      <c r="D534" s="833" t="s">
        <v>5005</v>
      </c>
      <c r="E534" s="834" t="s">
        <v>3474</v>
      </c>
      <c r="F534" s="832" t="s">
        <v>3453</v>
      </c>
      <c r="G534" s="832" t="s">
        <v>3509</v>
      </c>
      <c r="H534" s="832" t="s">
        <v>564</v>
      </c>
      <c r="I534" s="832" t="s">
        <v>4140</v>
      </c>
      <c r="J534" s="832" t="s">
        <v>3511</v>
      </c>
      <c r="K534" s="832" t="s">
        <v>3632</v>
      </c>
      <c r="L534" s="835">
        <v>339.47</v>
      </c>
      <c r="M534" s="835">
        <v>339.47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30</v>
      </c>
      <c r="B535" s="832" t="s">
        <v>3452</v>
      </c>
      <c r="C535" s="832" t="s">
        <v>3462</v>
      </c>
      <c r="D535" s="833" t="s">
        <v>5005</v>
      </c>
      <c r="E535" s="834" t="s">
        <v>3474</v>
      </c>
      <c r="F535" s="832" t="s">
        <v>3453</v>
      </c>
      <c r="G535" s="832" t="s">
        <v>3513</v>
      </c>
      <c r="H535" s="832" t="s">
        <v>564</v>
      </c>
      <c r="I535" s="832" t="s">
        <v>3514</v>
      </c>
      <c r="J535" s="832" t="s">
        <v>884</v>
      </c>
      <c r="K535" s="832" t="s">
        <v>886</v>
      </c>
      <c r="L535" s="835">
        <v>46.25</v>
      </c>
      <c r="M535" s="835">
        <v>46.25</v>
      </c>
      <c r="N535" s="832">
        <v>1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30</v>
      </c>
      <c r="B536" s="832" t="s">
        <v>3452</v>
      </c>
      <c r="C536" s="832" t="s">
        <v>3462</v>
      </c>
      <c r="D536" s="833" t="s">
        <v>5005</v>
      </c>
      <c r="E536" s="834" t="s">
        <v>3474</v>
      </c>
      <c r="F536" s="832" t="s">
        <v>3453</v>
      </c>
      <c r="G536" s="832" t="s">
        <v>4141</v>
      </c>
      <c r="H536" s="832" t="s">
        <v>564</v>
      </c>
      <c r="I536" s="832" t="s">
        <v>4142</v>
      </c>
      <c r="J536" s="832" t="s">
        <v>1677</v>
      </c>
      <c r="K536" s="832" t="s">
        <v>4143</v>
      </c>
      <c r="L536" s="835">
        <v>0</v>
      </c>
      <c r="M536" s="835">
        <v>0</v>
      </c>
      <c r="N536" s="832">
        <v>4</v>
      </c>
      <c r="O536" s="836">
        <v>1.5</v>
      </c>
      <c r="P536" s="835"/>
      <c r="Q536" s="837"/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30</v>
      </c>
      <c r="B537" s="832" t="s">
        <v>3452</v>
      </c>
      <c r="C537" s="832" t="s">
        <v>3462</v>
      </c>
      <c r="D537" s="833" t="s">
        <v>5005</v>
      </c>
      <c r="E537" s="834" t="s">
        <v>3474</v>
      </c>
      <c r="F537" s="832" t="s">
        <v>3453</v>
      </c>
      <c r="G537" s="832" t="s">
        <v>3758</v>
      </c>
      <c r="H537" s="832" t="s">
        <v>564</v>
      </c>
      <c r="I537" s="832" t="s">
        <v>3759</v>
      </c>
      <c r="J537" s="832" t="s">
        <v>1371</v>
      </c>
      <c r="K537" s="832" t="s">
        <v>3760</v>
      </c>
      <c r="L537" s="835">
        <v>107.27</v>
      </c>
      <c r="M537" s="835">
        <v>536.35</v>
      </c>
      <c r="N537" s="832">
        <v>5</v>
      </c>
      <c r="O537" s="836">
        <v>2.5</v>
      </c>
      <c r="P537" s="835">
        <v>214.54</v>
      </c>
      <c r="Q537" s="837">
        <v>0.39999999999999997</v>
      </c>
      <c r="R537" s="832">
        <v>2</v>
      </c>
      <c r="S537" s="837">
        <v>0.4</v>
      </c>
      <c r="T537" s="836">
        <v>1</v>
      </c>
      <c r="U537" s="838">
        <v>0.4</v>
      </c>
    </row>
    <row r="538" spans="1:21" ht="14.4" customHeight="1" x14ac:dyDescent="0.3">
      <c r="A538" s="831">
        <v>30</v>
      </c>
      <c r="B538" s="832" t="s">
        <v>3452</v>
      </c>
      <c r="C538" s="832" t="s">
        <v>3462</v>
      </c>
      <c r="D538" s="833" t="s">
        <v>5005</v>
      </c>
      <c r="E538" s="834" t="s">
        <v>3474</v>
      </c>
      <c r="F538" s="832" t="s">
        <v>3453</v>
      </c>
      <c r="G538" s="832" t="s">
        <v>3764</v>
      </c>
      <c r="H538" s="832" t="s">
        <v>564</v>
      </c>
      <c r="I538" s="832" t="s">
        <v>4144</v>
      </c>
      <c r="J538" s="832" t="s">
        <v>2280</v>
      </c>
      <c r="K538" s="832" t="s">
        <v>4145</v>
      </c>
      <c r="L538" s="835">
        <v>84.39</v>
      </c>
      <c r="M538" s="835">
        <v>84.39</v>
      </c>
      <c r="N538" s="832">
        <v>1</v>
      </c>
      <c r="O538" s="836">
        <v>0.5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30</v>
      </c>
      <c r="B539" s="832" t="s">
        <v>3452</v>
      </c>
      <c r="C539" s="832" t="s">
        <v>3462</v>
      </c>
      <c r="D539" s="833" t="s">
        <v>5005</v>
      </c>
      <c r="E539" s="834" t="s">
        <v>3474</v>
      </c>
      <c r="F539" s="832" t="s">
        <v>3453</v>
      </c>
      <c r="G539" s="832" t="s">
        <v>3575</v>
      </c>
      <c r="H539" s="832" t="s">
        <v>564</v>
      </c>
      <c r="I539" s="832" t="s">
        <v>3613</v>
      </c>
      <c r="J539" s="832" t="s">
        <v>1236</v>
      </c>
      <c r="K539" s="832" t="s">
        <v>3614</v>
      </c>
      <c r="L539" s="835">
        <v>75.05</v>
      </c>
      <c r="M539" s="835">
        <v>150.1</v>
      </c>
      <c r="N539" s="832">
        <v>2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30</v>
      </c>
      <c r="B540" s="832" t="s">
        <v>3452</v>
      </c>
      <c r="C540" s="832" t="s">
        <v>3462</v>
      </c>
      <c r="D540" s="833" t="s">
        <v>5005</v>
      </c>
      <c r="E540" s="834" t="s">
        <v>3474</v>
      </c>
      <c r="F540" s="832" t="s">
        <v>3453</v>
      </c>
      <c r="G540" s="832" t="s">
        <v>3575</v>
      </c>
      <c r="H540" s="832" t="s">
        <v>564</v>
      </c>
      <c r="I540" s="832" t="s">
        <v>3576</v>
      </c>
      <c r="J540" s="832" t="s">
        <v>1242</v>
      </c>
      <c r="K540" s="832" t="s">
        <v>3577</v>
      </c>
      <c r="L540" s="835">
        <v>45.03</v>
      </c>
      <c r="M540" s="835">
        <v>315.21000000000004</v>
      </c>
      <c r="N540" s="832">
        <v>7</v>
      </c>
      <c r="O540" s="836">
        <v>3</v>
      </c>
      <c r="P540" s="835">
        <v>90.06</v>
      </c>
      <c r="Q540" s="837">
        <v>0.2857142857142857</v>
      </c>
      <c r="R540" s="832">
        <v>2</v>
      </c>
      <c r="S540" s="837">
        <v>0.2857142857142857</v>
      </c>
      <c r="T540" s="836">
        <v>0.5</v>
      </c>
      <c r="U540" s="838">
        <v>0.16666666666666666</v>
      </c>
    </row>
    <row r="541" spans="1:21" ht="14.4" customHeight="1" x14ac:dyDescent="0.3">
      <c r="A541" s="831">
        <v>30</v>
      </c>
      <c r="B541" s="832" t="s">
        <v>3452</v>
      </c>
      <c r="C541" s="832" t="s">
        <v>3462</v>
      </c>
      <c r="D541" s="833" t="s">
        <v>5005</v>
      </c>
      <c r="E541" s="834" t="s">
        <v>3474</v>
      </c>
      <c r="F541" s="832" t="s">
        <v>3453</v>
      </c>
      <c r="G541" s="832" t="s">
        <v>3519</v>
      </c>
      <c r="H541" s="832" t="s">
        <v>564</v>
      </c>
      <c r="I541" s="832" t="s">
        <v>3520</v>
      </c>
      <c r="J541" s="832" t="s">
        <v>1845</v>
      </c>
      <c r="K541" s="832" t="s">
        <v>3521</v>
      </c>
      <c r="L541" s="835">
        <v>34.15</v>
      </c>
      <c r="M541" s="835">
        <v>341.5</v>
      </c>
      <c r="N541" s="832">
        <v>10</v>
      </c>
      <c r="O541" s="836">
        <v>6</v>
      </c>
      <c r="P541" s="835">
        <v>102.44999999999999</v>
      </c>
      <c r="Q541" s="837">
        <v>0.3</v>
      </c>
      <c r="R541" s="832">
        <v>3</v>
      </c>
      <c r="S541" s="837">
        <v>0.3</v>
      </c>
      <c r="T541" s="836">
        <v>2.5</v>
      </c>
      <c r="U541" s="838">
        <v>0.41666666666666669</v>
      </c>
    </row>
    <row r="542" spans="1:21" ht="14.4" customHeight="1" x14ac:dyDescent="0.3">
      <c r="A542" s="831">
        <v>30</v>
      </c>
      <c r="B542" s="832" t="s">
        <v>3452</v>
      </c>
      <c r="C542" s="832" t="s">
        <v>3462</v>
      </c>
      <c r="D542" s="833" t="s">
        <v>5005</v>
      </c>
      <c r="E542" s="834" t="s">
        <v>3474</v>
      </c>
      <c r="F542" s="832" t="s">
        <v>3453</v>
      </c>
      <c r="G542" s="832" t="s">
        <v>3519</v>
      </c>
      <c r="H542" s="832" t="s">
        <v>564</v>
      </c>
      <c r="I542" s="832" t="s">
        <v>4146</v>
      </c>
      <c r="J542" s="832" t="s">
        <v>1845</v>
      </c>
      <c r="K542" s="832" t="s">
        <v>3521</v>
      </c>
      <c r="L542" s="835">
        <v>34.15</v>
      </c>
      <c r="M542" s="835">
        <v>34.15</v>
      </c>
      <c r="N542" s="832">
        <v>1</v>
      </c>
      <c r="O542" s="836">
        <v>0.5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30</v>
      </c>
      <c r="B543" s="832" t="s">
        <v>3452</v>
      </c>
      <c r="C543" s="832" t="s">
        <v>3462</v>
      </c>
      <c r="D543" s="833" t="s">
        <v>5005</v>
      </c>
      <c r="E543" s="834" t="s">
        <v>3474</v>
      </c>
      <c r="F543" s="832" t="s">
        <v>3453</v>
      </c>
      <c r="G543" s="832" t="s">
        <v>3783</v>
      </c>
      <c r="H543" s="832" t="s">
        <v>564</v>
      </c>
      <c r="I543" s="832" t="s">
        <v>4147</v>
      </c>
      <c r="J543" s="832" t="s">
        <v>4148</v>
      </c>
      <c r="K543" s="832" t="s">
        <v>2769</v>
      </c>
      <c r="L543" s="835">
        <v>38.729999999999997</v>
      </c>
      <c r="M543" s="835">
        <v>38.729999999999997</v>
      </c>
      <c r="N543" s="832">
        <v>1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30</v>
      </c>
      <c r="B544" s="832" t="s">
        <v>3452</v>
      </c>
      <c r="C544" s="832" t="s">
        <v>3462</v>
      </c>
      <c r="D544" s="833" t="s">
        <v>5005</v>
      </c>
      <c r="E544" s="834" t="s">
        <v>3474</v>
      </c>
      <c r="F544" s="832" t="s">
        <v>3453</v>
      </c>
      <c r="G544" s="832" t="s">
        <v>4149</v>
      </c>
      <c r="H544" s="832" t="s">
        <v>564</v>
      </c>
      <c r="I544" s="832" t="s">
        <v>4150</v>
      </c>
      <c r="J544" s="832" t="s">
        <v>4151</v>
      </c>
      <c r="K544" s="832" t="s">
        <v>4152</v>
      </c>
      <c r="L544" s="835">
        <v>80.260000000000005</v>
      </c>
      <c r="M544" s="835">
        <v>80.260000000000005</v>
      </c>
      <c r="N544" s="832">
        <v>1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30</v>
      </c>
      <c r="B545" s="832" t="s">
        <v>3452</v>
      </c>
      <c r="C545" s="832" t="s">
        <v>3462</v>
      </c>
      <c r="D545" s="833" t="s">
        <v>5005</v>
      </c>
      <c r="E545" s="834" t="s">
        <v>3474</v>
      </c>
      <c r="F545" s="832" t="s">
        <v>3453</v>
      </c>
      <c r="G545" s="832" t="s">
        <v>4153</v>
      </c>
      <c r="H545" s="832" t="s">
        <v>564</v>
      </c>
      <c r="I545" s="832" t="s">
        <v>4154</v>
      </c>
      <c r="J545" s="832" t="s">
        <v>4155</v>
      </c>
      <c r="K545" s="832" t="s">
        <v>4156</v>
      </c>
      <c r="L545" s="835">
        <v>74.64</v>
      </c>
      <c r="M545" s="835">
        <v>149.28</v>
      </c>
      <c r="N545" s="832">
        <v>2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30</v>
      </c>
      <c r="B546" s="832" t="s">
        <v>3452</v>
      </c>
      <c r="C546" s="832" t="s">
        <v>3462</v>
      </c>
      <c r="D546" s="833" t="s">
        <v>5005</v>
      </c>
      <c r="E546" s="834" t="s">
        <v>3474</v>
      </c>
      <c r="F546" s="832" t="s">
        <v>3453</v>
      </c>
      <c r="G546" s="832" t="s">
        <v>4037</v>
      </c>
      <c r="H546" s="832" t="s">
        <v>597</v>
      </c>
      <c r="I546" s="832" t="s">
        <v>2753</v>
      </c>
      <c r="J546" s="832" t="s">
        <v>805</v>
      </c>
      <c r="K546" s="832" t="s">
        <v>2754</v>
      </c>
      <c r="L546" s="835">
        <v>8.7899999999999991</v>
      </c>
      <c r="M546" s="835">
        <v>8.7899999999999991</v>
      </c>
      <c r="N546" s="832">
        <v>1</v>
      </c>
      <c r="O546" s="836">
        <v>0.5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30</v>
      </c>
      <c r="B547" s="832" t="s">
        <v>3452</v>
      </c>
      <c r="C547" s="832" t="s">
        <v>3462</v>
      </c>
      <c r="D547" s="833" t="s">
        <v>5005</v>
      </c>
      <c r="E547" s="834" t="s">
        <v>3474</v>
      </c>
      <c r="F547" s="832" t="s">
        <v>3453</v>
      </c>
      <c r="G547" s="832" t="s">
        <v>4037</v>
      </c>
      <c r="H547" s="832" t="s">
        <v>564</v>
      </c>
      <c r="I547" s="832" t="s">
        <v>4157</v>
      </c>
      <c r="J547" s="832" t="s">
        <v>4158</v>
      </c>
      <c r="K547" s="832" t="s">
        <v>2754</v>
      </c>
      <c r="L547" s="835">
        <v>8.7899999999999991</v>
      </c>
      <c r="M547" s="835">
        <v>8.7899999999999991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30</v>
      </c>
      <c r="B548" s="832" t="s">
        <v>3452</v>
      </c>
      <c r="C548" s="832" t="s">
        <v>3462</v>
      </c>
      <c r="D548" s="833" t="s">
        <v>5005</v>
      </c>
      <c r="E548" s="834" t="s">
        <v>3474</v>
      </c>
      <c r="F548" s="832" t="s">
        <v>3453</v>
      </c>
      <c r="G548" s="832" t="s">
        <v>3615</v>
      </c>
      <c r="H548" s="832" t="s">
        <v>564</v>
      </c>
      <c r="I548" s="832" t="s">
        <v>3616</v>
      </c>
      <c r="J548" s="832" t="s">
        <v>3617</v>
      </c>
      <c r="K548" s="832" t="s">
        <v>3618</v>
      </c>
      <c r="L548" s="835">
        <v>24.37</v>
      </c>
      <c r="M548" s="835">
        <v>24.37</v>
      </c>
      <c r="N548" s="832">
        <v>1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30</v>
      </c>
      <c r="B549" s="832" t="s">
        <v>3452</v>
      </c>
      <c r="C549" s="832" t="s">
        <v>3462</v>
      </c>
      <c r="D549" s="833" t="s">
        <v>5005</v>
      </c>
      <c r="E549" s="834" t="s">
        <v>3474</v>
      </c>
      <c r="F549" s="832" t="s">
        <v>3453</v>
      </c>
      <c r="G549" s="832" t="s">
        <v>3481</v>
      </c>
      <c r="H549" s="832" t="s">
        <v>597</v>
      </c>
      <c r="I549" s="832" t="s">
        <v>2646</v>
      </c>
      <c r="J549" s="832" t="s">
        <v>2647</v>
      </c>
      <c r="K549" s="832" t="s">
        <v>2648</v>
      </c>
      <c r="L549" s="835">
        <v>93.43</v>
      </c>
      <c r="M549" s="835">
        <v>373.72</v>
      </c>
      <c r="N549" s="832">
        <v>4</v>
      </c>
      <c r="O549" s="836">
        <v>2</v>
      </c>
      <c r="P549" s="835">
        <v>93.43</v>
      </c>
      <c r="Q549" s="837">
        <v>0.25</v>
      </c>
      <c r="R549" s="832">
        <v>1</v>
      </c>
      <c r="S549" s="837">
        <v>0.25</v>
      </c>
      <c r="T549" s="836">
        <v>0.5</v>
      </c>
      <c r="U549" s="838">
        <v>0.25</v>
      </c>
    </row>
    <row r="550" spans="1:21" ht="14.4" customHeight="1" x14ac:dyDescent="0.3">
      <c r="A550" s="831">
        <v>30</v>
      </c>
      <c r="B550" s="832" t="s">
        <v>3452</v>
      </c>
      <c r="C550" s="832" t="s">
        <v>3462</v>
      </c>
      <c r="D550" s="833" t="s">
        <v>5005</v>
      </c>
      <c r="E550" s="834" t="s">
        <v>3474</v>
      </c>
      <c r="F550" s="832" t="s">
        <v>3453</v>
      </c>
      <c r="G550" s="832" t="s">
        <v>4159</v>
      </c>
      <c r="H550" s="832" t="s">
        <v>564</v>
      </c>
      <c r="I550" s="832" t="s">
        <v>4160</v>
      </c>
      <c r="J550" s="832" t="s">
        <v>4161</v>
      </c>
      <c r="K550" s="832" t="s">
        <v>4162</v>
      </c>
      <c r="L550" s="835">
        <v>38.5</v>
      </c>
      <c r="M550" s="835">
        <v>38.5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30</v>
      </c>
      <c r="B551" s="832" t="s">
        <v>3452</v>
      </c>
      <c r="C551" s="832" t="s">
        <v>3462</v>
      </c>
      <c r="D551" s="833" t="s">
        <v>5005</v>
      </c>
      <c r="E551" s="834" t="s">
        <v>3474</v>
      </c>
      <c r="F551" s="832" t="s">
        <v>3453</v>
      </c>
      <c r="G551" s="832" t="s">
        <v>4163</v>
      </c>
      <c r="H551" s="832" t="s">
        <v>597</v>
      </c>
      <c r="I551" s="832" t="s">
        <v>3116</v>
      </c>
      <c r="J551" s="832" t="s">
        <v>3117</v>
      </c>
      <c r="K551" s="832" t="s">
        <v>3118</v>
      </c>
      <c r="L551" s="835">
        <v>88.92</v>
      </c>
      <c r="M551" s="835">
        <v>177.84</v>
      </c>
      <c r="N551" s="832">
        <v>2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30</v>
      </c>
      <c r="B552" s="832" t="s">
        <v>3452</v>
      </c>
      <c r="C552" s="832" t="s">
        <v>3462</v>
      </c>
      <c r="D552" s="833" t="s">
        <v>5005</v>
      </c>
      <c r="E552" s="834" t="s">
        <v>3474</v>
      </c>
      <c r="F552" s="832" t="s">
        <v>3453</v>
      </c>
      <c r="G552" s="832" t="s">
        <v>4163</v>
      </c>
      <c r="H552" s="832" t="s">
        <v>597</v>
      </c>
      <c r="I552" s="832" t="s">
        <v>3119</v>
      </c>
      <c r="J552" s="832" t="s">
        <v>3117</v>
      </c>
      <c r="K552" s="832" t="s">
        <v>3120</v>
      </c>
      <c r="L552" s="835">
        <v>467.28</v>
      </c>
      <c r="M552" s="835">
        <v>467.28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30</v>
      </c>
      <c r="B553" s="832" t="s">
        <v>3452</v>
      </c>
      <c r="C553" s="832" t="s">
        <v>3462</v>
      </c>
      <c r="D553" s="833" t="s">
        <v>5005</v>
      </c>
      <c r="E553" s="834" t="s">
        <v>3474</v>
      </c>
      <c r="F553" s="832" t="s">
        <v>3453</v>
      </c>
      <c r="G553" s="832" t="s">
        <v>4164</v>
      </c>
      <c r="H553" s="832" t="s">
        <v>564</v>
      </c>
      <c r="I553" s="832" t="s">
        <v>4165</v>
      </c>
      <c r="J553" s="832" t="s">
        <v>4166</v>
      </c>
      <c r="K553" s="832" t="s">
        <v>4167</v>
      </c>
      <c r="L553" s="835">
        <v>17.239999999999998</v>
      </c>
      <c r="M553" s="835">
        <v>17.239999999999998</v>
      </c>
      <c r="N553" s="832">
        <v>1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30</v>
      </c>
      <c r="B554" s="832" t="s">
        <v>3452</v>
      </c>
      <c r="C554" s="832" t="s">
        <v>3462</v>
      </c>
      <c r="D554" s="833" t="s">
        <v>5005</v>
      </c>
      <c r="E554" s="834" t="s">
        <v>3474</v>
      </c>
      <c r="F554" s="832" t="s">
        <v>3453</v>
      </c>
      <c r="G554" s="832" t="s">
        <v>4164</v>
      </c>
      <c r="H554" s="832" t="s">
        <v>564</v>
      </c>
      <c r="I554" s="832" t="s">
        <v>4168</v>
      </c>
      <c r="J554" s="832" t="s">
        <v>4166</v>
      </c>
      <c r="K554" s="832" t="s">
        <v>4169</v>
      </c>
      <c r="L554" s="835">
        <v>57.48</v>
      </c>
      <c r="M554" s="835">
        <v>114.96</v>
      </c>
      <c r="N554" s="832">
        <v>2</v>
      </c>
      <c r="O554" s="836">
        <v>1.5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30</v>
      </c>
      <c r="B555" s="832" t="s">
        <v>3452</v>
      </c>
      <c r="C555" s="832" t="s">
        <v>3462</v>
      </c>
      <c r="D555" s="833" t="s">
        <v>5005</v>
      </c>
      <c r="E555" s="834" t="s">
        <v>3474</v>
      </c>
      <c r="F555" s="832" t="s">
        <v>3453</v>
      </c>
      <c r="G555" s="832" t="s">
        <v>3482</v>
      </c>
      <c r="H555" s="832" t="s">
        <v>564</v>
      </c>
      <c r="I555" s="832" t="s">
        <v>3483</v>
      </c>
      <c r="J555" s="832" t="s">
        <v>665</v>
      </c>
      <c r="K555" s="832" t="s">
        <v>3484</v>
      </c>
      <c r="L555" s="835">
        <v>35.18</v>
      </c>
      <c r="M555" s="835">
        <v>105.53999999999999</v>
      </c>
      <c r="N555" s="832">
        <v>3</v>
      </c>
      <c r="O555" s="836">
        <v>1.5</v>
      </c>
      <c r="P555" s="835">
        <v>35.18</v>
      </c>
      <c r="Q555" s="837">
        <v>0.33333333333333337</v>
      </c>
      <c r="R555" s="832">
        <v>1</v>
      </c>
      <c r="S555" s="837">
        <v>0.33333333333333331</v>
      </c>
      <c r="T555" s="836">
        <v>0.5</v>
      </c>
      <c r="U555" s="838">
        <v>0.33333333333333331</v>
      </c>
    </row>
    <row r="556" spans="1:21" ht="14.4" customHeight="1" x14ac:dyDescent="0.3">
      <c r="A556" s="831">
        <v>30</v>
      </c>
      <c r="B556" s="832" t="s">
        <v>3452</v>
      </c>
      <c r="C556" s="832" t="s">
        <v>3462</v>
      </c>
      <c r="D556" s="833" t="s">
        <v>5005</v>
      </c>
      <c r="E556" s="834" t="s">
        <v>3474</v>
      </c>
      <c r="F556" s="832" t="s">
        <v>3453</v>
      </c>
      <c r="G556" s="832" t="s">
        <v>3482</v>
      </c>
      <c r="H556" s="832" t="s">
        <v>564</v>
      </c>
      <c r="I556" s="832" t="s">
        <v>3578</v>
      </c>
      <c r="J556" s="832" t="s">
        <v>1113</v>
      </c>
      <c r="K556" s="832" t="s">
        <v>3579</v>
      </c>
      <c r="L556" s="835">
        <v>29.31</v>
      </c>
      <c r="M556" s="835">
        <v>29.31</v>
      </c>
      <c r="N556" s="832">
        <v>1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30</v>
      </c>
      <c r="B557" s="832" t="s">
        <v>3452</v>
      </c>
      <c r="C557" s="832" t="s">
        <v>3462</v>
      </c>
      <c r="D557" s="833" t="s">
        <v>5005</v>
      </c>
      <c r="E557" s="834" t="s">
        <v>3474</v>
      </c>
      <c r="F557" s="832" t="s">
        <v>3453</v>
      </c>
      <c r="G557" s="832" t="s">
        <v>3482</v>
      </c>
      <c r="H557" s="832" t="s">
        <v>564</v>
      </c>
      <c r="I557" s="832" t="s">
        <v>4170</v>
      </c>
      <c r="J557" s="832" t="s">
        <v>684</v>
      </c>
      <c r="K557" s="832" t="s">
        <v>4171</v>
      </c>
      <c r="L557" s="835">
        <v>0</v>
      </c>
      <c r="M557" s="835">
        <v>0</v>
      </c>
      <c r="N557" s="832">
        <v>1</v>
      </c>
      <c r="O557" s="836">
        <v>0.5</v>
      </c>
      <c r="P557" s="835"/>
      <c r="Q557" s="837"/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30</v>
      </c>
      <c r="B558" s="832" t="s">
        <v>3452</v>
      </c>
      <c r="C558" s="832" t="s">
        <v>3462</v>
      </c>
      <c r="D558" s="833" t="s">
        <v>5005</v>
      </c>
      <c r="E558" s="834" t="s">
        <v>3474</v>
      </c>
      <c r="F558" s="832" t="s">
        <v>3453</v>
      </c>
      <c r="G558" s="832" t="s">
        <v>3482</v>
      </c>
      <c r="H558" s="832" t="s">
        <v>564</v>
      </c>
      <c r="I558" s="832" t="s">
        <v>3810</v>
      </c>
      <c r="J558" s="832" t="s">
        <v>684</v>
      </c>
      <c r="K558" s="832" t="s">
        <v>683</v>
      </c>
      <c r="L558" s="835">
        <v>0</v>
      </c>
      <c r="M558" s="835">
        <v>0</v>
      </c>
      <c r="N558" s="832">
        <v>1</v>
      </c>
      <c r="O558" s="836">
        <v>0.5</v>
      </c>
      <c r="P558" s="835"/>
      <c r="Q558" s="837"/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30</v>
      </c>
      <c r="B559" s="832" t="s">
        <v>3452</v>
      </c>
      <c r="C559" s="832" t="s">
        <v>3462</v>
      </c>
      <c r="D559" s="833" t="s">
        <v>5005</v>
      </c>
      <c r="E559" s="834" t="s">
        <v>3474</v>
      </c>
      <c r="F559" s="832" t="s">
        <v>3453</v>
      </c>
      <c r="G559" s="832" t="s">
        <v>3482</v>
      </c>
      <c r="H559" s="832" t="s">
        <v>564</v>
      </c>
      <c r="I559" s="832" t="s">
        <v>3485</v>
      </c>
      <c r="J559" s="832" t="s">
        <v>665</v>
      </c>
      <c r="K559" s="832" t="s">
        <v>3486</v>
      </c>
      <c r="L559" s="835">
        <v>11.73</v>
      </c>
      <c r="M559" s="835">
        <v>35.19</v>
      </c>
      <c r="N559" s="832">
        <v>3</v>
      </c>
      <c r="O559" s="836">
        <v>2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30</v>
      </c>
      <c r="B560" s="832" t="s">
        <v>3452</v>
      </c>
      <c r="C560" s="832" t="s">
        <v>3462</v>
      </c>
      <c r="D560" s="833" t="s">
        <v>5005</v>
      </c>
      <c r="E560" s="834" t="s">
        <v>3474</v>
      </c>
      <c r="F560" s="832" t="s">
        <v>3453</v>
      </c>
      <c r="G560" s="832" t="s">
        <v>3482</v>
      </c>
      <c r="H560" s="832" t="s">
        <v>564</v>
      </c>
      <c r="I560" s="832" t="s">
        <v>3526</v>
      </c>
      <c r="J560" s="832" t="s">
        <v>3527</v>
      </c>
      <c r="K560" s="832" t="s">
        <v>3528</v>
      </c>
      <c r="L560" s="835">
        <v>35.17</v>
      </c>
      <c r="M560" s="835">
        <v>35.17</v>
      </c>
      <c r="N560" s="832">
        <v>1</v>
      </c>
      <c r="O560" s="836">
        <v>0.5</v>
      </c>
      <c r="P560" s="835">
        <v>35.17</v>
      </c>
      <c r="Q560" s="837">
        <v>1</v>
      </c>
      <c r="R560" s="832">
        <v>1</v>
      </c>
      <c r="S560" s="837">
        <v>1</v>
      </c>
      <c r="T560" s="836">
        <v>0.5</v>
      </c>
      <c r="U560" s="838">
        <v>1</v>
      </c>
    </row>
    <row r="561" spans="1:21" ht="14.4" customHeight="1" x14ac:dyDescent="0.3">
      <c r="A561" s="831">
        <v>30</v>
      </c>
      <c r="B561" s="832" t="s">
        <v>3452</v>
      </c>
      <c r="C561" s="832" t="s">
        <v>3462</v>
      </c>
      <c r="D561" s="833" t="s">
        <v>5005</v>
      </c>
      <c r="E561" s="834" t="s">
        <v>3474</v>
      </c>
      <c r="F561" s="832" t="s">
        <v>3453</v>
      </c>
      <c r="G561" s="832" t="s">
        <v>3622</v>
      </c>
      <c r="H561" s="832" t="s">
        <v>564</v>
      </c>
      <c r="I561" s="832" t="s">
        <v>3623</v>
      </c>
      <c r="J561" s="832" t="s">
        <v>3624</v>
      </c>
      <c r="K561" s="832" t="s">
        <v>3625</v>
      </c>
      <c r="L561" s="835">
        <v>88.76</v>
      </c>
      <c r="M561" s="835">
        <v>443.8</v>
      </c>
      <c r="N561" s="832">
        <v>5</v>
      </c>
      <c r="O561" s="836">
        <v>2.5</v>
      </c>
      <c r="P561" s="835">
        <v>88.76</v>
      </c>
      <c r="Q561" s="837">
        <v>0.2</v>
      </c>
      <c r="R561" s="832">
        <v>1</v>
      </c>
      <c r="S561" s="837">
        <v>0.2</v>
      </c>
      <c r="T561" s="836">
        <v>0.5</v>
      </c>
      <c r="U561" s="838">
        <v>0.2</v>
      </c>
    </row>
    <row r="562" spans="1:21" ht="14.4" customHeight="1" x14ac:dyDescent="0.3">
      <c r="A562" s="831">
        <v>30</v>
      </c>
      <c r="B562" s="832" t="s">
        <v>3452</v>
      </c>
      <c r="C562" s="832" t="s">
        <v>3462</v>
      </c>
      <c r="D562" s="833" t="s">
        <v>5005</v>
      </c>
      <c r="E562" s="834" t="s">
        <v>3474</v>
      </c>
      <c r="F562" s="832" t="s">
        <v>3453</v>
      </c>
      <c r="G562" s="832" t="s">
        <v>3626</v>
      </c>
      <c r="H562" s="832" t="s">
        <v>564</v>
      </c>
      <c r="I562" s="832" t="s">
        <v>4172</v>
      </c>
      <c r="J562" s="832" t="s">
        <v>1808</v>
      </c>
      <c r="K562" s="832" t="s">
        <v>3629</v>
      </c>
      <c r="L562" s="835">
        <v>760.22</v>
      </c>
      <c r="M562" s="835">
        <v>760.22</v>
      </c>
      <c r="N562" s="832">
        <v>1</v>
      </c>
      <c r="O562" s="836">
        <v>0.5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30</v>
      </c>
      <c r="B563" s="832" t="s">
        <v>3452</v>
      </c>
      <c r="C563" s="832" t="s">
        <v>3462</v>
      </c>
      <c r="D563" s="833" t="s">
        <v>5005</v>
      </c>
      <c r="E563" s="834" t="s">
        <v>3474</v>
      </c>
      <c r="F563" s="832" t="s">
        <v>3453</v>
      </c>
      <c r="G563" s="832" t="s">
        <v>4173</v>
      </c>
      <c r="H563" s="832" t="s">
        <v>597</v>
      </c>
      <c r="I563" s="832" t="s">
        <v>3072</v>
      </c>
      <c r="J563" s="832" t="s">
        <v>3073</v>
      </c>
      <c r="K563" s="832" t="s">
        <v>3074</v>
      </c>
      <c r="L563" s="835">
        <v>109.89</v>
      </c>
      <c r="M563" s="835">
        <v>109.89</v>
      </c>
      <c r="N563" s="832">
        <v>1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30</v>
      </c>
      <c r="B564" s="832" t="s">
        <v>3452</v>
      </c>
      <c r="C564" s="832" t="s">
        <v>3462</v>
      </c>
      <c r="D564" s="833" t="s">
        <v>5005</v>
      </c>
      <c r="E564" s="834" t="s">
        <v>3474</v>
      </c>
      <c r="F564" s="832" t="s">
        <v>3453</v>
      </c>
      <c r="G564" s="832" t="s">
        <v>3630</v>
      </c>
      <c r="H564" s="832" t="s">
        <v>564</v>
      </c>
      <c r="I564" s="832" t="s">
        <v>3631</v>
      </c>
      <c r="J564" s="832" t="s">
        <v>1011</v>
      </c>
      <c r="K564" s="832" t="s">
        <v>3632</v>
      </c>
      <c r="L564" s="835">
        <v>0</v>
      </c>
      <c r="M564" s="835">
        <v>0</v>
      </c>
      <c r="N564" s="832">
        <v>1</v>
      </c>
      <c r="O564" s="836">
        <v>0.5</v>
      </c>
      <c r="P564" s="835"/>
      <c r="Q564" s="837"/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30</v>
      </c>
      <c r="B565" s="832" t="s">
        <v>3452</v>
      </c>
      <c r="C565" s="832" t="s">
        <v>3462</v>
      </c>
      <c r="D565" s="833" t="s">
        <v>5005</v>
      </c>
      <c r="E565" s="834" t="s">
        <v>3474</v>
      </c>
      <c r="F565" s="832" t="s">
        <v>3453</v>
      </c>
      <c r="G565" s="832" t="s">
        <v>4039</v>
      </c>
      <c r="H565" s="832" t="s">
        <v>597</v>
      </c>
      <c r="I565" s="832" t="s">
        <v>2773</v>
      </c>
      <c r="J565" s="832" t="s">
        <v>2772</v>
      </c>
      <c r="K565" s="832" t="s">
        <v>2774</v>
      </c>
      <c r="L565" s="835">
        <v>62.18</v>
      </c>
      <c r="M565" s="835">
        <v>62.18</v>
      </c>
      <c r="N565" s="832">
        <v>1</v>
      </c>
      <c r="O565" s="836">
        <v>0.5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30</v>
      </c>
      <c r="B566" s="832" t="s">
        <v>3452</v>
      </c>
      <c r="C566" s="832" t="s">
        <v>3462</v>
      </c>
      <c r="D566" s="833" t="s">
        <v>5005</v>
      </c>
      <c r="E566" s="834" t="s">
        <v>3474</v>
      </c>
      <c r="F566" s="832" t="s">
        <v>3453</v>
      </c>
      <c r="G566" s="832" t="s">
        <v>3816</v>
      </c>
      <c r="H566" s="832" t="s">
        <v>564</v>
      </c>
      <c r="I566" s="832" t="s">
        <v>4174</v>
      </c>
      <c r="J566" s="832" t="s">
        <v>3818</v>
      </c>
      <c r="K566" s="832" t="s">
        <v>4175</v>
      </c>
      <c r="L566" s="835">
        <v>888.77</v>
      </c>
      <c r="M566" s="835">
        <v>888.77</v>
      </c>
      <c r="N566" s="832">
        <v>1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30</v>
      </c>
      <c r="B567" s="832" t="s">
        <v>3452</v>
      </c>
      <c r="C567" s="832" t="s">
        <v>3462</v>
      </c>
      <c r="D567" s="833" t="s">
        <v>5005</v>
      </c>
      <c r="E567" s="834" t="s">
        <v>3474</v>
      </c>
      <c r="F567" s="832" t="s">
        <v>3453</v>
      </c>
      <c r="G567" s="832" t="s">
        <v>3994</v>
      </c>
      <c r="H567" s="832" t="s">
        <v>597</v>
      </c>
      <c r="I567" s="832" t="s">
        <v>2820</v>
      </c>
      <c r="J567" s="832" t="s">
        <v>1353</v>
      </c>
      <c r="K567" s="832" t="s">
        <v>2821</v>
      </c>
      <c r="L567" s="835">
        <v>39.549999999999997</v>
      </c>
      <c r="M567" s="835">
        <v>39.549999999999997</v>
      </c>
      <c r="N567" s="832">
        <v>1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30</v>
      </c>
      <c r="B568" s="832" t="s">
        <v>3452</v>
      </c>
      <c r="C568" s="832" t="s">
        <v>3462</v>
      </c>
      <c r="D568" s="833" t="s">
        <v>5005</v>
      </c>
      <c r="E568" s="834" t="s">
        <v>3474</v>
      </c>
      <c r="F568" s="832" t="s">
        <v>3453</v>
      </c>
      <c r="G568" s="832" t="s">
        <v>3530</v>
      </c>
      <c r="H568" s="832" t="s">
        <v>564</v>
      </c>
      <c r="I568" s="832" t="s">
        <v>3636</v>
      </c>
      <c r="J568" s="832" t="s">
        <v>1365</v>
      </c>
      <c r="K568" s="832" t="s">
        <v>3533</v>
      </c>
      <c r="L568" s="835">
        <v>0</v>
      </c>
      <c r="M568" s="835">
        <v>0</v>
      </c>
      <c r="N568" s="832">
        <v>1</v>
      </c>
      <c r="O568" s="836">
        <v>1</v>
      </c>
      <c r="P568" s="835"/>
      <c r="Q568" s="837"/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30</v>
      </c>
      <c r="B569" s="832" t="s">
        <v>3452</v>
      </c>
      <c r="C569" s="832" t="s">
        <v>3462</v>
      </c>
      <c r="D569" s="833" t="s">
        <v>5005</v>
      </c>
      <c r="E569" s="834" t="s">
        <v>3474</v>
      </c>
      <c r="F569" s="832" t="s">
        <v>3453</v>
      </c>
      <c r="G569" s="832" t="s">
        <v>3530</v>
      </c>
      <c r="H569" s="832" t="s">
        <v>564</v>
      </c>
      <c r="I569" s="832" t="s">
        <v>4176</v>
      </c>
      <c r="J569" s="832" t="s">
        <v>1365</v>
      </c>
      <c r="K569" s="832" t="s">
        <v>4177</v>
      </c>
      <c r="L569" s="835">
        <v>0</v>
      </c>
      <c r="M569" s="835">
        <v>0</v>
      </c>
      <c r="N569" s="832">
        <v>4</v>
      </c>
      <c r="O569" s="836">
        <v>2.5</v>
      </c>
      <c r="P569" s="835"/>
      <c r="Q569" s="837"/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30</v>
      </c>
      <c r="B570" s="832" t="s">
        <v>3452</v>
      </c>
      <c r="C570" s="832" t="s">
        <v>3462</v>
      </c>
      <c r="D570" s="833" t="s">
        <v>5005</v>
      </c>
      <c r="E570" s="834" t="s">
        <v>3474</v>
      </c>
      <c r="F570" s="832" t="s">
        <v>3453</v>
      </c>
      <c r="G570" s="832" t="s">
        <v>3530</v>
      </c>
      <c r="H570" s="832" t="s">
        <v>564</v>
      </c>
      <c r="I570" s="832" t="s">
        <v>3531</v>
      </c>
      <c r="J570" s="832" t="s">
        <v>3532</v>
      </c>
      <c r="K570" s="832" t="s">
        <v>3533</v>
      </c>
      <c r="L570" s="835">
        <v>78.59</v>
      </c>
      <c r="M570" s="835">
        <v>235.77</v>
      </c>
      <c r="N570" s="832">
        <v>3</v>
      </c>
      <c r="O570" s="836">
        <v>1.5</v>
      </c>
      <c r="P570" s="835">
        <v>78.59</v>
      </c>
      <c r="Q570" s="837">
        <v>0.33333333333333331</v>
      </c>
      <c r="R570" s="832">
        <v>1</v>
      </c>
      <c r="S570" s="837">
        <v>0.33333333333333331</v>
      </c>
      <c r="T570" s="836">
        <v>0.5</v>
      </c>
      <c r="U570" s="838">
        <v>0.33333333333333331</v>
      </c>
    </row>
    <row r="571" spans="1:21" ht="14.4" customHeight="1" x14ac:dyDescent="0.3">
      <c r="A571" s="831">
        <v>30</v>
      </c>
      <c r="B571" s="832" t="s">
        <v>3452</v>
      </c>
      <c r="C571" s="832" t="s">
        <v>3462</v>
      </c>
      <c r="D571" s="833" t="s">
        <v>5005</v>
      </c>
      <c r="E571" s="834" t="s">
        <v>3474</v>
      </c>
      <c r="F571" s="832" t="s">
        <v>3453</v>
      </c>
      <c r="G571" s="832" t="s">
        <v>4040</v>
      </c>
      <c r="H571" s="832" t="s">
        <v>564</v>
      </c>
      <c r="I571" s="832" t="s">
        <v>4178</v>
      </c>
      <c r="J571" s="832" t="s">
        <v>4042</v>
      </c>
      <c r="K571" s="832" t="s">
        <v>4179</v>
      </c>
      <c r="L571" s="835">
        <v>122.73</v>
      </c>
      <c r="M571" s="835">
        <v>122.73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30</v>
      </c>
      <c r="B572" s="832" t="s">
        <v>3452</v>
      </c>
      <c r="C572" s="832" t="s">
        <v>3462</v>
      </c>
      <c r="D572" s="833" t="s">
        <v>5005</v>
      </c>
      <c r="E572" s="834" t="s">
        <v>3474</v>
      </c>
      <c r="F572" s="832" t="s">
        <v>3453</v>
      </c>
      <c r="G572" s="832" t="s">
        <v>4040</v>
      </c>
      <c r="H572" s="832" t="s">
        <v>564</v>
      </c>
      <c r="I572" s="832" t="s">
        <v>4041</v>
      </c>
      <c r="J572" s="832" t="s">
        <v>4042</v>
      </c>
      <c r="K572" s="832" t="s">
        <v>654</v>
      </c>
      <c r="L572" s="835">
        <v>122.73</v>
      </c>
      <c r="M572" s="835">
        <v>245.46</v>
      </c>
      <c r="N572" s="832">
        <v>2</v>
      </c>
      <c r="O572" s="836">
        <v>1</v>
      </c>
      <c r="P572" s="835">
        <v>122.73</v>
      </c>
      <c r="Q572" s="837">
        <v>0.5</v>
      </c>
      <c r="R572" s="832">
        <v>1</v>
      </c>
      <c r="S572" s="837">
        <v>0.5</v>
      </c>
      <c r="T572" s="836">
        <v>0.5</v>
      </c>
      <c r="U572" s="838">
        <v>0.5</v>
      </c>
    </row>
    <row r="573" spans="1:21" ht="14.4" customHeight="1" x14ac:dyDescent="0.3">
      <c r="A573" s="831">
        <v>30</v>
      </c>
      <c r="B573" s="832" t="s">
        <v>3452</v>
      </c>
      <c r="C573" s="832" t="s">
        <v>3462</v>
      </c>
      <c r="D573" s="833" t="s">
        <v>5005</v>
      </c>
      <c r="E573" s="834" t="s">
        <v>3474</v>
      </c>
      <c r="F573" s="832" t="s">
        <v>3453</v>
      </c>
      <c r="G573" s="832" t="s">
        <v>3637</v>
      </c>
      <c r="H573" s="832" t="s">
        <v>564</v>
      </c>
      <c r="I573" s="832" t="s">
        <v>3638</v>
      </c>
      <c r="J573" s="832" t="s">
        <v>3639</v>
      </c>
      <c r="K573" s="832" t="s">
        <v>3640</v>
      </c>
      <c r="L573" s="835">
        <v>1228</v>
      </c>
      <c r="M573" s="835">
        <v>3684</v>
      </c>
      <c r="N573" s="832">
        <v>3</v>
      </c>
      <c r="O573" s="836">
        <v>1.5</v>
      </c>
      <c r="P573" s="835">
        <v>1228</v>
      </c>
      <c r="Q573" s="837">
        <v>0.33333333333333331</v>
      </c>
      <c r="R573" s="832">
        <v>1</v>
      </c>
      <c r="S573" s="837">
        <v>0.33333333333333331</v>
      </c>
      <c r="T573" s="836">
        <v>0.5</v>
      </c>
      <c r="U573" s="838">
        <v>0.33333333333333331</v>
      </c>
    </row>
    <row r="574" spans="1:21" ht="14.4" customHeight="1" x14ac:dyDescent="0.3">
      <c r="A574" s="831">
        <v>30</v>
      </c>
      <c r="B574" s="832" t="s">
        <v>3452</v>
      </c>
      <c r="C574" s="832" t="s">
        <v>3462</v>
      </c>
      <c r="D574" s="833" t="s">
        <v>5005</v>
      </c>
      <c r="E574" s="834" t="s">
        <v>3474</v>
      </c>
      <c r="F574" s="832" t="s">
        <v>3453</v>
      </c>
      <c r="G574" s="832" t="s">
        <v>3534</v>
      </c>
      <c r="H574" s="832" t="s">
        <v>564</v>
      </c>
      <c r="I574" s="832" t="s">
        <v>3995</v>
      </c>
      <c r="J574" s="832" t="s">
        <v>2609</v>
      </c>
      <c r="K574" s="832" t="s">
        <v>3996</v>
      </c>
      <c r="L574" s="835">
        <v>43.21</v>
      </c>
      <c r="M574" s="835">
        <v>172.84</v>
      </c>
      <c r="N574" s="832">
        <v>4</v>
      </c>
      <c r="O574" s="836">
        <v>2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30</v>
      </c>
      <c r="B575" s="832" t="s">
        <v>3452</v>
      </c>
      <c r="C575" s="832" t="s">
        <v>3462</v>
      </c>
      <c r="D575" s="833" t="s">
        <v>5005</v>
      </c>
      <c r="E575" s="834" t="s">
        <v>3474</v>
      </c>
      <c r="F575" s="832" t="s">
        <v>3453</v>
      </c>
      <c r="G575" s="832" t="s">
        <v>3534</v>
      </c>
      <c r="H575" s="832" t="s">
        <v>564</v>
      </c>
      <c r="I575" s="832" t="s">
        <v>3643</v>
      </c>
      <c r="J575" s="832" t="s">
        <v>1631</v>
      </c>
      <c r="K575" s="832" t="s">
        <v>2610</v>
      </c>
      <c r="L575" s="835">
        <v>86.41</v>
      </c>
      <c r="M575" s="835">
        <v>172.82</v>
      </c>
      <c r="N575" s="832">
        <v>2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30</v>
      </c>
      <c r="B576" s="832" t="s">
        <v>3452</v>
      </c>
      <c r="C576" s="832" t="s">
        <v>3462</v>
      </c>
      <c r="D576" s="833" t="s">
        <v>5005</v>
      </c>
      <c r="E576" s="834" t="s">
        <v>3474</v>
      </c>
      <c r="F576" s="832" t="s">
        <v>3453</v>
      </c>
      <c r="G576" s="832" t="s">
        <v>3596</v>
      </c>
      <c r="H576" s="832" t="s">
        <v>597</v>
      </c>
      <c r="I576" s="832" t="s">
        <v>2882</v>
      </c>
      <c r="J576" s="832" t="s">
        <v>1380</v>
      </c>
      <c r="K576" s="832" t="s">
        <v>2883</v>
      </c>
      <c r="L576" s="835">
        <v>32.869999999999997</v>
      </c>
      <c r="M576" s="835">
        <v>32.869999999999997</v>
      </c>
      <c r="N576" s="832">
        <v>1</v>
      </c>
      <c r="O576" s="836">
        <v>0.5</v>
      </c>
      <c r="P576" s="835">
        <v>32.869999999999997</v>
      </c>
      <c r="Q576" s="837">
        <v>1</v>
      </c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30</v>
      </c>
      <c r="B577" s="832" t="s">
        <v>3452</v>
      </c>
      <c r="C577" s="832" t="s">
        <v>3462</v>
      </c>
      <c r="D577" s="833" t="s">
        <v>5005</v>
      </c>
      <c r="E577" s="834" t="s">
        <v>3474</v>
      </c>
      <c r="F577" s="832" t="s">
        <v>3453</v>
      </c>
      <c r="G577" s="832" t="s">
        <v>3537</v>
      </c>
      <c r="H577" s="832" t="s">
        <v>597</v>
      </c>
      <c r="I577" s="832" t="s">
        <v>2716</v>
      </c>
      <c r="J577" s="832" t="s">
        <v>736</v>
      </c>
      <c r="K577" s="832" t="s">
        <v>738</v>
      </c>
      <c r="L577" s="835">
        <v>38.04</v>
      </c>
      <c r="M577" s="835">
        <v>38.04</v>
      </c>
      <c r="N577" s="832">
        <v>1</v>
      </c>
      <c r="O577" s="836">
        <v>0.5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30</v>
      </c>
      <c r="B578" s="832" t="s">
        <v>3452</v>
      </c>
      <c r="C578" s="832" t="s">
        <v>3462</v>
      </c>
      <c r="D578" s="833" t="s">
        <v>5005</v>
      </c>
      <c r="E578" s="834" t="s">
        <v>3474</v>
      </c>
      <c r="F578" s="832" t="s">
        <v>3453</v>
      </c>
      <c r="G578" s="832" t="s">
        <v>3537</v>
      </c>
      <c r="H578" s="832" t="s">
        <v>597</v>
      </c>
      <c r="I578" s="832" t="s">
        <v>2717</v>
      </c>
      <c r="J578" s="832" t="s">
        <v>736</v>
      </c>
      <c r="K578" s="832" t="s">
        <v>2718</v>
      </c>
      <c r="L578" s="835">
        <v>10.65</v>
      </c>
      <c r="M578" s="835">
        <v>74.55</v>
      </c>
      <c r="N578" s="832">
        <v>7</v>
      </c>
      <c r="O578" s="836">
        <v>3.5</v>
      </c>
      <c r="P578" s="835">
        <v>21.3</v>
      </c>
      <c r="Q578" s="837">
        <v>0.28571428571428575</v>
      </c>
      <c r="R578" s="832">
        <v>2</v>
      </c>
      <c r="S578" s="837">
        <v>0.2857142857142857</v>
      </c>
      <c r="T578" s="836">
        <v>1</v>
      </c>
      <c r="U578" s="838">
        <v>0.2857142857142857</v>
      </c>
    </row>
    <row r="579" spans="1:21" ht="14.4" customHeight="1" x14ac:dyDescent="0.3">
      <c r="A579" s="831">
        <v>30</v>
      </c>
      <c r="B579" s="832" t="s">
        <v>3452</v>
      </c>
      <c r="C579" s="832" t="s">
        <v>3462</v>
      </c>
      <c r="D579" s="833" t="s">
        <v>5005</v>
      </c>
      <c r="E579" s="834" t="s">
        <v>3474</v>
      </c>
      <c r="F579" s="832" t="s">
        <v>3453</v>
      </c>
      <c r="G579" s="832" t="s">
        <v>3537</v>
      </c>
      <c r="H579" s="832" t="s">
        <v>597</v>
      </c>
      <c r="I579" s="832" t="s">
        <v>2719</v>
      </c>
      <c r="J579" s="832" t="s">
        <v>736</v>
      </c>
      <c r="K579" s="832" t="s">
        <v>2720</v>
      </c>
      <c r="L579" s="835">
        <v>35.11</v>
      </c>
      <c r="M579" s="835">
        <v>35.11</v>
      </c>
      <c r="N579" s="832">
        <v>1</v>
      </c>
      <c r="O579" s="836">
        <v>0.5</v>
      </c>
      <c r="P579" s="835">
        <v>35.11</v>
      </c>
      <c r="Q579" s="837">
        <v>1</v>
      </c>
      <c r="R579" s="832">
        <v>1</v>
      </c>
      <c r="S579" s="837">
        <v>1</v>
      </c>
      <c r="T579" s="836">
        <v>0.5</v>
      </c>
      <c r="U579" s="838">
        <v>1</v>
      </c>
    </row>
    <row r="580" spans="1:21" ht="14.4" customHeight="1" x14ac:dyDescent="0.3">
      <c r="A580" s="831">
        <v>30</v>
      </c>
      <c r="B580" s="832" t="s">
        <v>3452</v>
      </c>
      <c r="C580" s="832" t="s">
        <v>3462</v>
      </c>
      <c r="D580" s="833" t="s">
        <v>5005</v>
      </c>
      <c r="E580" s="834" t="s">
        <v>3474</v>
      </c>
      <c r="F580" s="832" t="s">
        <v>3453</v>
      </c>
      <c r="G580" s="832" t="s">
        <v>3537</v>
      </c>
      <c r="H580" s="832" t="s">
        <v>597</v>
      </c>
      <c r="I580" s="832" t="s">
        <v>2724</v>
      </c>
      <c r="J580" s="832" t="s">
        <v>736</v>
      </c>
      <c r="K580" s="832" t="s">
        <v>737</v>
      </c>
      <c r="L580" s="835">
        <v>17.559999999999999</v>
      </c>
      <c r="M580" s="835">
        <v>52.679999999999993</v>
      </c>
      <c r="N580" s="832">
        <v>3</v>
      </c>
      <c r="O580" s="836">
        <v>1.5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30</v>
      </c>
      <c r="B581" s="832" t="s">
        <v>3452</v>
      </c>
      <c r="C581" s="832" t="s">
        <v>3462</v>
      </c>
      <c r="D581" s="833" t="s">
        <v>5005</v>
      </c>
      <c r="E581" s="834" t="s">
        <v>3474</v>
      </c>
      <c r="F581" s="832" t="s">
        <v>3453</v>
      </c>
      <c r="G581" s="832" t="s">
        <v>3537</v>
      </c>
      <c r="H581" s="832" t="s">
        <v>564</v>
      </c>
      <c r="I581" s="832" t="s">
        <v>4180</v>
      </c>
      <c r="J581" s="832" t="s">
        <v>4181</v>
      </c>
      <c r="K581" s="832" t="s">
        <v>2726</v>
      </c>
      <c r="L581" s="835">
        <v>70.23</v>
      </c>
      <c r="M581" s="835">
        <v>70.23</v>
      </c>
      <c r="N581" s="832">
        <v>1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30</v>
      </c>
      <c r="B582" s="832" t="s">
        <v>3452</v>
      </c>
      <c r="C582" s="832" t="s">
        <v>3462</v>
      </c>
      <c r="D582" s="833" t="s">
        <v>5005</v>
      </c>
      <c r="E582" s="834" t="s">
        <v>3474</v>
      </c>
      <c r="F582" s="832" t="s">
        <v>3453</v>
      </c>
      <c r="G582" s="832" t="s">
        <v>4044</v>
      </c>
      <c r="H582" s="832" t="s">
        <v>564</v>
      </c>
      <c r="I582" s="832" t="s">
        <v>4045</v>
      </c>
      <c r="J582" s="832" t="s">
        <v>2040</v>
      </c>
      <c r="K582" s="832" t="s">
        <v>3313</v>
      </c>
      <c r="L582" s="835">
        <v>34.19</v>
      </c>
      <c r="M582" s="835">
        <v>170.95</v>
      </c>
      <c r="N582" s="832">
        <v>5</v>
      </c>
      <c r="O582" s="836">
        <v>2</v>
      </c>
      <c r="P582" s="835">
        <v>68.38</v>
      </c>
      <c r="Q582" s="837">
        <v>0.4</v>
      </c>
      <c r="R582" s="832">
        <v>2</v>
      </c>
      <c r="S582" s="837">
        <v>0.4</v>
      </c>
      <c r="T582" s="836">
        <v>1</v>
      </c>
      <c r="U582" s="838">
        <v>0.5</v>
      </c>
    </row>
    <row r="583" spans="1:21" ht="14.4" customHeight="1" x14ac:dyDescent="0.3">
      <c r="A583" s="831">
        <v>30</v>
      </c>
      <c r="B583" s="832" t="s">
        <v>3452</v>
      </c>
      <c r="C583" s="832" t="s">
        <v>3462</v>
      </c>
      <c r="D583" s="833" t="s">
        <v>5005</v>
      </c>
      <c r="E583" s="834" t="s">
        <v>3474</v>
      </c>
      <c r="F583" s="832" t="s">
        <v>3453</v>
      </c>
      <c r="G583" s="832" t="s">
        <v>3541</v>
      </c>
      <c r="H583" s="832" t="s">
        <v>564</v>
      </c>
      <c r="I583" s="832" t="s">
        <v>4046</v>
      </c>
      <c r="J583" s="832" t="s">
        <v>3170</v>
      </c>
      <c r="K583" s="832" t="s">
        <v>4047</v>
      </c>
      <c r="L583" s="835">
        <v>80.53</v>
      </c>
      <c r="M583" s="835">
        <v>241.59</v>
      </c>
      <c r="N583" s="832">
        <v>3</v>
      </c>
      <c r="O583" s="836">
        <v>2.5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30</v>
      </c>
      <c r="B584" s="832" t="s">
        <v>3452</v>
      </c>
      <c r="C584" s="832" t="s">
        <v>3462</v>
      </c>
      <c r="D584" s="833" t="s">
        <v>5005</v>
      </c>
      <c r="E584" s="834" t="s">
        <v>3474</v>
      </c>
      <c r="F584" s="832" t="s">
        <v>3453</v>
      </c>
      <c r="G584" s="832" t="s">
        <v>3541</v>
      </c>
      <c r="H584" s="832" t="s">
        <v>597</v>
      </c>
      <c r="I584" s="832" t="s">
        <v>3172</v>
      </c>
      <c r="J584" s="832" t="s">
        <v>3173</v>
      </c>
      <c r="K584" s="832" t="s">
        <v>3171</v>
      </c>
      <c r="L584" s="835">
        <v>161.06</v>
      </c>
      <c r="M584" s="835">
        <v>161.06</v>
      </c>
      <c r="N584" s="832">
        <v>1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30</v>
      </c>
      <c r="B585" s="832" t="s">
        <v>3452</v>
      </c>
      <c r="C585" s="832" t="s">
        <v>3462</v>
      </c>
      <c r="D585" s="833" t="s">
        <v>5005</v>
      </c>
      <c r="E585" s="834" t="s">
        <v>3474</v>
      </c>
      <c r="F585" s="832" t="s">
        <v>3453</v>
      </c>
      <c r="G585" s="832" t="s">
        <v>4182</v>
      </c>
      <c r="H585" s="832" t="s">
        <v>564</v>
      </c>
      <c r="I585" s="832" t="s">
        <v>4183</v>
      </c>
      <c r="J585" s="832" t="s">
        <v>854</v>
      </c>
      <c r="K585" s="832" t="s">
        <v>3381</v>
      </c>
      <c r="L585" s="835">
        <v>38.729999999999997</v>
      </c>
      <c r="M585" s="835">
        <v>38.729999999999997</v>
      </c>
      <c r="N585" s="832">
        <v>1</v>
      </c>
      <c r="O585" s="836">
        <v>0.5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30</v>
      </c>
      <c r="B586" s="832" t="s">
        <v>3452</v>
      </c>
      <c r="C586" s="832" t="s">
        <v>3462</v>
      </c>
      <c r="D586" s="833" t="s">
        <v>5005</v>
      </c>
      <c r="E586" s="834" t="s">
        <v>3474</v>
      </c>
      <c r="F586" s="832" t="s">
        <v>3453</v>
      </c>
      <c r="G586" s="832" t="s">
        <v>4048</v>
      </c>
      <c r="H586" s="832" t="s">
        <v>597</v>
      </c>
      <c r="I586" s="832" t="s">
        <v>2684</v>
      </c>
      <c r="J586" s="832" t="s">
        <v>2682</v>
      </c>
      <c r="K586" s="832" t="s">
        <v>2685</v>
      </c>
      <c r="L586" s="835">
        <v>105.46</v>
      </c>
      <c r="M586" s="835">
        <v>105.46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30</v>
      </c>
      <c r="B587" s="832" t="s">
        <v>3452</v>
      </c>
      <c r="C587" s="832" t="s">
        <v>3462</v>
      </c>
      <c r="D587" s="833" t="s">
        <v>5005</v>
      </c>
      <c r="E587" s="834" t="s">
        <v>3474</v>
      </c>
      <c r="F587" s="832" t="s">
        <v>3453</v>
      </c>
      <c r="G587" s="832" t="s">
        <v>4048</v>
      </c>
      <c r="H587" s="832" t="s">
        <v>597</v>
      </c>
      <c r="I587" s="832" t="s">
        <v>2686</v>
      </c>
      <c r="J587" s="832" t="s">
        <v>2682</v>
      </c>
      <c r="K587" s="832" t="s">
        <v>2687</v>
      </c>
      <c r="L587" s="835">
        <v>351.51</v>
      </c>
      <c r="M587" s="835">
        <v>351.51</v>
      </c>
      <c r="N587" s="832">
        <v>1</v>
      </c>
      <c r="O587" s="836">
        <v>0.5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30</v>
      </c>
      <c r="B588" s="832" t="s">
        <v>3452</v>
      </c>
      <c r="C588" s="832" t="s">
        <v>3462</v>
      </c>
      <c r="D588" s="833" t="s">
        <v>5005</v>
      </c>
      <c r="E588" s="834" t="s">
        <v>3474</v>
      </c>
      <c r="F588" s="832" t="s">
        <v>3453</v>
      </c>
      <c r="G588" s="832" t="s">
        <v>3542</v>
      </c>
      <c r="H588" s="832" t="s">
        <v>597</v>
      </c>
      <c r="I588" s="832" t="s">
        <v>3543</v>
      </c>
      <c r="J588" s="832" t="s">
        <v>1071</v>
      </c>
      <c r="K588" s="832" t="s">
        <v>2644</v>
      </c>
      <c r="L588" s="835">
        <v>490.89</v>
      </c>
      <c r="M588" s="835">
        <v>490.89</v>
      </c>
      <c r="N588" s="832">
        <v>1</v>
      </c>
      <c r="O588" s="836">
        <v>0.5</v>
      </c>
      <c r="P588" s="835">
        <v>490.89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30</v>
      </c>
      <c r="B589" s="832" t="s">
        <v>3452</v>
      </c>
      <c r="C589" s="832" t="s">
        <v>3462</v>
      </c>
      <c r="D589" s="833" t="s">
        <v>5005</v>
      </c>
      <c r="E589" s="834" t="s">
        <v>3474</v>
      </c>
      <c r="F589" s="832" t="s">
        <v>3453</v>
      </c>
      <c r="G589" s="832" t="s">
        <v>3542</v>
      </c>
      <c r="H589" s="832" t="s">
        <v>597</v>
      </c>
      <c r="I589" s="832" t="s">
        <v>4184</v>
      </c>
      <c r="J589" s="832" t="s">
        <v>1071</v>
      </c>
      <c r="K589" s="832" t="s">
        <v>4185</v>
      </c>
      <c r="L589" s="835">
        <v>147.26</v>
      </c>
      <c r="M589" s="835">
        <v>294.52</v>
      </c>
      <c r="N589" s="832">
        <v>2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30</v>
      </c>
      <c r="B590" s="832" t="s">
        <v>3452</v>
      </c>
      <c r="C590" s="832" t="s">
        <v>3462</v>
      </c>
      <c r="D590" s="833" t="s">
        <v>5005</v>
      </c>
      <c r="E590" s="834" t="s">
        <v>3474</v>
      </c>
      <c r="F590" s="832" t="s">
        <v>3453</v>
      </c>
      <c r="G590" s="832" t="s">
        <v>3542</v>
      </c>
      <c r="H590" s="832" t="s">
        <v>597</v>
      </c>
      <c r="I590" s="832" t="s">
        <v>4049</v>
      </c>
      <c r="J590" s="832" t="s">
        <v>1071</v>
      </c>
      <c r="K590" s="832" t="s">
        <v>2640</v>
      </c>
      <c r="L590" s="835">
        <v>736.33</v>
      </c>
      <c r="M590" s="835">
        <v>1472.66</v>
      </c>
      <c r="N590" s="832">
        <v>2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30</v>
      </c>
      <c r="B591" s="832" t="s">
        <v>3452</v>
      </c>
      <c r="C591" s="832" t="s">
        <v>3462</v>
      </c>
      <c r="D591" s="833" t="s">
        <v>5005</v>
      </c>
      <c r="E591" s="834" t="s">
        <v>3474</v>
      </c>
      <c r="F591" s="832" t="s">
        <v>3453</v>
      </c>
      <c r="G591" s="832" t="s">
        <v>3542</v>
      </c>
      <c r="H591" s="832" t="s">
        <v>597</v>
      </c>
      <c r="I591" s="832" t="s">
        <v>2643</v>
      </c>
      <c r="J591" s="832" t="s">
        <v>1071</v>
      </c>
      <c r="K591" s="832" t="s">
        <v>2644</v>
      </c>
      <c r="L591" s="835">
        <v>490.89</v>
      </c>
      <c r="M591" s="835">
        <v>1472.67</v>
      </c>
      <c r="N591" s="832">
        <v>3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30</v>
      </c>
      <c r="B592" s="832" t="s">
        <v>3452</v>
      </c>
      <c r="C592" s="832" t="s">
        <v>3462</v>
      </c>
      <c r="D592" s="833" t="s">
        <v>5005</v>
      </c>
      <c r="E592" s="834" t="s">
        <v>3474</v>
      </c>
      <c r="F592" s="832" t="s">
        <v>3453</v>
      </c>
      <c r="G592" s="832" t="s">
        <v>4050</v>
      </c>
      <c r="H592" s="832" t="s">
        <v>564</v>
      </c>
      <c r="I592" s="832" t="s">
        <v>4051</v>
      </c>
      <c r="J592" s="832" t="s">
        <v>982</v>
      </c>
      <c r="K592" s="832" t="s">
        <v>2723</v>
      </c>
      <c r="L592" s="835">
        <v>155.24</v>
      </c>
      <c r="M592" s="835">
        <v>310.48</v>
      </c>
      <c r="N592" s="832">
        <v>2</v>
      </c>
      <c r="O592" s="836">
        <v>1</v>
      </c>
      <c r="P592" s="835">
        <v>310.48</v>
      </c>
      <c r="Q592" s="837">
        <v>1</v>
      </c>
      <c r="R592" s="832">
        <v>2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30</v>
      </c>
      <c r="B593" s="832" t="s">
        <v>3452</v>
      </c>
      <c r="C593" s="832" t="s">
        <v>3462</v>
      </c>
      <c r="D593" s="833" t="s">
        <v>5005</v>
      </c>
      <c r="E593" s="834" t="s">
        <v>3474</v>
      </c>
      <c r="F593" s="832" t="s">
        <v>3453</v>
      </c>
      <c r="G593" s="832" t="s">
        <v>3581</v>
      </c>
      <c r="H593" s="832" t="s">
        <v>564</v>
      </c>
      <c r="I593" s="832" t="s">
        <v>3582</v>
      </c>
      <c r="J593" s="832" t="s">
        <v>3583</v>
      </c>
      <c r="K593" s="832" t="s">
        <v>642</v>
      </c>
      <c r="L593" s="835">
        <v>174.59</v>
      </c>
      <c r="M593" s="835">
        <v>174.59</v>
      </c>
      <c r="N593" s="832">
        <v>1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30</v>
      </c>
      <c r="B594" s="832" t="s">
        <v>3452</v>
      </c>
      <c r="C594" s="832" t="s">
        <v>3462</v>
      </c>
      <c r="D594" s="833" t="s">
        <v>5005</v>
      </c>
      <c r="E594" s="834" t="s">
        <v>3474</v>
      </c>
      <c r="F594" s="832" t="s">
        <v>3453</v>
      </c>
      <c r="G594" s="832" t="s">
        <v>3544</v>
      </c>
      <c r="H594" s="832" t="s">
        <v>564</v>
      </c>
      <c r="I594" s="832" t="s">
        <v>3545</v>
      </c>
      <c r="J594" s="832" t="s">
        <v>1133</v>
      </c>
      <c r="K594" s="832" t="s">
        <v>3546</v>
      </c>
      <c r="L594" s="835">
        <v>32.25</v>
      </c>
      <c r="M594" s="835">
        <v>129</v>
      </c>
      <c r="N594" s="832">
        <v>4</v>
      </c>
      <c r="O594" s="836">
        <v>2.5</v>
      </c>
      <c r="P594" s="835">
        <v>64.5</v>
      </c>
      <c r="Q594" s="837">
        <v>0.5</v>
      </c>
      <c r="R594" s="832">
        <v>2</v>
      </c>
      <c r="S594" s="837">
        <v>0.5</v>
      </c>
      <c r="T594" s="836">
        <v>1</v>
      </c>
      <c r="U594" s="838">
        <v>0.4</v>
      </c>
    </row>
    <row r="595" spans="1:21" ht="14.4" customHeight="1" x14ac:dyDescent="0.3">
      <c r="A595" s="831">
        <v>30</v>
      </c>
      <c r="B595" s="832" t="s">
        <v>3452</v>
      </c>
      <c r="C595" s="832" t="s">
        <v>3462</v>
      </c>
      <c r="D595" s="833" t="s">
        <v>5005</v>
      </c>
      <c r="E595" s="834" t="s">
        <v>3474</v>
      </c>
      <c r="F595" s="832" t="s">
        <v>3453</v>
      </c>
      <c r="G595" s="832" t="s">
        <v>3544</v>
      </c>
      <c r="H595" s="832" t="s">
        <v>564</v>
      </c>
      <c r="I595" s="832" t="s">
        <v>3647</v>
      </c>
      <c r="J595" s="832" t="s">
        <v>1133</v>
      </c>
      <c r="K595" s="832" t="s">
        <v>3648</v>
      </c>
      <c r="L595" s="835">
        <v>103.67</v>
      </c>
      <c r="M595" s="835">
        <v>103.67</v>
      </c>
      <c r="N595" s="832">
        <v>1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30</v>
      </c>
      <c r="B596" s="832" t="s">
        <v>3452</v>
      </c>
      <c r="C596" s="832" t="s">
        <v>3462</v>
      </c>
      <c r="D596" s="833" t="s">
        <v>5005</v>
      </c>
      <c r="E596" s="834" t="s">
        <v>3474</v>
      </c>
      <c r="F596" s="832" t="s">
        <v>3453</v>
      </c>
      <c r="G596" s="832" t="s">
        <v>3487</v>
      </c>
      <c r="H596" s="832" t="s">
        <v>597</v>
      </c>
      <c r="I596" s="832" t="s">
        <v>3488</v>
      </c>
      <c r="J596" s="832" t="s">
        <v>2559</v>
      </c>
      <c r="K596" s="832" t="s">
        <v>2560</v>
      </c>
      <c r="L596" s="835">
        <v>16.12</v>
      </c>
      <c r="M596" s="835">
        <v>112.84</v>
      </c>
      <c r="N596" s="832">
        <v>7</v>
      </c>
      <c r="O596" s="836">
        <v>3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30</v>
      </c>
      <c r="B597" s="832" t="s">
        <v>3452</v>
      </c>
      <c r="C597" s="832" t="s">
        <v>3462</v>
      </c>
      <c r="D597" s="833" t="s">
        <v>5005</v>
      </c>
      <c r="E597" s="834" t="s">
        <v>3474</v>
      </c>
      <c r="F597" s="832" t="s">
        <v>3453</v>
      </c>
      <c r="G597" s="832" t="s">
        <v>3487</v>
      </c>
      <c r="H597" s="832" t="s">
        <v>597</v>
      </c>
      <c r="I597" s="832" t="s">
        <v>4186</v>
      </c>
      <c r="J597" s="832" t="s">
        <v>2559</v>
      </c>
      <c r="K597" s="832" t="s">
        <v>2564</v>
      </c>
      <c r="L597" s="835">
        <v>32.25</v>
      </c>
      <c r="M597" s="835">
        <v>129</v>
      </c>
      <c r="N597" s="832">
        <v>4</v>
      </c>
      <c r="O597" s="836">
        <v>2</v>
      </c>
      <c r="P597" s="835">
        <v>32.25</v>
      </c>
      <c r="Q597" s="837">
        <v>0.25</v>
      </c>
      <c r="R597" s="832">
        <v>1</v>
      </c>
      <c r="S597" s="837">
        <v>0.25</v>
      </c>
      <c r="T597" s="836">
        <v>0.5</v>
      </c>
      <c r="U597" s="838">
        <v>0.25</v>
      </c>
    </row>
    <row r="598" spans="1:21" ht="14.4" customHeight="1" x14ac:dyDescent="0.3">
      <c r="A598" s="831">
        <v>30</v>
      </c>
      <c r="B598" s="832" t="s">
        <v>3452</v>
      </c>
      <c r="C598" s="832" t="s">
        <v>3462</v>
      </c>
      <c r="D598" s="833" t="s">
        <v>5005</v>
      </c>
      <c r="E598" s="834" t="s">
        <v>3474</v>
      </c>
      <c r="F598" s="832" t="s">
        <v>3453</v>
      </c>
      <c r="G598" s="832" t="s">
        <v>3487</v>
      </c>
      <c r="H598" s="832" t="s">
        <v>597</v>
      </c>
      <c r="I598" s="832" t="s">
        <v>2558</v>
      </c>
      <c r="J598" s="832" t="s">
        <v>2559</v>
      </c>
      <c r="K598" s="832" t="s">
        <v>2560</v>
      </c>
      <c r="L598" s="835">
        <v>16.12</v>
      </c>
      <c r="M598" s="835">
        <v>48.36</v>
      </c>
      <c r="N598" s="832">
        <v>3</v>
      </c>
      <c r="O598" s="836">
        <v>2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30</v>
      </c>
      <c r="B599" s="832" t="s">
        <v>3452</v>
      </c>
      <c r="C599" s="832" t="s">
        <v>3462</v>
      </c>
      <c r="D599" s="833" t="s">
        <v>5005</v>
      </c>
      <c r="E599" s="834" t="s">
        <v>3474</v>
      </c>
      <c r="F599" s="832" t="s">
        <v>3453</v>
      </c>
      <c r="G599" s="832" t="s">
        <v>3487</v>
      </c>
      <c r="H599" s="832" t="s">
        <v>564</v>
      </c>
      <c r="I599" s="832" t="s">
        <v>3872</v>
      </c>
      <c r="J599" s="832" t="s">
        <v>2559</v>
      </c>
      <c r="K599" s="832" t="s">
        <v>3871</v>
      </c>
      <c r="L599" s="835">
        <v>51.84</v>
      </c>
      <c r="M599" s="835">
        <v>51.84</v>
      </c>
      <c r="N599" s="832">
        <v>1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30</v>
      </c>
      <c r="B600" s="832" t="s">
        <v>3452</v>
      </c>
      <c r="C600" s="832" t="s">
        <v>3462</v>
      </c>
      <c r="D600" s="833" t="s">
        <v>5005</v>
      </c>
      <c r="E600" s="834" t="s">
        <v>3474</v>
      </c>
      <c r="F600" s="832" t="s">
        <v>3453</v>
      </c>
      <c r="G600" s="832" t="s">
        <v>3584</v>
      </c>
      <c r="H600" s="832" t="s">
        <v>597</v>
      </c>
      <c r="I600" s="832" t="s">
        <v>2781</v>
      </c>
      <c r="J600" s="832" t="s">
        <v>1553</v>
      </c>
      <c r="K600" s="832" t="s">
        <v>2737</v>
      </c>
      <c r="L600" s="835">
        <v>47.7</v>
      </c>
      <c r="M600" s="835">
        <v>143.10000000000002</v>
      </c>
      <c r="N600" s="832">
        <v>3</v>
      </c>
      <c r="O600" s="836">
        <v>1.5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30</v>
      </c>
      <c r="B601" s="832" t="s">
        <v>3452</v>
      </c>
      <c r="C601" s="832" t="s">
        <v>3462</v>
      </c>
      <c r="D601" s="833" t="s">
        <v>5005</v>
      </c>
      <c r="E601" s="834" t="s">
        <v>3474</v>
      </c>
      <c r="F601" s="832" t="s">
        <v>3453</v>
      </c>
      <c r="G601" s="832" t="s">
        <v>3585</v>
      </c>
      <c r="H601" s="832" t="s">
        <v>597</v>
      </c>
      <c r="I601" s="832" t="s">
        <v>2804</v>
      </c>
      <c r="J601" s="832" t="s">
        <v>2805</v>
      </c>
      <c r="K601" s="832" t="s">
        <v>2806</v>
      </c>
      <c r="L601" s="835">
        <v>117.46</v>
      </c>
      <c r="M601" s="835">
        <v>234.92</v>
      </c>
      <c r="N601" s="832">
        <v>2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30</v>
      </c>
      <c r="B602" s="832" t="s">
        <v>3452</v>
      </c>
      <c r="C602" s="832" t="s">
        <v>3462</v>
      </c>
      <c r="D602" s="833" t="s">
        <v>5005</v>
      </c>
      <c r="E602" s="834" t="s">
        <v>3474</v>
      </c>
      <c r="F602" s="832" t="s">
        <v>3453</v>
      </c>
      <c r="G602" s="832" t="s">
        <v>3547</v>
      </c>
      <c r="H602" s="832" t="s">
        <v>564</v>
      </c>
      <c r="I602" s="832" t="s">
        <v>3548</v>
      </c>
      <c r="J602" s="832" t="s">
        <v>3549</v>
      </c>
      <c r="K602" s="832" t="s">
        <v>3550</v>
      </c>
      <c r="L602" s="835">
        <v>72.88</v>
      </c>
      <c r="M602" s="835">
        <v>72.88</v>
      </c>
      <c r="N602" s="832">
        <v>1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30</v>
      </c>
      <c r="B603" s="832" t="s">
        <v>3452</v>
      </c>
      <c r="C603" s="832" t="s">
        <v>3462</v>
      </c>
      <c r="D603" s="833" t="s">
        <v>5005</v>
      </c>
      <c r="E603" s="834" t="s">
        <v>3474</v>
      </c>
      <c r="F603" s="832" t="s">
        <v>3453</v>
      </c>
      <c r="G603" s="832" t="s">
        <v>4062</v>
      </c>
      <c r="H603" s="832" t="s">
        <v>564</v>
      </c>
      <c r="I603" s="832" t="s">
        <v>4187</v>
      </c>
      <c r="J603" s="832" t="s">
        <v>637</v>
      </c>
      <c r="K603" s="832" t="s">
        <v>4188</v>
      </c>
      <c r="L603" s="835">
        <v>52.61</v>
      </c>
      <c r="M603" s="835">
        <v>52.61</v>
      </c>
      <c r="N603" s="832">
        <v>1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30</v>
      </c>
      <c r="B604" s="832" t="s">
        <v>3452</v>
      </c>
      <c r="C604" s="832" t="s">
        <v>3462</v>
      </c>
      <c r="D604" s="833" t="s">
        <v>5005</v>
      </c>
      <c r="E604" s="834" t="s">
        <v>3474</v>
      </c>
      <c r="F604" s="832" t="s">
        <v>3453</v>
      </c>
      <c r="G604" s="832" t="s">
        <v>3553</v>
      </c>
      <c r="H604" s="832" t="s">
        <v>597</v>
      </c>
      <c r="I604" s="832" t="s">
        <v>3885</v>
      </c>
      <c r="J604" s="832" t="s">
        <v>1544</v>
      </c>
      <c r="K604" s="832" t="s">
        <v>3886</v>
      </c>
      <c r="L604" s="835">
        <v>1195.75</v>
      </c>
      <c r="M604" s="835">
        <v>1195.75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30</v>
      </c>
      <c r="B605" s="832" t="s">
        <v>3452</v>
      </c>
      <c r="C605" s="832" t="s">
        <v>3462</v>
      </c>
      <c r="D605" s="833" t="s">
        <v>5005</v>
      </c>
      <c r="E605" s="834" t="s">
        <v>3474</v>
      </c>
      <c r="F605" s="832" t="s">
        <v>3453</v>
      </c>
      <c r="G605" s="832" t="s">
        <v>3553</v>
      </c>
      <c r="H605" s="832" t="s">
        <v>597</v>
      </c>
      <c r="I605" s="832" t="s">
        <v>3084</v>
      </c>
      <c r="J605" s="832" t="s">
        <v>1544</v>
      </c>
      <c r="K605" s="832" t="s">
        <v>1546</v>
      </c>
      <c r="L605" s="835">
        <v>2573.2199999999998</v>
      </c>
      <c r="M605" s="835">
        <v>5146.4399999999996</v>
      </c>
      <c r="N605" s="832">
        <v>2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30</v>
      </c>
      <c r="B606" s="832" t="s">
        <v>3452</v>
      </c>
      <c r="C606" s="832" t="s">
        <v>3462</v>
      </c>
      <c r="D606" s="833" t="s">
        <v>5005</v>
      </c>
      <c r="E606" s="834" t="s">
        <v>3474</v>
      </c>
      <c r="F606" s="832" t="s">
        <v>3453</v>
      </c>
      <c r="G606" s="832" t="s">
        <v>3555</v>
      </c>
      <c r="H606" s="832" t="s">
        <v>597</v>
      </c>
      <c r="I606" s="832" t="s">
        <v>2785</v>
      </c>
      <c r="J606" s="832" t="s">
        <v>2786</v>
      </c>
      <c r="K606" s="832" t="s">
        <v>2787</v>
      </c>
      <c r="L606" s="835">
        <v>10.34</v>
      </c>
      <c r="M606" s="835">
        <v>62.040000000000006</v>
      </c>
      <c r="N606" s="832">
        <v>6</v>
      </c>
      <c r="O606" s="836">
        <v>3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30</v>
      </c>
      <c r="B607" s="832" t="s">
        <v>3452</v>
      </c>
      <c r="C607" s="832" t="s">
        <v>3462</v>
      </c>
      <c r="D607" s="833" t="s">
        <v>5005</v>
      </c>
      <c r="E607" s="834" t="s">
        <v>3474</v>
      </c>
      <c r="F607" s="832" t="s">
        <v>3453</v>
      </c>
      <c r="G607" s="832" t="s">
        <v>3555</v>
      </c>
      <c r="H607" s="832" t="s">
        <v>597</v>
      </c>
      <c r="I607" s="832" t="s">
        <v>2788</v>
      </c>
      <c r="J607" s="832" t="s">
        <v>2786</v>
      </c>
      <c r="K607" s="832" t="s">
        <v>2789</v>
      </c>
      <c r="L607" s="835">
        <v>15.9</v>
      </c>
      <c r="M607" s="835">
        <v>15.9</v>
      </c>
      <c r="N607" s="832">
        <v>1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30</v>
      </c>
      <c r="B608" s="832" t="s">
        <v>3452</v>
      </c>
      <c r="C608" s="832" t="s">
        <v>3462</v>
      </c>
      <c r="D608" s="833" t="s">
        <v>5005</v>
      </c>
      <c r="E608" s="834" t="s">
        <v>3474</v>
      </c>
      <c r="F608" s="832" t="s">
        <v>3453</v>
      </c>
      <c r="G608" s="832" t="s">
        <v>3555</v>
      </c>
      <c r="H608" s="832" t="s">
        <v>597</v>
      </c>
      <c r="I608" s="832" t="s">
        <v>2790</v>
      </c>
      <c r="J608" s="832" t="s">
        <v>2786</v>
      </c>
      <c r="K608" s="832" t="s">
        <v>2747</v>
      </c>
      <c r="L608" s="835">
        <v>47.7</v>
      </c>
      <c r="M608" s="835">
        <v>47.7</v>
      </c>
      <c r="N608" s="832">
        <v>1</v>
      </c>
      <c r="O608" s="836">
        <v>0.5</v>
      </c>
      <c r="P608" s="835">
        <v>47.7</v>
      </c>
      <c r="Q608" s="837">
        <v>1</v>
      </c>
      <c r="R608" s="832">
        <v>1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30</v>
      </c>
      <c r="B609" s="832" t="s">
        <v>3452</v>
      </c>
      <c r="C609" s="832" t="s">
        <v>3462</v>
      </c>
      <c r="D609" s="833" t="s">
        <v>5005</v>
      </c>
      <c r="E609" s="834" t="s">
        <v>3474</v>
      </c>
      <c r="F609" s="832" t="s">
        <v>3453</v>
      </c>
      <c r="G609" s="832" t="s">
        <v>4189</v>
      </c>
      <c r="H609" s="832" t="s">
        <v>597</v>
      </c>
      <c r="I609" s="832" t="s">
        <v>4190</v>
      </c>
      <c r="J609" s="832" t="s">
        <v>3340</v>
      </c>
      <c r="K609" s="832" t="s">
        <v>4191</v>
      </c>
      <c r="L609" s="835">
        <v>102.46</v>
      </c>
      <c r="M609" s="835">
        <v>102.46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30</v>
      </c>
      <c r="B610" s="832" t="s">
        <v>3452</v>
      </c>
      <c r="C610" s="832" t="s">
        <v>3462</v>
      </c>
      <c r="D610" s="833" t="s">
        <v>5005</v>
      </c>
      <c r="E610" s="834" t="s">
        <v>3474</v>
      </c>
      <c r="F610" s="832" t="s">
        <v>3453</v>
      </c>
      <c r="G610" s="832" t="s">
        <v>3557</v>
      </c>
      <c r="H610" s="832" t="s">
        <v>564</v>
      </c>
      <c r="I610" s="832" t="s">
        <v>3558</v>
      </c>
      <c r="J610" s="832" t="s">
        <v>1713</v>
      </c>
      <c r="K610" s="832" t="s">
        <v>3518</v>
      </c>
      <c r="L610" s="835">
        <v>105.46</v>
      </c>
      <c r="M610" s="835">
        <v>105.46</v>
      </c>
      <c r="N610" s="832">
        <v>1</v>
      </c>
      <c r="O610" s="836">
        <v>0.5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30</v>
      </c>
      <c r="B611" s="832" t="s">
        <v>3452</v>
      </c>
      <c r="C611" s="832" t="s">
        <v>3462</v>
      </c>
      <c r="D611" s="833" t="s">
        <v>5005</v>
      </c>
      <c r="E611" s="834" t="s">
        <v>3474</v>
      </c>
      <c r="F611" s="832" t="s">
        <v>3453</v>
      </c>
      <c r="G611" s="832" t="s">
        <v>4192</v>
      </c>
      <c r="H611" s="832" t="s">
        <v>564</v>
      </c>
      <c r="I611" s="832" t="s">
        <v>4193</v>
      </c>
      <c r="J611" s="832" t="s">
        <v>4194</v>
      </c>
      <c r="K611" s="832" t="s">
        <v>4195</v>
      </c>
      <c r="L611" s="835">
        <v>1762.05</v>
      </c>
      <c r="M611" s="835">
        <v>1762.05</v>
      </c>
      <c r="N611" s="832">
        <v>1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30</v>
      </c>
      <c r="B612" s="832" t="s">
        <v>3452</v>
      </c>
      <c r="C612" s="832" t="s">
        <v>3462</v>
      </c>
      <c r="D612" s="833" t="s">
        <v>5005</v>
      </c>
      <c r="E612" s="834" t="s">
        <v>3474</v>
      </c>
      <c r="F612" s="832" t="s">
        <v>3453</v>
      </c>
      <c r="G612" s="832" t="s">
        <v>3599</v>
      </c>
      <c r="H612" s="832" t="s">
        <v>564</v>
      </c>
      <c r="I612" s="832" t="s">
        <v>3897</v>
      </c>
      <c r="J612" s="832" t="s">
        <v>3601</v>
      </c>
      <c r="K612" s="832" t="s">
        <v>3898</v>
      </c>
      <c r="L612" s="835">
        <v>352.3</v>
      </c>
      <c r="M612" s="835">
        <v>352.3</v>
      </c>
      <c r="N612" s="832">
        <v>1</v>
      </c>
      <c r="O612" s="836">
        <v>0.5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30</v>
      </c>
      <c r="B613" s="832" t="s">
        <v>3452</v>
      </c>
      <c r="C613" s="832" t="s">
        <v>3462</v>
      </c>
      <c r="D613" s="833" t="s">
        <v>5005</v>
      </c>
      <c r="E613" s="834" t="s">
        <v>3474</v>
      </c>
      <c r="F613" s="832" t="s">
        <v>3453</v>
      </c>
      <c r="G613" s="832" t="s">
        <v>3899</v>
      </c>
      <c r="H613" s="832" t="s">
        <v>597</v>
      </c>
      <c r="I613" s="832" t="s">
        <v>3366</v>
      </c>
      <c r="J613" s="832" t="s">
        <v>2859</v>
      </c>
      <c r="K613" s="832" t="s">
        <v>823</v>
      </c>
      <c r="L613" s="835">
        <v>143.35</v>
      </c>
      <c r="M613" s="835">
        <v>143.35</v>
      </c>
      <c r="N613" s="832">
        <v>1</v>
      </c>
      <c r="O613" s="836">
        <v>0.5</v>
      </c>
      <c r="P613" s="835">
        <v>143.35</v>
      </c>
      <c r="Q613" s="837">
        <v>1</v>
      </c>
      <c r="R613" s="832">
        <v>1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30</v>
      </c>
      <c r="B614" s="832" t="s">
        <v>3452</v>
      </c>
      <c r="C614" s="832" t="s">
        <v>3462</v>
      </c>
      <c r="D614" s="833" t="s">
        <v>5005</v>
      </c>
      <c r="E614" s="834" t="s">
        <v>3474</v>
      </c>
      <c r="F614" s="832" t="s">
        <v>3453</v>
      </c>
      <c r="G614" s="832" t="s">
        <v>3899</v>
      </c>
      <c r="H614" s="832" t="s">
        <v>597</v>
      </c>
      <c r="I614" s="832" t="s">
        <v>2858</v>
      </c>
      <c r="J614" s="832" t="s">
        <v>2859</v>
      </c>
      <c r="K614" s="832" t="s">
        <v>762</v>
      </c>
      <c r="L614" s="835">
        <v>93.18</v>
      </c>
      <c r="M614" s="835">
        <v>186.36</v>
      </c>
      <c r="N614" s="832">
        <v>2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30</v>
      </c>
      <c r="B615" s="832" t="s">
        <v>3452</v>
      </c>
      <c r="C615" s="832" t="s">
        <v>3462</v>
      </c>
      <c r="D615" s="833" t="s">
        <v>5005</v>
      </c>
      <c r="E615" s="834" t="s">
        <v>3474</v>
      </c>
      <c r="F615" s="832" t="s">
        <v>3453</v>
      </c>
      <c r="G615" s="832" t="s">
        <v>4196</v>
      </c>
      <c r="H615" s="832" t="s">
        <v>564</v>
      </c>
      <c r="I615" s="832" t="s">
        <v>4197</v>
      </c>
      <c r="J615" s="832" t="s">
        <v>4198</v>
      </c>
      <c r="K615" s="832" t="s">
        <v>4199</v>
      </c>
      <c r="L615" s="835">
        <v>0</v>
      </c>
      <c r="M615" s="835">
        <v>0</v>
      </c>
      <c r="N615" s="832">
        <v>1</v>
      </c>
      <c r="O615" s="836">
        <v>0.5</v>
      </c>
      <c r="P615" s="835"/>
      <c r="Q615" s="837"/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30</v>
      </c>
      <c r="B616" s="832" t="s">
        <v>3452</v>
      </c>
      <c r="C616" s="832" t="s">
        <v>3462</v>
      </c>
      <c r="D616" s="833" t="s">
        <v>5005</v>
      </c>
      <c r="E616" s="834" t="s">
        <v>3474</v>
      </c>
      <c r="F616" s="832" t="s">
        <v>3453</v>
      </c>
      <c r="G616" s="832" t="s">
        <v>3586</v>
      </c>
      <c r="H616" s="832" t="s">
        <v>564</v>
      </c>
      <c r="I616" s="832" t="s">
        <v>4200</v>
      </c>
      <c r="J616" s="832" t="s">
        <v>1652</v>
      </c>
      <c r="K616" s="832" t="s">
        <v>4201</v>
      </c>
      <c r="L616" s="835">
        <v>0</v>
      </c>
      <c r="M616" s="835">
        <v>0</v>
      </c>
      <c r="N616" s="832">
        <v>1</v>
      </c>
      <c r="O616" s="836">
        <v>0.5</v>
      </c>
      <c r="P616" s="835"/>
      <c r="Q616" s="837"/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30</v>
      </c>
      <c r="B617" s="832" t="s">
        <v>3452</v>
      </c>
      <c r="C617" s="832" t="s">
        <v>3462</v>
      </c>
      <c r="D617" s="833" t="s">
        <v>5005</v>
      </c>
      <c r="E617" s="834" t="s">
        <v>3474</v>
      </c>
      <c r="F617" s="832" t="s">
        <v>3453</v>
      </c>
      <c r="G617" s="832" t="s">
        <v>3904</v>
      </c>
      <c r="H617" s="832" t="s">
        <v>597</v>
      </c>
      <c r="I617" s="832" t="s">
        <v>3159</v>
      </c>
      <c r="J617" s="832" t="s">
        <v>3160</v>
      </c>
      <c r="K617" s="832" t="s">
        <v>3006</v>
      </c>
      <c r="L617" s="835">
        <v>122.96</v>
      </c>
      <c r="M617" s="835">
        <v>1352.56</v>
      </c>
      <c r="N617" s="832">
        <v>11</v>
      </c>
      <c r="O617" s="836">
        <v>3</v>
      </c>
      <c r="P617" s="835">
        <v>983.68</v>
      </c>
      <c r="Q617" s="837">
        <v>0.72727272727272729</v>
      </c>
      <c r="R617" s="832">
        <v>8</v>
      </c>
      <c r="S617" s="837">
        <v>0.72727272727272729</v>
      </c>
      <c r="T617" s="836">
        <v>2</v>
      </c>
      <c r="U617" s="838">
        <v>0.66666666666666663</v>
      </c>
    </row>
    <row r="618" spans="1:21" ht="14.4" customHeight="1" x14ac:dyDescent="0.3">
      <c r="A618" s="831">
        <v>30</v>
      </c>
      <c r="B618" s="832" t="s">
        <v>3452</v>
      </c>
      <c r="C618" s="832" t="s">
        <v>3462</v>
      </c>
      <c r="D618" s="833" t="s">
        <v>5005</v>
      </c>
      <c r="E618" s="834" t="s">
        <v>3474</v>
      </c>
      <c r="F618" s="832" t="s">
        <v>3453</v>
      </c>
      <c r="G618" s="832" t="s">
        <v>3904</v>
      </c>
      <c r="H618" s="832" t="s">
        <v>597</v>
      </c>
      <c r="I618" s="832" t="s">
        <v>3429</v>
      </c>
      <c r="J618" s="832" t="s">
        <v>3158</v>
      </c>
      <c r="K618" s="832" t="s">
        <v>3430</v>
      </c>
      <c r="L618" s="835">
        <v>324.38</v>
      </c>
      <c r="M618" s="835">
        <v>324.38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30</v>
      </c>
      <c r="B619" s="832" t="s">
        <v>3452</v>
      </c>
      <c r="C619" s="832" t="s">
        <v>3462</v>
      </c>
      <c r="D619" s="833" t="s">
        <v>5005</v>
      </c>
      <c r="E619" s="834" t="s">
        <v>3474</v>
      </c>
      <c r="F619" s="832" t="s">
        <v>3453</v>
      </c>
      <c r="G619" s="832" t="s">
        <v>3904</v>
      </c>
      <c r="H619" s="832" t="s">
        <v>564</v>
      </c>
      <c r="I619" s="832" t="s">
        <v>4202</v>
      </c>
      <c r="J619" s="832" t="s">
        <v>4203</v>
      </c>
      <c r="K619" s="832" t="s">
        <v>3430</v>
      </c>
      <c r="L619" s="835">
        <v>132</v>
      </c>
      <c r="M619" s="835">
        <v>264</v>
      </c>
      <c r="N619" s="832">
        <v>2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30</v>
      </c>
      <c r="B620" s="832" t="s">
        <v>3452</v>
      </c>
      <c r="C620" s="832" t="s">
        <v>3462</v>
      </c>
      <c r="D620" s="833" t="s">
        <v>5005</v>
      </c>
      <c r="E620" s="834" t="s">
        <v>3474</v>
      </c>
      <c r="F620" s="832" t="s">
        <v>3453</v>
      </c>
      <c r="G620" s="832" t="s">
        <v>4204</v>
      </c>
      <c r="H620" s="832" t="s">
        <v>564</v>
      </c>
      <c r="I620" s="832" t="s">
        <v>4205</v>
      </c>
      <c r="J620" s="832" t="s">
        <v>1005</v>
      </c>
      <c r="K620" s="832" t="s">
        <v>4206</v>
      </c>
      <c r="L620" s="835">
        <v>0</v>
      </c>
      <c r="M620" s="835">
        <v>0</v>
      </c>
      <c r="N620" s="832">
        <v>2</v>
      </c>
      <c r="O620" s="836">
        <v>1.5</v>
      </c>
      <c r="P620" s="835"/>
      <c r="Q620" s="837"/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30</v>
      </c>
      <c r="B621" s="832" t="s">
        <v>3452</v>
      </c>
      <c r="C621" s="832" t="s">
        <v>3462</v>
      </c>
      <c r="D621" s="833" t="s">
        <v>5005</v>
      </c>
      <c r="E621" s="834" t="s">
        <v>3474</v>
      </c>
      <c r="F621" s="832" t="s">
        <v>3453</v>
      </c>
      <c r="G621" s="832" t="s">
        <v>3909</v>
      </c>
      <c r="H621" s="832" t="s">
        <v>564</v>
      </c>
      <c r="I621" s="832" t="s">
        <v>3910</v>
      </c>
      <c r="J621" s="832" t="s">
        <v>1301</v>
      </c>
      <c r="K621" s="832" t="s">
        <v>681</v>
      </c>
      <c r="L621" s="835">
        <v>0</v>
      </c>
      <c r="M621" s="835">
        <v>0</v>
      </c>
      <c r="N621" s="832">
        <v>1</v>
      </c>
      <c r="O621" s="836">
        <v>0.5</v>
      </c>
      <c r="P621" s="835"/>
      <c r="Q621" s="837"/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30</v>
      </c>
      <c r="B622" s="832" t="s">
        <v>3452</v>
      </c>
      <c r="C622" s="832" t="s">
        <v>3462</v>
      </c>
      <c r="D622" s="833" t="s">
        <v>5005</v>
      </c>
      <c r="E622" s="834" t="s">
        <v>3474</v>
      </c>
      <c r="F622" s="832" t="s">
        <v>3453</v>
      </c>
      <c r="G622" s="832" t="s">
        <v>3909</v>
      </c>
      <c r="H622" s="832" t="s">
        <v>564</v>
      </c>
      <c r="I622" s="832" t="s">
        <v>4207</v>
      </c>
      <c r="J622" s="832" t="s">
        <v>1059</v>
      </c>
      <c r="K622" s="832" t="s">
        <v>1060</v>
      </c>
      <c r="L622" s="835">
        <v>0</v>
      </c>
      <c r="M622" s="835">
        <v>0</v>
      </c>
      <c r="N622" s="832">
        <v>1</v>
      </c>
      <c r="O622" s="836">
        <v>0.5</v>
      </c>
      <c r="P622" s="835"/>
      <c r="Q622" s="837"/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30</v>
      </c>
      <c r="B623" s="832" t="s">
        <v>3452</v>
      </c>
      <c r="C623" s="832" t="s">
        <v>3462</v>
      </c>
      <c r="D623" s="833" t="s">
        <v>5005</v>
      </c>
      <c r="E623" s="834" t="s">
        <v>3474</v>
      </c>
      <c r="F623" s="832" t="s">
        <v>3453</v>
      </c>
      <c r="G623" s="832" t="s">
        <v>4208</v>
      </c>
      <c r="H623" s="832" t="s">
        <v>597</v>
      </c>
      <c r="I623" s="832" t="s">
        <v>3363</v>
      </c>
      <c r="J623" s="832" t="s">
        <v>3364</v>
      </c>
      <c r="K623" s="832" t="s">
        <v>3365</v>
      </c>
      <c r="L623" s="835">
        <v>155.30000000000001</v>
      </c>
      <c r="M623" s="835">
        <v>155.30000000000001</v>
      </c>
      <c r="N623" s="832">
        <v>1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30</v>
      </c>
      <c r="B624" s="832" t="s">
        <v>3452</v>
      </c>
      <c r="C624" s="832" t="s">
        <v>3462</v>
      </c>
      <c r="D624" s="833" t="s">
        <v>5005</v>
      </c>
      <c r="E624" s="834" t="s">
        <v>3474</v>
      </c>
      <c r="F624" s="832" t="s">
        <v>3453</v>
      </c>
      <c r="G624" s="832" t="s">
        <v>3559</v>
      </c>
      <c r="H624" s="832" t="s">
        <v>597</v>
      </c>
      <c r="I624" s="832" t="s">
        <v>3057</v>
      </c>
      <c r="J624" s="832" t="s">
        <v>1461</v>
      </c>
      <c r="K624" s="832" t="s">
        <v>3058</v>
      </c>
      <c r="L624" s="835">
        <v>0</v>
      </c>
      <c r="M624" s="835">
        <v>0</v>
      </c>
      <c r="N624" s="832">
        <v>13</v>
      </c>
      <c r="O624" s="836">
        <v>7</v>
      </c>
      <c r="P624" s="835">
        <v>0</v>
      </c>
      <c r="Q624" s="837"/>
      <c r="R624" s="832">
        <v>3</v>
      </c>
      <c r="S624" s="837">
        <v>0.23076923076923078</v>
      </c>
      <c r="T624" s="836">
        <v>1.5</v>
      </c>
      <c r="U624" s="838">
        <v>0.21428571428571427</v>
      </c>
    </row>
    <row r="625" spans="1:21" ht="14.4" customHeight="1" x14ac:dyDescent="0.3">
      <c r="A625" s="831">
        <v>30</v>
      </c>
      <c r="B625" s="832" t="s">
        <v>3452</v>
      </c>
      <c r="C625" s="832" t="s">
        <v>3462</v>
      </c>
      <c r="D625" s="833" t="s">
        <v>5005</v>
      </c>
      <c r="E625" s="834" t="s">
        <v>3474</v>
      </c>
      <c r="F625" s="832" t="s">
        <v>3453</v>
      </c>
      <c r="G625" s="832" t="s">
        <v>3560</v>
      </c>
      <c r="H625" s="832" t="s">
        <v>564</v>
      </c>
      <c r="I625" s="832" t="s">
        <v>3561</v>
      </c>
      <c r="J625" s="832" t="s">
        <v>1829</v>
      </c>
      <c r="K625" s="832" t="s">
        <v>3562</v>
      </c>
      <c r="L625" s="835">
        <v>42.08</v>
      </c>
      <c r="M625" s="835">
        <v>210.39999999999998</v>
      </c>
      <c r="N625" s="832">
        <v>5</v>
      </c>
      <c r="O625" s="836">
        <v>2.5</v>
      </c>
      <c r="P625" s="835">
        <v>42.08</v>
      </c>
      <c r="Q625" s="837">
        <v>0.2</v>
      </c>
      <c r="R625" s="832">
        <v>1</v>
      </c>
      <c r="S625" s="837">
        <v>0.2</v>
      </c>
      <c r="T625" s="836">
        <v>0.5</v>
      </c>
      <c r="U625" s="838">
        <v>0.2</v>
      </c>
    </row>
    <row r="626" spans="1:21" ht="14.4" customHeight="1" x14ac:dyDescent="0.3">
      <c r="A626" s="831">
        <v>30</v>
      </c>
      <c r="B626" s="832" t="s">
        <v>3452</v>
      </c>
      <c r="C626" s="832" t="s">
        <v>3462</v>
      </c>
      <c r="D626" s="833" t="s">
        <v>5005</v>
      </c>
      <c r="E626" s="834" t="s">
        <v>3474</v>
      </c>
      <c r="F626" s="832" t="s">
        <v>3453</v>
      </c>
      <c r="G626" s="832" t="s">
        <v>3913</v>
      </c>
      <c r="H626" s="832" t="s">
        <v>564</v>
      </c>
      <c r="I626" s="832" t="s">
        <v>3917</v>
      </c>
      <c r="J626" s="832" t="s">
        <v>3915</v>
      </c>
      <c r="K626" s="832" t="s">
        <v>3918</v>
      </c>
      <c r="L626" s="835">
        <v>59.56</v>
      </c>
      <c r="M626" s="835">
        <v>59.56</v>
      </c>
      <c r="N626" s="832">
        <v>1</v>
      </c>
      <c r="O626" s="836">
        <v>0.5</v>
      </c>
      <c r="P626" s="835">
        <v>59.56</v>
      </c>
      <c r="Q626" s="837">
        <v>1</v>
      </c>
      <c r="R626" s="832">
        <v>1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30</v>
      </c>
      <c r="B627" s="832" t="s">
        <v>3452</v>
      </c>
      <c r="C627" s="832" t="s">
        <v>3462</v>
      </c>
      <c r="D627" s="833" t="s">
        <v>5005</v>
      </c>
      <c r="E627" s="834" t="s">
        <v>3474</v>
      </c>
      <c r="F627" s="832" t="s">
        <v>3453</v>
      </c>
      <c r="G627" s="832" t="s">
        <v>4068</v>
      </c>
      <c r="H627" s="832" t="s">
        <v>597</v>
      </c>
      <c r="I627" s="832" t="s">
        <v>2827</v>
      </c>
      <c r="J627" s="832" t="s">
        <v>2828</v>
      </c>
      <c r="K627" s="832" t="s">
        <v>2829</v>
      </c>
      <c r="L627" s="835">
        <v>79.11</v>
      </c>
      <c r="M627" s="835">
        <v>237.32999999999998</v>
      </c>
      <c r="N627" s="832">
        <v>3</v>
      </c>
      <c r="O627" s="836">
        <v>1.5</v>
      </c>
      <c r="P627" s="835">
        <v>79.11</v>
      </c>
      <c r="Q627" s="837">
        <v>0.33333333333333337</v>
      </c>
      <c r="R627" s="832">
        <v>1</v>
      </c>
      <c r="S627" s="837">
        <v>0.33333333333333331</v>
      </c>
      <c r="T627" s="836">
        <v>0.5</v>
      </c>
      <c r="U627" s="838">
        <v>0.33333333333333331</v>
      </c>
    </row>
    <row r="628" spans="1:21" ht="14.4" customHeight="1" x14ac:dyDescent="0.3">
      <c r="A628" s="831">
        <v>30</v>
      </c>
      <c r="B628" s="832" t="s">
        <v>3452</v>
      </c>
      <c r="C628" s="832" t="s">
        <v>3462</v>
      </c>
      <c r="D628" s="833" t="s">
        <v>5005</v>
      </c>
      <c r="E628" s="834" t="s">
        <v>3474</v>
      </c>
      <c r="F628" s="832" t="s">
        <v>3453</v>
      </c>
      <c r="G628" s="832" t="s">
        <v>4068</v>
      </c>
      <c r="H628" s="832" t="s">
        <v>564</v>
      </c>
      <c r="I628" s="832" t="s">
        <v>4209</v>
      </c>
      <c r="J628" s="832" t="s">
        <v>4210</v>
      </c>
      <c r="K628" s="832" t="s">
        <v>1791</v>
      </c>
      <c r="L628" s="835">
        <v>39.549999999999997</v>
      </c>
      <c r="M628" s="835">
        <v>39.549999999999997</v>
      </c>
      <c r="N628" s="832">
        <v>1</v>
      </c>
      <c r="O628" s="836">
        <v>0.5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30</v>
      </c>
      <c r="B629" s="832" t="s">
        <v>3452</v>
      </c>
      <c r="C629" s="832" t="s">
        <v>3462</v>
      </c>
      <c r="D629" s="833" t="s">
        <v>5005</v>
      </c>
      <c r="E629" s="834" t="s">
        <v>3474</v>
      </c>
      <c r="F629" s="832" t="s">
        <v>3453</v>
      </c>
      <c r="G629" s="832" t="s">
        <v>3923</v>
      </c>
      <c r="H629" s="832" t="s">
        <v>597</v>
      </c>
      <c r="I629" s="832" t="s">
        <v>3359</v>
      </c>
      <c r="J629" s="832" t="s">
        <v>2366</v>
      </c>
      <c r="K629" s="832" t="s">
        <v>2367</v>
      </c>
      <c r="L629" s="835">
        <v>86.73</v>
      </c>
      <c r="M629" s="835">
        <v>86.73</v>
      </c>
      <c r="N629" s="832">
        <v>1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30</v>
      </c>
      <c r="B630" s="832" t="s">
        <v>3452</v>
      </c>
      <c r="C630" s="832" t="s">
        <v>3462</v>
      </c>
      <c r="D630" s="833" t="s">
        <v>5005</v>
      </c>
      <c r="E630" s="834" t="s">
        <v>3474</v>
      </c>
      <c r="F630" s="832" t="s">
        <v>3453</v>
      </c>
      <c r="G630" s="832" t="s">
        <v>3565</v>
      </c>
      <c r="H630" s="832" t="s">
        <v>564</v>
      </c>
      <c r="I630" s="832" t="s">
        <v>4069</v>
      </c>
      <c r="J630" s="832" t="s">
        <v>1014</v>
      </c>
      <c r="K630" s="832" t="s">
        <v>1015</v>
      </c>
      <c r="L630" s="835">
        <v>29.67</v>
      </c>
      <c r="M630" s="835">
        <v>29.67</v>
      </c>
      <c r="N630" s="832">
        <v>1</v>
      </c>
      <c r="O630" s="836">
        <v>0.5</v>
      </c>
      <c r="P630" s="835">
        <v>29.67</v>
      </c>
      <c r="Q630" s="837">
        <v>1</v>
      </c>
      <c r="R630" s="832">
        <v>1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30</v>
      </c>
      <c r="B631" s="832" t="s">
        <v>3452</v>
      </c>
      <c r="C631" s="832" t="s">
        <v>3462</v>
      </c>
      <c r="D631" s="833" t="s">
        <v>5005</v>
      </c>
      <c r="E631" s="834" t="s">
        <v>3474</v>
      </c>
      <c r="F631" s="832" t="s">
        <v>3453</v>
      </c>
      <c r="G631" s="832" t="s">
        <v>3565</v>
      </c>
      <c r="H631" s="832" t="s">
        <v>564</v>
      </c>
      <c r="I631" s="832" t="s">
        <v>4070</v>
      </c>
      <c r="J631" s="832" t="s">
        <v>1017</v>
      </c>
      <c r="K631" s="832" t="s">
        <v>1018</v>
      </c>
      <c r="L631" s="835">
        <v>50.89</v>
      </c>
      <c r="M631" s="835">
        <v>203.56</v>
      </c>
      <c r="N631" s="832">
        <v>4</v>
      </c>
      <c r="O631" s="836">
        <v>2</v>
      </c>
      <c r="P631" s="835">
        <v>50.89</v>
      </c>
      <c r="Q631" s="837">
        <v>0.25</v>
      </c>
      <c r="R631" s="832">
        <v>1</v>
      </c>
      <c r="S631" s="837">
        <v>0.25</v>
      </c>
      <c r="T631" s="836">
        <v>0.5</v>
      </c>
      <c r="U631" s="838">
        <v>0.25</v>
      </c>
    </row>
    <row r="632" spans="1:21" ht="14.4" customHeight="1" x14ac:dyDescent="0.3">
      <c r="A632" s="831">
        <v>30</v>
      </c>
      <c r="B632" s="832" t="s">
        <v>3452</v>
      </c>
      <c r="C632" s="832" t="s">
        <v>3462</v>
      </c>
      <c r="D632" s="833" t="s">
        <v>5005</v>
      </c>
      <c r="E632" s="834" t="s">
        <v>3474</v>
      </c>
      <c r="F632" s="832" t="s">
        <v>3453</v>
      </c>
      <c r="G632" s="832" t="s">
        <v>3565</v>
      </c>
      <c r="H632" s="832" t="s">
        <v>564</v>
      </c>
      <c r="I632" s="832" t="s">
        <v>4211</v>
      </c>
      <c r="J632" s="832" t="s">
        <v>1019</v>
      </c>
      <c r="K632" s="832" t="s">
        <v>4212</v>
      </c>
      <c r="L632" s="835">
        <v>76.33</v>
      </c>
      <c r="M632" s="835">
        <v>76.33</v>
      </c>
      <c r="N632" s="832">
        <v>1</v>
      </c>
      <c r="O632" s="836">
        <v>0.5</v>
      </c>
      <c r="P632" s="835">
        <v>76.33</v>
      </c>
      <c r="Q632" s="837">
        <v>1</v>
      </c>
      <c r="R632" s="832">
        <v>1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30</v>
      </c>
      <c r="B633" s="832" t="s">
        <v>3452</v>
      </c>
      <c r="C633" s="832" t="s">
        <v>3462</v>
      </c>
      <c r="D633" s="833" t="s">
        <v>5005</v>
      </c>
      <c r="E633" s="834" t="s">
        <v>3474</v>
      </c>
      <c r="F633" s="832" t="s">
        <v>3453</v>
      </c>
      <c r="G633" s="832" t="s">
        <v>3569</v>
      </c>
      <c r="H633" s="832" t="s">
        <v>564</v>
      </c>
      <c r="I633" s="832" t="s">
        <v>3570</v>
      </c>
      <c r="J633" s="832" t="s">
        <v>1726</v>
      </c>
      <c r="K633" s="832" t="s">
        <v>2713</v>
      </c>
      <c r="L633" s="835">
        <v>122.73</v>
      </c>
      <c r="M633" s="835">
        <v>859.11</v>
      </c>
      <c r="N633" s="832">
        <v>7</v>
      </c>
      <c r="O633" s="836">
        <v>3.5</v>
      </c>
      <c r="P633" s="835">
        <v>245.46</v>
      </c>
      <c r="Q633" s="837">
        <v>0.2857142857142857</v>
      </c>
      <c r="R633" s="832">
        <v>2</v>
      </c>
      <c r="S633" s="837">
        <v>0.2857142857142857</v>
      </c>
      <c r="T633" s="836">
        <v>1</v>
      </c>
      <c r="U633" s="838">
        <v>0.2857142857142857</v>
      </c>
    </row>
    <row r="634" spans="1:21" ht="14.4" customHeight="1" x14ac:dyDescent="0.3">
      <c r="A634" s="831">
        <v>30</v>
      </c>
      <c r="B634" s="832" t="s">
        <v>3452</v>
      </c>
      <c r="C634" s="832" t="s">
        <v>3462</v>
      </c>
      <c r="D634" s="833" t="s">
        <v>5005</v>
      </c>
      <c r="E634" s="834" t="s">
        <v>3474</v>
      </c>
      <c r="F634" s="832" t="s">
        <v>3453</v>
      </c>
      <c r="G634" s="832" t="s">
        <v>4213</v>
      </c>
      <c r="H634" s="832" t="s">
        <v>564</v>
      </c>
      <c r="I634" s="832" t="s">
        <v>4214</v>
      </c>
      <c r="J634" s="832" t="s">
        <v>1750</v>
      </c>
      <c r="K634" s="832" t="s">
        <v>2720</v>
      </c>
      <c r="L634" s="835">
        <v>93.96</v>
      </c>
      <c r="M634" s="835">
        <v>93.96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30</v>
      </c>
      <c r="B635" s="832" t="s">
        <v>3452</v>
      </c>
      <c r="C635" s="832" t="s">
        <v>3462</v>
      </c>
      <c r="D635" s="833" t="s">
        <v>5005</v>
      </c>
      <c r="E635" s="834" t="s">
        <v>3474</v>
      </c>
      <c r="F635" s="832" t="s">
        <v>3453</v>
      </c>
      <c r="G635" s="832" t="s">
        <v>4215</v>
      </c>
      <c r="H635" s="832" t="s">
        <v>564</v>
      </c>
      <c r="I635" s="832" t="s">
        <v>4216</v>
      </c>
      <c r="J635" s="832" t="s">
        <v>1700</v>
      </c>
      <c r="K635" s="832" t="s">
        <v>4217</v>
      </c>
      <c r="L635" s="835">
        <v>165.83</v>
      </c>
      <c r="M635" s="835">
        <v>165.83</v>
      </c>
      <c r="N635" s="832">
        <v>1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30</v>
      </c>
      <c r="B636" s="832" t="s">
        <v>3452</v>
      </c>
      <c r="C636" s="832" t="s">
        <v>3462</v>
      </c>
      <c r="D636" s="833" t="s">
        <v>5005</v>
      </c>
      <c r="E636" s="834" t="s">
        <v>3474</v>
      </c>
      <c r="F636" s="832" t="s">
        <v>3453</v>
      </c>
      <c r="G636" s="832" t="s">
        <v>3938</v>
      </c>
      <c r="H636" s="832" t="s">
        <v>564</v>
      </c>
      <c r="I636" s="832" t="s">
        <v>4074</v>
      </c>
      <c r="J636" s="832" t="s">
        <v>1783</v>
      </c>
      <c r="K636" s="832" t="s">
        <v>4075</v>
      </c>
      <c r="L636" s="835">
        <v>65.989999999999995</v>
      </c>
      <c r="M636" s="835">
        <v>131.97999999999999</v>
      </c>
      <c r="N636" s="832">
        <v>2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30</v>
      </c>
      <c r="B637" s="832" t="s">
        <v>3452</v>
      </c>
      <c r="C637" s="832" t="s">
        <v>3462</v>
      </c>
      <c r="D637" s="833" t="s">
        <v>5005</v>
      </c>
      <c r="E637" s="834" t="s">
        <v>3474</v>
      </c>
      <c r="F637" s="832" t="s">
        <v>3453</v>
      </c>
      <c r="G637" s="832" t="s">
        <v>3589</v>
      </c>
      <c r="H637" s="832" t="s">
        <v>597</v>
      </c>
      <c r="I637" s="832" t="s">
        <v>2677</v>
      </c>
      <c r="J637" s="832" t="s">
        <v>2678</v>
      </c>
      <c r="K637" s="832" t="s">
        <v>2679</v>
      </c>
      <c r="L637" s="835">
        <v>131.32</v>
      </c>
      <c r="M637" s="835">
        <v>262.64</v>
      </c>
      <c r="N637" s="832">
        <v>2</v>
      </c>
      <c r="O637" s="836">
        <v>1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30</v>
      </c>
      <c r="B638" s="832" t="s">
        <v>3452</v>
      </c>
      <c r="C638" s="832" t="s">
        <v>3462</v>
      </c>
      <c r="D638" s="833" t="s">
        <v>5005</v>
      </c>
      <c r="E638" s="834" t="s">
        <v>3474</v>
      </c>
      <c r="F638" s="832" t="s">
        <v>3453</v>
      </c>
      <c r="G638" s="832" t="s">
        <v>3941</v>
      </c>
      <c r="H638" s="832" t="s">
        <v>564</v>
      </c>
      <c r="I638" s="832" t="s">
        <v>3942</v>
      </c>
      <c r="J638" s="832" t="s">
        <v>959</v>
      </c>
      <c r="K638" s="832" t="s">
        <v>3943</v>
      </c>
      <c r="L638" s="835">
        <v>43.94</v>
      </c>
      <c r="M638" s="835">
        <v>43.94</v>
      </c>
      <c r="N638" s="832">
        <v>1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30</v>
      </c>
      <c r="B639" s="832" t="s">
        <v>3452</v>
      </c>
      <c r="C639" s="832" t="s">
        <v>3462</v>
      </c>
      <c r="D639" s="833" t="s">
        <v>5005</v>
      </c>
      <c r="E639" s="834" t="s">
        <v>3474</v>
      </c>
      <c r="F639" s="832" t="s">
        <v>3453</v>
      </c>
      <c r="G639" s="832" t="s">
        <v>4218</v>
      </c>
      <c r="H639" s="832" t="s">
        <v>564</v>
      </c>
      <c r="I639" s="832" t="s">
        <v>4219</v>
      </c>
      <c r="J639" s="832" t="s">
        <v>4220</v>
      </c>
      <c r="K639" s="832" t="s">
        <v>4221</v>
      </c>
      <c r="L639" s="835">
        <v>124.3</v>
      </c>
      <c r="M639" s="835">
        <v>124.3</v>
      </c>
      <c r="N639" s="832">
        <v>1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30</v>
      </c>
      <c r="B640" s="832" t="s">
        <v>3452</v>
      </c>
      <c r="C640" s="832" t="s">
        <v>3462</v>
      </c>
      <c r="D640" s="833" t="s">
        <v>5005</v>
      </c>
      <c r="E640" s="834" t="s">
        <v>3474</v>
      </c>
      <c r="F640" s="832" t="s">
        <v>3453</v>
      </c>
      <c r="G640" s="832" t="s">
        <v>3590</v>
      </c>
      <c r="H640" s="832" t="s">
        <v>564</v>
      </c>
      <c r="I640" s="832" t="s">
        <v>3944</v>
      </c>
      <c r="J640" s="832" t="s">
        <v>791</v>
      </c>
      <c r="K640" s="832" t="s">
        <v>3945</v>
      </c>
      <c r="L640" s="835">
        <v>311.02</v>
      </c>
      <c r="M640" s="835">
        <v>1555.1</v>
      </c>
      <c r="N640" s="832">
        <v>5</v>
      </c>
      <c r="O640" s="836">
        <v>3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30</v>
      </c>
      <c r="B641" s="832" t="s">
        <v>3452</v>
      </c>
      <c r="C641" s="832" t="s">
        <v>3462</v>
      </c>
      <c r="D641" s="833" t="s">
        <v>5005</v>
      </c>
      <c r="E641" s="834" t="s">
        <v>3474</v>
      </c>
      <c r="F641" s="832" t="s">
        <v>3453</v>
      </c>
      <c r="G641" s="832" t="s">
        <v>3590</v>
      </c>
      <c r="H641" s="832" t="s">
        <v>564</v>
      </c>
      <c r="I641" s="832" t="s">
        <v>3659</v>
      </c>
      <c r="J641" s="832" t="s">
        <v>779</v>
      </c>
      <c r="K641" s="832" t="s">
        <v>3660</v>
      </c>
      <c r="L641" s="835">
        <v>0</v>
      </c>
      <c r="M641" s="835">
        <v>0</v>
      </c>
      <c r="N641" s="832">
        <v>1</v>
      </c>
      <c r="O641" s="836">
        <v>0.5</v>
      </c>
      <c r="P641" s="835"/>
      <c r="Q641" s="837"/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30</v>
      </c>
      <c r="B642" s="832" t="s">
        <v>3452</v>
      </c>
      <c r="C642" s="832" t="s">
        <v>3462</v>
      </c>
      <c r="D642" s="833" t="s">
        <v>5005</v>
      </c>
      <c r="E642" s="834" t="s">
        <v>3474</v>
      </c>
      <c r="F642" s="832" t="s">
        <v>3453</v>
      </c>
      <c r="G642" s="832" t="s">
        <v>3590</v>
      </c>
      <c r="H642" s="832" t="s">
        <v>564</v>
      </c>
      <c r="I642" s="832" t="s">
        <v>4222</v>
      </c>
      <c r="J642" s="832" t="s">
        <v>779</v>
      </c>
      <c r="K642" s="832" t="s">
        <v>4223</v>
      </c>
      <c r="L642" s="835">
        <v>0</v>
      </c>
      <c r="M642" s="835">
        <v>0</v>
      </c>
      <c r="N642" s="832">
        <v>2</v>
      </c>
      <c r="O642" s="836">
        <v>1</v>
      </c>
      <c r="P642" s="835"/>
      <c r="Q642" s="837"/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30</v>
      </c>
      <c r="B643" s="832" t="s">
        <v>3452</v>
      </c>
      <c r="C643" s="832" t="s">
        <v>3462</v>
      </c>
      <c r="D643" s="833" t="s">
        <v>5005</v>
      </c>
      <c r="E643" s="834" t="s">
        <v>3474</v>
      </c>
      <c r="F643" s="832" t="s">
        <v>3453</v>
      </c>
      <c r="G643" s="832" t="s">
        <v>3590</v>
      </c>
      <c r="H643" s="832" t="s">
        <v>564</v>
      </c>
      <c r="I643" s="832" t="s">
        <v>4224</v>
      </c>
      <c r="J643" s="832" t="s">
        <v>4225</v>
      </c>
      <c r="K643" s="832" t="s">
        <v>4226</v>
      </c>
      <c r="L643" s="835">
        <v>317.8</v>
      </c>
      <c r="M643" s="835">
        <v>317.8</v>
      </c>
      <c r="N643" s="832">
        <v>1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30</v>
      </c>
      <c r="B644" s="832" t="s">
        <v>3452</v>
      </c>
      <c r="C644" s="832" t="s">
        <v>3462</v>
      </c>
      <c r="D644" s="833" t="s">
        <v>5005</v>
      </c>
      <c r="E644" s="834" t="s">
        <v>3474</v>
      </c>
      <c r="F644" s="832" t="s">
        <v>3453</v>
      </c>
      <c r="G644" s="832" t="s">
        <v>4081</v>
      </c>
      <c r="H644" s="832" t="s">
        <v>597</v>
      </c>
      <c r="I644" s="832" t="s">
        <v>2776</v>
      </c>
      <c r="J644" s="832" t="s">
        <v>2777</v>
      </c>
      <c r="K644" s="832" t="s">
        <v>2778</v>
      </c>
      <c r="L644" s="835">
        <v>218.73</v>
      </c>
      <c r="M644" s="835">
        <v>218.73</v>
      </c>
      <c r="N644" s="832">
        <v>1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30</v>
      </c>
      <c r="B645" s="832" t="s">
        <v>3452</v>
      </c>
      <c r="C645" s="832" t="s">
        <v>3462</v>
      </c>
      <c r="D645" s="833" t="s">
        <v>5005</v>
      </c>
      <c r="E645" s="834" t="s">
        <v>3474</v>
      </c>
      <c r="F645" s="832" t="s">
        <v>3453</v>
      </c>
      <c r="G645" s="832" t="s">
        <v>3946</v>
      </c>
      <c r="H645" s="832" t="s">
        <v>597</v>
      </c>
      <c r="I645" s="832" t="s">
        <v>3184</v>
      </c>
      <c r="J645" s="832" t="s">
        <v>811</v>
      </c>
      <c r="K645" s="832" t="s">
        <v>3185</v>
      </c>
      <c r="L645" s="835">
        <v>0</v>
      </c>
      <c r="M645" s="835">
        <v>0</v>
      </c>
      <c r="N645" s="832">
        <v>1</v>
      </c>
      <c r="O645" s="836">
        <v>0.5</v>
      </c>
      <c r="P645" s="835"/>
      <c r="Q645" s="837"/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30</v>
      </c>
      <c r="B646" s="832" t="s">
        <v>3452</v>
      </c>
      <c r="C646" s="832" t="s">
        <v>3462</v>
      </c>
      <c r="D646" s="833" t="s">
        <v>5005</v>
      </c>
      <c r="E646" s="834" t="s">
        <v>3474</v>
      </c>
      <c r="F646" s="832" t="s">
        <v>3453</v>
      </c>
      <c r="G646" s="832" t="s">
        <v>1865</v>
      </c>
      <c r="H646" s="832" t="s">
        <v>597</v>
      </c>
      <c r="I646" s="832" t="s">
        <v>2621</v>
      </c>
      <c r="J646" s="832" t="s">
        <v>2622</v>
      </c>
      <c r="K646" s="832" t="s">
        <v>2623</v>
      </c>
      <c r="L646" s="835">
        <v>120.61</v>
      </c>
      <c r="M646" s="835">
        <v>241.22</v>
      </c>
      <c r="N646" s="832">
        <v>2</v>
      </c>
      <c r="O646" s="836">
        <v>1.5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30</v>
      </c>
      <c r="B647" s="832" t="s">
        <v>3452</v>
      </c>
      <c r="C647" s="832" t="s">
        <v>3462</v>
      </c>
      <c r="D647" s="833" t="s">
        <v>5005</v>
      </c>
      <c r="E647" s="834" t="s">
        <v>3474</v>
      </c>
      <c r="F647" s="832" t="s">
        <v>3453</v>
      </c>
      <c r="G647" s="832" t="s">
        <v>3489</v>
      </c>
      <c r="H647" s="832" t="s">
        <v>597</v>
      </c>
      <c r="I647" s="832" t="s">
        <v>3145</v>
      </c>
      <c r="J647" s="832" t="s">
        <v>1891</v>
      </c>
      <c r="K647" s="832" t="s">
        <v>3144</v>
      </c>
      <c r="L647" s="835">
        <v>0</v>
      </c>
      <c r="M647" s="835">
        <v>0</v>
      </c>
      <c r="N647" s="832">
        <v>5</v>
      </c>
      <c r="O647" s="836">
        <v>2.5</v>
      </c>
      <c r="P647" s="835">
        <v>0</v>
      </c>
      <c r="Q647" s="837"/>
      <c r="R647" s="832">
        <v>1</v>
      </c>
      <c r="S647" s="837">
        <v>0.2</v>
      </c>
      <c r="T647" s="836">
        <v>0.5</v>
      </c>
      <c r="U647" s="838">
        <v>0.2</v>
      </c>
    </row>
    <row r="648" spans="1:21" ht="14.4" customHeight="1" x14ac:dyDescent="0.3">
      <c r="A648" s="831">
        <v>30</v>
      </c>
      <c r="B648" s="832" t="s">
        <v>3452</v>
      </c>
      <c r="C648" s="832" t="s">
        <v>3462</v>
      </c>
      <c r="D648" s="833" t="s">
        <v>5005</v>
      </c>
      <c r="E648" s="834" t="s">
        <v>3474</v>
      </c>
      <c r="F648" s="832" t="s">
        <v>3453</v>
      </c>
      <c r="G648" s="832" t="s">
        <v>4227</v>
      </c>
      <c r="H648" s="832" t="s">
        <v>564</v>
      </c>
      <c r="I648" s="832" t="s">
        <v>4228</v>
      </c>
      <c r="J648" s="832" t="s">
        <v>4229</v>
      </c>
      <c r="K648" s="832" t="s">
        <v>4230</v>
      </c>
      <c r="L648" s="835">
        <v>138.86000000000001</v>
      </c>
      <c r="M648" s="835">
        <v>138.86000000000001</v>
      </c>
      <c r="N648" s="832">
        <v>1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30</v>
      </c>
      <c r="B649" s="832" t="s">
        <v>3452</v>
      </c>
      <c r="C649" s="832" t="s">
        <v>3462</v>
      </c>
      <c r="D649" s="833" t="s">
        <v>5005</v>
      </c>
      <c r="E649" s="834" t="s">
        <v>3474</v>
      </c>
      <c r="F649" s="832" t="s">
        <v>3453</v>
      </c>
      <c r="G649" s="832" t="s">
        <v>3947</v>
      </c>
      <c r="H649" s="832" t="s">
        <v>597</v>
      </c>
      <c r="I649" s="832" t="s">
        <v>2662</v>
      </c>
      <c r="J649" s="832" t="s">
        <v>967</v>
      </c>
      <c r="K649" s="832" t="s">
        <v>2663</v>
      </c>
      <c r="L649" s="835">
        <v>1887.9</v>
      </c>
      <c r="M649" s="835">
        <v>3775.8</v>
      </c>
      <c r="N649" s="832">
        <v>2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30</v>
      </c>
      <c r="B650" s="832" t="s">
        <v>3452</v>
      </c>
      <c r="C650" s="832" t="s">
        <v>3462</v>
      </c>
      <c r="D650" s="833" t="s">
        <v>5005</v>
      </c>
      <c r="E650" s="834" t="s">
        <v>3474</v>
      </c>
      <c r="F650" s="832" t="s">
        <v>3453</v>
      </c>
      <c r="G650" s="832" t="s">
        <v>3947</v>
      </c>
      <c r="H650" s="832" t="s">
        <v>597</v>
      </c>
      <c r="I650" s="832" t="s">
        <v>2657</v>
      </c>
      <c r="J650" s="832" t="s">
        <v>967</v>
      </c>
      <c r="K650" s="832" t="s">
        <v>2658</v>
      </c>
      <c r="L650" s="835">
        <v>1544.99</v>
      </c>
      <c r="M650" s="835">
        <v>3089.98</v>
      </c>
      <c r="N650" s="832">
        <v>2</v>
      </c>
      <c r="O650" s="836">
        <v>1</v>
      </c>
      <c r="P650" s="835">
        <v>1544.99</v>
      </c>
      <c r="Q650" s="837">
        <v>0.5</v>
      </c>
      <c r="R650" s="832">
        <v>1</v>
      </c>
      <c r="S650" s="837">
        <v>0.5</v>
      </c>
      <c r="T650" s="836">
        <v>0.5</v>
      </c>
      <c r="U650" s="838">
        <v>0.5</v>
      </c>
    </row>
    <row r="651" spans="1:21" ht="14.4" customHeight="1" x14ac:dyDescent="0.3">
      <c r="A651" s="831">
        <v>30</v>
      </c>
      <c r="B651" s="832" t="s">
        <v>3452</v>
      </c>
      <c r="C651" s="832" t="s">
        <v>3462</v>
      </c>
      <c r="D651" s="833" t="s">
        <v>5005</v>
      </c>
      <c r="E651" s="834" t="s">
        <v>3474</v>
      </c>
      <c r="F651" s="832" t="s">
        <v>3453</v>
      </c>
      <c r="G651" s="832" t="s">
        <v>3594</v>
      </c>
      <c r="H651" s="832" t="s">
        <v>597</v>
      </c>
      <c r="I651" s="832" t="s">
        <v>2574</v>
      </c>
      <c r="J651" s="832" t="s">
        <v>2572</v>
      </c>
      <c r="K651" s="832" t="s">
        <v>2575</v>
      </c>
      <c r="L651" s="835">
        <v>414.07</v>
      </c>
      <c r="M651" s="835">
        <v>1656.28</v>
      </c>
      <c r="N651" s="832">
        <v>4</v>
      </c>
      <c r="O651" s="836">
        <v>2</v>
      </c>
      <c r="P651" s="835">
        <v>414.07</v>
      </c>
      <c r="Q651" s="837">
        <v>0.25</v>
      </c>
      <c r="R651" s="832">
        <v>1</v>
      </c>
      <c r="S651" s="837">
        <v>0.25</v>
      </c>
      <c r="T651" s="836">
        <v>0.5</v>
      </c>
      <c r="U651" s="838">
        <v>0.25</v>
      </c>
    </row>
    <row r="652" spans="1:21" ht="14.4" customHeight="1" x14ac:dyDescent="0.3">
      <c r="A652" s="831">
        <v>30</v>
      </c>
      <c r="B652" s="832" t="s">
        <v>3452</v>
      </c>
      <c r="C652" s="832" t="s">
        <v>3462</v>
      </c>
      <c r="D652" s="833" t="s">
        <v>5005</v>
      </c>
      <c r="E652" s="834" t="s">
        <v>3474</v>
      </c>
      <c r="F652" s="832" t="s">
        <v>3453</v>
      </c>
      <c r="G652" s="832" t="s">
        <v>3571</v>
      </c>
      <c r="H652" s="832" t="s">
        <v>597</v>
      </c>
      <c r="I652" s="832" t="s">
        <v>3053</v>
      </c>
      <c r="J652" s="832" t="s">
        <v>3054</v>
      </c>
      <c r="K652" s="832" t="s">
        <v>3055</v>
      </c>
      <c r="L652" s="835">
        <v>50.32</v>
      </c>
      <c r="M652" s="835">
        <v>301.92</v>
      </c>
      <c r="N652" s="832">
        <v>6</v>
      </c>
      <c r="O652" s="836">
        <v>4</v>
      </c>
      <c r="P652" s="835">
        <v>50.32</v>
      </c>
      <c r="Q652" s="837">
        <v>0.16666666666666666</v>
      </c>
      <c r="R652" s="832">
        <v>1</v>
      </c>
      <c r="S652" s="837">
        <v>0.16666666666666666</v>
      </c>
      <c r="T652" s="836">
        <v>0.5</v>
      </c>
      <c r="U652" s="838">
        <v>0.125</v>
      </c>
    </row>
    <row r="653" spans="1:21" ht="14.4" customHeight="1" x14ac:dyDescent="0.3">
      <c r="A653" s="831">
        <v>30</v>
      </c>
      <c r="B653" s="832" t="s">
        <v>3452</v>
      </c>
      <c r="C653" s="832" t="s">
        <v>3462</v>
      </c>
      <c r="D653" s="833" t="s">
        <v>5005</v>
      </c>
      <c r="E653" s="834" t="s">
        <v>3474</v>
      </c>
      <c r="F653" s="832" t="s">
        <v>3453</v>
      </c>
      <c r="G653" s="832" t="s">
        <v>4231</v>
      </c>
      <c r="H653" s="832" t="s">
        <v>564</v>
      </c>
      <c r="I653" s="832" t="s">
        <v>4232</v>
      </c>
      <c r="J653" s="832" t="s">
        <v>4233</v>
      </c>
      <c r="K653" s="832" t="s">
        <v>4234</v>
      </c>
      <c r="L653" s="835">
        <v>83.38</v>
      </c>
      <c r="M653" s="835">
        <v>83.38</v>
      </c>
      <c r="N653" s="832">
        <v>1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30</v>
      </c>
      <c r="B654" s="832" t="s">
        <v>3452</v>
      </c>
      <c r="C654" s="832" t="s">
        <v>3462</v>
      </c>
      <c r="D654" s="833" t="s">
        <v>5005</v>
      </c>
      <c r="E654" s="834" t="s">
        <v>3474</v>
      </c>
      <c r="F654" s="832" t="s">
        <v>3453</v>
      </c>
      <c r="G654" s="832" t="s">
        <v>4235</v>
      </c>
      <c r="H654" s="832" t="s">
        <v>564</v>
      </c>
      <c r="I654" s="832" t="s">
        <v>4236</v>
      </c>
      <c r="J654" s="832" t="s">
        <v>1298</v>
      </c>
      <c r="K654" s="832" t="s">
        <v>4237</v>
      </c>
      <c r="L654" s="835">
        <v>374.79</v>
      </c>
      <c r="M654" s="835">
        <v>749.58</v>
      </c>
      <c r="N654" s="832">
        <v>2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30</v>
      </c>
      <c r="B655" s="832" t="s">
        <v>3452</v>
      </c>
      <c r="C655" s="832" t="s">
        <v>3462</v>
      </c>
      <c r="D655" s="833" t="s">
        <v>5005</v>
      </c>
      <c r="E655" s="834" t="s">
        <v>3474</v>
      </c>
      <c r="F655" s="832" t="s">
        <v>3453</v>
      </c>
      <c r="G655" s="832" t="s">
        <v>4238</v>
      </c>
      <c r="H655" s="832" t="s">
        <v>597</v>
      </c>
      <c r="I655" s="832" t="s">
        <v>4239</v>
      </c>
      <c r="J655" s="832" t="s">
        <v>940</v>
      </c>
      <c r="K655" s="832" t="s">
        <v>4240</v>
      </c>
      <c r="L655" s="835">
        <v>0</v>
      </c>
      <c r="M655" s="835">
        <v>0</v>
      </c>
      <c r="N655" s="832">
        <v>8</v>
      </c>
      <c r="O655" s="836">
        <v>5.5</v>
      </c>
      <c r="P655" s="835">
        <v>0</v>
      </c>
      <c r="Q655" s="837"/>
      <c r="R655" s="832">
        <v>2</v>
      </c>
      <c r="S655" s="837">
        <v>0.25</v>
      </c>
      <c r="T655" s="836">
        <v>1</v>
      </c>
      <c r="U655" s="838">
        <v>0.18181818181818182</v>
      </c>
    </row>
    <row r="656" spans="1:21" ht="14.4" customHeight="1" x14ac:dyDescent="0.3">
      <c r="A656" s="831">
        <v>30</v>
      </c>
      <c r="B656" s="832" t="s">
        <v>3452</v>
      </c>
      <c r="C656" s="832" t="s">
        <v>3462</v>
      </c>
      <c r="D656" s="833" t="s">
        <v>5005</v>
      </c>
      <c r="E656" s="834" t="s">
        <v>3474</v>
      </c>
      <c r="F656" s="832" t="s">
        <v>3453</v>
      </c>
      <c r="G656" s="832" t="s">
        <v>4238</v>
      </c>
      <c r="H656" s="832" t="s">
        <v>597</v>
      </c>
      <c r="I656" s="832" t="s">
        <v>2583</v>
      </c>
      <c r="J656" s="832" t="s">
        <v>940</v>
      </c>
      <c r="K656" s="832" t="s">
        <v>2584</v>
      </c>
      <c r="L656" s="835">
        <v>0</v>
      </c>
      <c r="M656" s="835">
        <v>0</v>
      </c>
      <c r="N656" s="832">
        <v>7</v>
      </c>
      <c r="O656" s="836">
        <v>4</v>
      </c>
      <c r="P656" s="835">
        <v>0</v>
      </c>
      <c r="Q656" s="837"/>
      <c r="R656" s="832">
        <v>1</v>
      </c>
      <c r="S656" s="837">
        <v>0.14285714285714285</v>
      </c>
      <c r="T656" s="836">
        <v>0.5</v>
      </c>
      <c r="U656" s="838">
        <v>0.125</v>
      </c>
    </row>
    <row r="657" spans="1:21" ht="14.4" customHeight="1" x14ac:dyDescent="0.3">
      <c r="A657" s="831">
        <v>30</v>
      </c>
      <c r="B657" s="832" t="s">
        <v>3452</v>
      </c>
      <c r="C657" s="832" t="s">
        <v>3462</v>
      </c>
      <c r="D657" s="833" t="s">
        <v>5005</v>
      </c>
      <c r="E657" s="834" t="s">
        <v>3474</v>
      </c>
      <c r="F657" s="832" t="s">
        <v>3453</v>
      </c>
      <c r="G657" s="832" t="s">
        <v>4082</v>
      </c>
      <c r="H657" s="832" t="s">
        <v>597</v>
      </c>
      <c r="I657" s="832" t="s">
        <v>3091</v>
      </c>
      <c r="J657" s="832" t="s">
        <v>1430</v>
      </c>
      <c r="K657" s="832" t="s">
        <v>3092</v>
      </c>
      <c r="L657" s="835">
        <v>531.12</v>
      </c>
      <c r="M657" s="835">
        <v>531.12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30</v>
      </c>
      <c r="B658" s="832" t="s">
        <v>3452</v>
      </c>
      <c r="C658" s="832" t="s">
        <v>3462</v>
      </c>
      <c r="D658" s="833" t="s">
        <v>5005</v>
      </c>
      <c r="E658" s="834" t="s">
        <v>3474</v>
      </c>
      <c r="F658" s="832" t="s">
        <v>3453</v>
      </c>
      <c r="G658" s="832" t="s">
        <v>4082</v>
      </c>
      <c r="H658" s="832" t="s">
        <v>597</v>
      </c>
      <c r="I658" s="832" t="s">
        <v>3093</v>
      </c>
      <c r="J658" s="832" t="s">
        <v>1432</v>
      </c>
      <c r="K658" s="832" t="s">
        <v>3094</v>
      </c>
      <c r="L658" s="835">
        <v>229.15</v>
      </c>
      <c r="M658" s="835">
        <v>229.15</v>
      </c>
      <c r="N658" s="832">
        <v>1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30</v>
      </c>
      <c r="B659" s="832" t="s">
        <v>3452</v>
      </c>
      <c r="C659" s="832" t="s">
        <v>3462</v>
      </c>
      <c r="D659" s="833" t="s">
        <v>5005</v>
      </c>
      <c r="E659" s="834" t="s">
        <v>3474</v>
      </c>
      <c r="F659" s="832" t="s">
        <v>3453</v>
      </c>
      <c r="G659" s="832" t="s">
        <v>3572</v>
      </c>
      <c r="H659" s="832" t="s">
        <v>597</v>
      </c>
      <c r="I659" s="832" t="s">
        <v>2908</v>
      </c>
      <c r="J659" s="832" t="s">
        <v>2900</v>
      </c>
      <c r="K659" s="832" t="s">
        <v>2909</v>
      </c>
      <c r="L659" s="835">
        <v>84.18</v>
      </c>
      <c r="M659" s="835">
        <v>84.18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30</v>
      </c>
      <c r="B660" s="832" t="s">
        <v>3452</v>
      </c>
      <c r="C660" s="832" t="s">
        <v>3462</v>
      </c>
      <c r="D660" s="833" t="s">
        <v>5005</v>
      </c>
      <c r="E660" s="834" t="s">
        <v>3474</v>
      </c>
      <c r="F660" s="832" t="s">
        <v>3453</v>
      </c>
      <c r="G660" s="832" t="s">
        <v>3572</v>
      </c>
      <c r="H660" s="832" t="s">
        <v>597</v>
      </c>
      <c r="I660" s="832" t="s">
        <v>2910</v>
      </c>
      <c r="J660" s="832" t="s">
        <v>2897</v>
      </c>
      <c r="K660" s="832" t="s">
        <v>2911</v>
      </c>
      <c r="L660" s="835">
        <v>63.14</v>
      </c>
      <c r="M660" s="835">
        <v>126.28</v>
      </c>
      <c r="N660" s="832">
        <v>2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30</v>
      </c>
      <c r="B661" s="832" t="s">
        <v>3452</v>
      </c>
      <c r="C661" s="832" t="s">
        <v>3462</v>
      </c>
      <c r="D661" s="833" t="s">
        <v>5005</v>
      </c>
      <c r="E661" s="834" t="s">
        <v>3474</v>
      </c>
      <c r="F661" s="832" t="s">
        <v>3453</v>
      </c>
      <c r="G661" s="832" t="s">
        <v>3572</v>
      </c>
      <c r="H661" s="832" t="s">
        <v>597</v>
      </c>
      <c r="I661" s="832" t="s">
        <v>2912</v>
      </c>
      <c r="J661" s="832" t="s">
        <v>2897</v>
      </c>
      <c r="K661" s="832" t="s">
        <v>2913</v>
      </c>
      <c r="L661" s="835">
        <v>49.08</v>
      </c>
      <c r="M661" s="835">
        <v>343.55999999999995</v>
      </c>
      <c r="N661" s="832">
        <v>7</v>
      </c>
      <c r="O661" s="836">
        <v>3.5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30</v>
      </c>
      <c r="B662" s="832" t="s">
        <v>3452</v>
      </c>
      <c r="C662" s="832" t="s">
        <v>3462</v>
      </c>
      <c r="D662" s="833" t="s">
        <v>5005</v>
      </c>
      <c r="E662" s="834" t="s">
        <v>3474</v>
      </c>
      <c r="F662" s="832" t="s">
        <v>3453</v>
      </c>
      <c r="G662" s="832" t="s">
        <v>3572</v>
      </c>
      <c r="H662" s="832" t="s">
        <v>597</v>
      </c>
      <c r="I662" s="832" t="s">
        <v>2906</v>
      </c>
      <c r="J662" s="832" t="s">
        <v>2900</v>
      </c>
      <c r="K662" s="832" t="s">
        <v>2907</v>
      </c>
      <c r="L662" s="835">
        <v>49.08</v>
      </c>
      <c r="M662" s="835">
        <v>49.08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30</v>
      </c>
      <c r="B663" s="832" t="s">
        <v>3452</v>
      </c>
      <c r="C663" s="832" t="s">
        <v>3462</v>
      </c>
      <c r="D663" s="833" t="s">
        <v>5005</v>
      </c>
      <c r="E663" s="834" t="s">
        <v>3474</v>
      </c>
      <c r="F663" s="832" t="s">
        <v>3454</v>
      </c>
      <c r="G663" s="832" t="s">
        <v>3573</v>
      </c>
      <c r="H663" s="832" t="s">
        <v>564</v>
      </c>
      <c r="I663" s="832" t="s">
        <v>4241</v>
      </c>
      <c r="J663" s="832" t="s">
        <v>3470</v>
      </c>
      <c r="K663" s="832"/>
      <c r="L663" s="835">
        <v>0</v>
      </c>
      <c r="M663" s="835">
        <v>0</v>
      </c>
      <c r="N663" s="832">
        <v>2</v>
      </c>
      <c r="O663" s="836">
        <v>1.5</v>
      </c>
      <c r="P663" s="835">
        <v>0</v>
      </c>
      <c r="Q663" s="837"/>
      <c r="R663" s="832">
        <v>2</v>
      </c>
      <c r="S663" s="837">
        <v>1</v>
      </c>
      <c r="T663" s="836">
        <v>1.5</v>
      </c>
      <c r="U663" s="838">
        <v>1</v>
      </c>
    </row>
    <row r="664" spans="1:21" ht="14.4" customHeight="1" x14ac:dyDescent="0.3">
      <c r="A664" s="831">
        <v>30</v>
      </c>
      <c r="B664" s="832" t="s">
        <v>3452</v>
      </c>
      <c r="C664" s="832" t="s">
        <v>3462</v>
      </c>
      <c r="D664" s="833" t="s">
        <v>5005</v>
      </c>
      <c r="E664" s="834" t="s">
        <v>3474</v>
      </c>
      <c r="F664" s="832" t="s">
        <v>3455</v>
      </c>
      <c r="G664" s="832" t="s">
        <v>3605</v>
      </c>
      <c r="H664" s="832" t="s">
        <v>564</v>
      </c>
      <c r="I664" s="832" t="s">
        <v>4242</v>
      </c>
      <c r="J664" s="832" t="s">
        <v>4243</v>
      </c>
      <c r="K664" s="832" t="s">
        <v>4244</v>
      </c>
      <c r="L664" s="835">
        <v>1150</v>
      </c>
      <c r="M664" s="835">
        <v>1150</v>
      </c>
      <c r="N664" s="832">
        <v>1</v>
      </c>
      <c r="O664" s="836">
        <v>1</v>
      </c>
      <c r="P664" s="835">
        <v>1150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30</v>
      </c>
      <c r="B665" s="832" t="s">
        <v>3452</v>
      </c>
      <c r="C665" s="832" t="s">
        <v>3462</v>
      </c>
      <c r="D665" s="833" t="s">
        <v>5005</v>
      </c>
      <c r="E665" s="834" t="s">
        <v>3475</v>
      </c>
      <c r="F665" s="832" t="s">
        <v>3453</v>
      </c>
      <c r="G665" s="832" t="s">
        <v>4105</v>
      </c>
      <c r="H665" s="832" t="s">
        <v>564</v>
      </c>
      <c r="I665" s="832" t="s">
        <v>4106</v>
      </c>
      <c r="J665" s="832" t="s">
        <v>4107</v>
      </c>
      <c r="K665" s="832" t="s">
        <v>4108</v>
      </c>
      <c r="L665" s="835">
        <v>35.11</v>
      </c>
      <c r="M665" s="835">
        <v>35.11</v>
      </c>
      <c r="N665" s="832">
        <v>1</v>
      </c>
      <c r="O665" s="836">
        <v>0.5</v>
      </c>
      <c r="P665" s="835">
        <v>35.11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30</v>
      </c>
      <c r="B666" s="832" t="s">
        <v>3452</v>
      </c>
      <c r="C666" s="832" t="s">
        <v>3462</v>
      </c>
      <c r="D666" s="833" t="s">
        <v>5005</v>
      </c>
      <c r="E666" s="834" t="s">
        <v>3475</v>
      </c>
      <c r="F666" s="832" t="s">
        <v>3453</v>
      </c>
      <c r="G666" s="832" t="s">
        <v>3490</v>
      </c>
      <c r="H666" s="832" t="s">
        <v>564</v>
      </c>
      <c r="I666" s="832" t="s">
        <v>4245</v>
      </c>
      <c r="J666" s="832" t="s">
        <v>4246</v>
      </c>
      <c r="K666" s="832" t="s">
        <v>644</v>
      </c>
      <c r="L666" s="835">
        <v>65.28</v>
      </c>
      <c r="M666" s="835">
        <v>65.28</v>
      </c>
      <c r="N666" s="832">
        <v>1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30</v>
      </c>
      <c r="B667" s="832" t="s">
        <v>3452</v>
      </c>
      <c r="C667" s="832" t="s">
        <v>3462</v>
      </c>
      <c r="D667" s="833" t="s">
        <v>5005</v>
      </c>
      <c r="E667" s="834" t="s">
        <v>3475</v>
      </c>
      <c r="F667" s="832" t="s">
        <v>3453</v>
      </c>
      <c r="G667" s="832" t="s">
        <v>3490</v>
      </c>
      <c r="H667" s="832" t="s">
        <v>597</v>
      </c>
      <c r="I667" s="832" t="s">
        <v>3026</v>
      </c>
      <c r="J667" s="832" t="s">
        <v>641</v>
      </c>
      <c r="K667" s="832" t="s">
        <v>643</v>
      </c>
      <c r="L667" s="835">
        <v>72.55</v>
      </c>
      <c r="M667" s="835">
        <v>145.1</v>
      </c>
      <c r="N667" s="832">
        <v>2</v>
      </c>
      <c r="O667" s="836">
        <v>1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30</v>
      </c>
      <c r="B668" s="832" t="s">
        <v>3452</v>
      </c>
      <c r="C668" s="832" t="s">
        <v>3462</v>
      </c>
      <c r="D668" s="833" t="s">
        <v>5005</v>
      </c>
      <c r="E668" s="834" t="s">
        <v>3475</v>
      </c>
      <c r="F668" s="832" t="s">
        <v>3453</v>
      </c>
      <c r="G668" s="832" t="s">
        <v>3490</v>
      </c>
      <c r="H668" s="832" t="s">
        <v>597</v>
      </c>
      <c r="I668" s="832" t="s">
        <v>3025</v>
      </c>
      <c r="J668" s="832" t="s">
        <v>641</v>
      </c>
      <c r="K668" s="832" t="s">
        <v>642</v>
      </c>
      <c r="L668" s="835">
        <v>21.76</v>
      </c>
      <c r="M668" s="835">
        <v>130.56</v>
      </c>
      <c r="N668" s="832">
        <v>6</v>
      </c>
      <c r="O668" s="836">
        <v>3</v>
      </c>
      <c r="P668" s="835">
        <v>21.76</v>
      </c>
      <c r="Q668" s="837">
        <v>0.16666666666666669</v>
      </c>
      <c r="R668" s="832">
        <v>1</v>
      </c>
      <c r="S668" s="837">
        <v>0.16666666666666666</v>
      </c>
      <c r="T668" s="836">
        <v>0.5</v>
      </c>
      <c r="U668" s="838">
        <v>0.16666666666666666</v>
      </c>
    </row>
    <row r="669" spans="1:21" ht="14.4" customHeight="1" x14ac:dyDescent="0.3">
      <c r="A669" s="831">
        <v>30</v>
      </c>
      <c r="B669" s="832" t="s">
        <v>3452</v>
      </c>
      <c r="C669" s="832" t="s">
        <v>3462</v>
      </c>
      <c r="D669" s="833" t="s">
        <v>5005</v>
      </c>
      <c r="E669" s="834" t="s">
        <v>3475</v>
      </c>
      <c r="F669" s="832" t="s">
        <v>3453</v>
      </c>
      <c r="G669" s="832" t="s">
        <v>3491</v>
      </c>
      <c r="H669" s="832" t="s">
        <v>597</v>
      </c>
      <c r="I669" s="832" t="s">
        <v>3137</v>
      </c>
      <c r="J669" s="832" t="s">
        <v>3133</v>
      </c>
      <c r="K669" s="832" t="s">
        <v>3136</v>
      </c>
      <c r="L669" s="835">
        <v>4.7</v>
      </c>
      <c r="M669" s="835">
        <v>4.7</v>
      </c>
      <c r="N669" s="832">
        <v>1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30</v>
      </c>
      <c r="B670" s="832" t="s">
        <v>3452</v>
      </c>
      <c r="C670" s="832" t="s">
        <v>3462</v>
      </c>
      <c r="D670" s="833" t="s">
        <v>5005</v>
      </c>
      <c r="E670" s="834" t="s">
        <v>3475</v>
      </c>
      <c r="F670" s="832" t="s">
        <v>3453</v>
      </c>
      <c r="G670" s="832" t="s">
        <v>3669</v>
      </c>
      <c r="H670" s="832" t="s">
        <v>597</v>
      </c>
      <c r="I670" s="832" t="s">
        <v>2674</v>
      </c>
      <c r="J670" s="832" t="s">
        <v>848</v>
      </c>
      <c r="K670" s="832" t="s">
        <v>2675</v>
      </c>
      <c r="L670" s="835">
        <v>160.03</v>
      </c>
      <c r="M670" s="835">
        <v>160.03</v>
      </c>
      <c r="N670" s="832">
        <v>1</v>
      </c>
      <c r="O670" s="836">
        <v>0.5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30</v>
      </c>
      <c r="B671" s="832" t="s">
        <v>3452</v>
      </c>
      <c r="C671" s="832" t="s">
        <v>3462</v>
      </c>
      <c r="D671" s="833" t="s">
        <v>5005</v>
      </c>
      <c r="E671" s="834" t="s">
        <v>3475</v>
      </c>
      <c r="F671" s="832" t="s">
        <v>3453</v>
      </c>
      <c r="G671" s="832" t="s">
        <v>3493</v>
      </c>
      <c r="H671" s="832" t="s">
        <v>564</v>
      </c>
      <c r="I671" s="832" t="s">
        <v>4247</v>
      </c>
      <c r="J671" s="832" t="s">
        <v>4004</v>
      </c>
      <c r="K671" s="832" t="s">
        <v>2747</v>
      </c>
      <c r="L671" s="835">
        <v>31.09</v>
      </c>
      <c r="M671" s="835">
        <v>31.09</v>
      </c>
      <c r="N671" s="832">
        <v>1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30</v>
      </c>
      <c r="B672" s="832" t="s">
        <v>3452</v>
      </c>
      <c r="C672" s="832" t="s">
        <v>3462</v>
      </c>
      <c r="D672" s="833" t="s">
        <v>5005</v>
      </c>
      <c r="E672" s="834" t="s">
        <v>3475</v>
      </c>
      <c r="F672" s="832" t="s">
        <v>3453</v>
      </c>
      <c r="G672" s="832" t="s">
        <v>3493</v>
      </c>
      <c r="H672" s="832" t="s">
        <v>597</v>
      </c>
      <c r="I672" s="832" t="s">
        <v>2763</v>
      </c>
      <c r="J672" s="832" t="s">
        <v>2761</v>
      </c>
      <c r="K672" s="832" t="s">
        <v>2747</v>
      </c>
      <c r="L672" s="835">
        <v>31.09</v>
      </c>
      <c r="M672" s="835">
        <v>62.18</v>
      </c>
      <c r="N672" s="832">
        <v>2</v>
      </c>
      <c r="O672" s="836">
        <v>1.5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30</v>
      </c>
      <c r="B673" s="832" t="s">
        <v>3452</v>
      </c>
      <c r="C673" s="832" t="s">
        <v>3462</v>
      </c>
      <c r="D673" s="833" t="s">
        <v>5005</v>
      </c>
      <c r="E673" s="834" t="s">
        <v>3475</v>
      </c>
      <c r="F673" s="832" t="s">
        <v>3453</v>
      </c>
      <c r="G673" s="832" t="s">
        <v>3493</v>
      </c>
      <c r="H673" s="832" t="s">
        <v>597</v>
      </c>
      <c r="I673" s="832" t="s">
        <v>2764</v>
      </c>
      <c r="J673" s="832" t="s">
        <v>2761</v>
      </c>
      <c r="K673" s="832" t="s">
        <v>2765</v>
      </c>
      <c r="L673" s="835">
        <v>62.18</v>
      </c>
      <c r="M673" s="835">
        <v>124.36</v>
      </c>
      <c r="N673" s="832">
        <v>2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30</v>
      </c>
      <c r="B674" s="832" t="s">
        <v>3452</v>
      </c>
      <c r="C674" s="832" t="s">
        <v>3462</v>
      </c>
      <c r="D674" s="833" t="s">
        <v>5005</v>
      </c>
      <c r="E674" s="834" t="s">
        <v>3475</v>
      </c>
      <c r="F674" s="832" t="s">
        <v>3453</v>
      </c>
      <c r="G674" s="832" t="s">
        <v>4248</v>
      </c>
      <c r="H674" s="832" t="s">
        <v>564</v>
      </c>
      <c r="I674" s="832" t="s">
        <v>4249</v>
      </c>
      <c r="J674" s="832" t="s">
        <v>4250</v>
      </c>
      <c r="K674" s="832" t="s">
        <v>4251</v>
      </c>
      <c r="L674" s="835">
        <v>590.26</v>
      </c>
      <c r="M674" s="835">
        <v>590.26</v>
      </c>
      <c r="N674" s="832">
        <v>1</v>
      </c>
      <c r="O674" s="836">
        <v>1</v>
      </c>
      <c r="P674" s="835">
        <v>590.26</v>
      </c>
      <c r="Q674" s="837">
        <v>1</v>
      </c>
      <c r="R674" s="832">
        <v>1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30</v>
      </c>
      <c r="B675" s="832" t="s">
        <v>3452</v>
      </c>
      <c r="C675" s="832" t="s">
        <v>3462</v>
      </c>
      <c r="D675" s="833" t="s">
        <v>5005</v>
      </c>
      <c r="E675" s="834" t="s">
        <v>3475</v>
      </c>
      <c r="F675" s="832" t="s">
        <v>3453</v>
      </c>
      <c r="G675" s="832" t="s">
        <v>3494</v>
      </c>
      <c r="H675" s="832" t="s">
        <v>597</v>
      </c>
      <c r="I675" s="832" t="s">
        <v>2853</v>
      </c>
      <c r="J675" s="832" t="s">
        <v>1790</v>
      </c>
      <c r="K675" s="832" t="s">
        <v>2854</v>
      </c>
      <c r="L675" s="835">
        <v>93.18</v>
      </c>
      <c r="M675" s="835">
        <v>186.36</v>
      </c>
      <c r="N675" s="832">
        <v>2</v>
      </c>
      <c r="O675" s="836">
        <v>1</v>
      </c>
      <c r="P675" s="835">
        <v>93.18</v>
      </c>
      <c r="Q675" s="837">
        <v>0.5</v>
      </c>
      <c r="R675" s="832">
        <v>1</v>
      </c>
      <c r="S675" s="837">
        <v>0.5</v>
      </c>
      <c r="T675" s="836">
        <v>0.5</v>
      </c>
      <c r="U675" s="838">
        <v>0.5</v>
      </c>
    </row>
    <row r="676" spans="1:21" ht="14.4" customHeight="1" x14ac:dyDescent="0.3">
      <c r="A676" s="831">
        <v>30</v>
      </c>
      <c r="B676" s="832" t="s">
        <v>3452</v>
      </c>
      <c r="C676" s="832" t="s">
        <v>3462</v>
      </c>
      <c r="D676" s="833" t="s">
        <v>5005</v>
      </c>
      <c r="E676" s="834" t="s">
        <v>3475</v>
      </c>
      <c r="F676" s="832" t="s">
        <v>3453</v>
      </c>
      <c r="G676" s="832" t="s">
        <v>3494</v>
      </c>
      <c r="H676" s="832" t="s">
        <v>597</v>
      </c>
      <c r="I676" s="832" t="s">
        <v>2846</v>
      </c>
      <c r="J676" s="832" t="s">
        <v>1790</v>
      </c>
      <c r="K676" s="832" t="s">
        <v>1791</v>
      </c>
      <c r="L676" s="835">
        <v>143.35</v>
      </c>
      <c r="M676" s="835">
        <v>286.7</v>
      </c>
      <c r="N676" s="832">
        <v>2</v>
      </c>
      <c r="O676" s="836">
        <v>1</v>
      </c>
      <c r="P676" s="835">
        <v>143.35</v>
      </c>
      <c r="Q676" s="837">
        <v>0.5</v>
      </c>
      <c r="R676" s="832">
        <v>1</v>
      </c>
      <c r="S676" s="837">
        <v>0.5</v>
      </c>
      <c r="T676" s="836">
        <v>0.5</v>
      </c>
      <c r="U676" s="838">
        <v>0.5</v>
      </c>
    </row>
    <row r="677" spans="1:21" ht="14.4" customHeight="1" x14ac:dyDescent="0.3">
      <c r="A677" s="831">
        <v>30</v>
      </c>
      <c r="B677" s="832" t="s">
        <v>3452</v>
      </c>
      <c r="C677" s="832" t="s">
        <v>3462</v>
      </c>
      <c r="D677" s="833" t="s">
        <v>5005</v>
      </c>
      <c r="E677" s="834" t="s">
        <v>3475</v>
      </c>
      <c r="F677" s="832" t="s">
        <v>3453</v>
      </c>
      <c r="G677" s="832" t="s">
        <v>3494</v>
      </c>
      <c r="H677" s="832" t="s">
        <v>597</v>
      </c>
      <c r="I677" s="832" t="s">
        <v>2849</v>
      </c>
      <c r="J677" s="832" t="s">
        <v>1790</v>
      </c>
      <c r="K677" s="832" t="s">
        <v>2850</v>
      </c>
      <c r="L677" s="835">
        <v>46.6</v>
      </c>
      <c r="M677" s="835">
        <v>93.2</v>
      </c>
      <c r="N677" s="832">
        <v>2</v>
      </c>
      <c r="O677" s="836">
        <v>1</v>
      </c>
      <c r="P677" s="835">
        <v>46.6</v>
      </c>
      <c r="Q677" s="837">
        <v>0.5</v>
      </c>
      <c r="R677" s="832">
        <v>1</v>
      </c>
      <c r="S677" s="837">
        <v>0.5</v>
      </c>
      <c r="T677" s="836">
        <v>0.5</v>
      </c>
      <c r="U677" s="838">
        <v>0.5</v>
      </c>
    </row>
    <row r="678" spans="1:21" ht="14.4" customHeight="1" x14ac:dyDescent="0.3">
      <c r="A678" s="831">
        <v>30</v>
      </c>
      <c r="B678" s="832" t="s">
        <v>3452</v>
      </c>
      <c r="C678" s="832" t="s">
        <v>3462</v>
      </c>
      <c r="D678" s="833" t="s">
        <v>5005</v>
      </c>
      <c r="E678" s="834" t="s">
        <v>3475</v>
      </c>
      <c r="F678" s="832" t="s">
        <v>3453</v>
      </c>
      <c r="G678" s="832" t="s">
        <v>4252</v>
      </c>
      <c r="H678" s="832" t="s">
        <v>597</v>
      </c>
      <c r="I678" s="832" t="s">
        <v>2872</v>
      </c>
      <c r="J678" s="832" t="s">
        <v>2873</v>
      </c>
      <c r="K678" s="832" t="s">
        <v>2874</v>
      </c>
      <c r="L678" s="835">
        <v>233.04</v>
      </c>
      <c r="M678" s="835">
        <v>233.04</v>
      </c>
      <c r="N678" s="832">
        <v>1</v>
      </c>
      <c r="O678" s="836">
        <v>0.5</v>
      </c>
      <c r="P678" s="835">
        <v>233.04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30</v>
      </c>
      <c r="B679" s="832" t="s">
        <v>3452</v>
      </c>
      <c r="C679" s="832" t="s">
        <v>3462</v>
      </c>
      <c r="D679" s="833" t="s">
        <v>5005</v>
      </c>
      <c r="E679" s="834" t="s">
        <v>3475</v>
      </c>
      <c r="F679" s="832" t="s">
        <v>3453</v>
      </c>
      <c r="G679" s="832" t="s">
        <v>3497</v>
      </c>
      <c r="H679" s="832" t="s">
        <v>564</v>
      </c>
      <c r="I679" s="832" t="s">
        <v>3498</v>
      </c>
      <c r="J679" s="832" t="s">
        <v>3499</v>
      </c>
      <c r="K679" s="832" t="s">
        <v>731</v>
      </c>
      <c r="L679" s="835">
        <v>103.8</v>
      </c>
      <c r="M679" s="835">
        <v>103.8</v>
      </c>
      <c r="N679" s="832">
        <v>1</v>
      </c>
      <c r="O679" s="836">
        <v>0.5</v>
      </c>
      <c r="P679" s="835">
        <v>103.8</v>
      </c>
      <c r="Q679" s="837">
        <v>1</v>
      </c>
      <c r="R679" s="832">
        <v>1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30</v>
      </c>
      <c r="B680" s="832" t="s">
        <v>3452</v>
      </c>
      <c r="C680" s="832" t="s">
        <v>3462</v>
      </c>
      <c r="D680" s="833" t="s">
        <v>5005</v>
      </c>
      <c r="E680" s="834" t="s">
        <v>3475</v>
      </c>
      <c r="F680" s="832" t="s">
        <v>3453</v>
      </c>
      <c r="G680" s="832" t="s">
        <v>3497</v>
      </c>
      <c r="H680" s="832" t="s">
        <v>564</v>
      </c>
      <c r="I680" s="832" t="s">
        <v>4253</v>
      </c>
      <c r="J680" s="832" t="s">
        <v>3499</v>
      </c>
      <c r="K680" s="832" t="s">
        <v>4116</v>
      </c>
      <c r="L680" s="835">
        <v>129.75</v>
      </c>
      <c r="M680" s="835">
        <v>129.75</v>
      </c>
      <c r="N680" s="832">
        <v>1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30</v>
      </c>
      <c r="B681" s="832" t="s">
        <v>3452</v>
      </c>
      <c r="C681" s="832" t="s">
        <v>3462</v>
      </c>
      <c r="D681" s="833" t="s">
        <v>5005</v>
      </c>
      <c r="E681" s="834" t="s">
        <v>3475</v>
      </c>
      <c r="F681" s="832" t="s">
        <v>3453</v>
      </c>
      <c r="G681" s="832" t="s">
        <v>3500</v>
      </c>
      <c r="H681" s="832" t="s">
        <v>597</v>
      </c>
      <c r="I681" s="832" t="s">
        <v>2739</v>
      </c>
      <c r="J681" s="832" t="s">
        <v>761</v>
      </c>
      <c r="K681" s="832" t="s">
        <v>762</v>
      </c>
      <c r="L681" s="835">
        <v>70.23</v>
      </c>
      <c r="M681" s="835">
        <v>70.23</v>
      </c>
      <c r="N681" s="832">
        <v>1</v>
      </c>
      <c r="O681" s="836">
        <v>0.5</v>
      </c>
      <c r="P681" s="835">
        <v>70.23</v>
      </c>
      <c r="Q681" s="837">
        <v>1</v>
      </c>
      <c r="R681" s="832">
        <v>1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30</v>
      </c>
      <c r="B682" s="832" t="s">
        <v>3452</v>
      </c>
      <c r="C682" s="832" t="s">
        <v>3462</v>
      </c>
      <c r="D682" s="833" t="s">
        <v>5005</v>
      </c>
      <c r="E682" s="834" t="s">
        <v>3475</v>
      </c>
      <c r="F682" s="832" t="s">
        <v>3453</v>
      </c>
      <c r="G682" s="832" t="s">
        <v>3500</v>
      </c>
      <c r="H682" s="832" t="s">
        <v>597</v>
      </c>
      <c r="I682" s="832" t="s">
        <v>2734</v>
      </c>
      <c r="J682" s="832" t="s">
        <v>761</v>
      </c>
      <c r="K682" s="832" t="s">
        <v>2735</v>
      </c>
      <c r="L682" s="835">
        <v>17.559999999999999</v>
      </c>
      <c r="M682" s="835">
        <v>140.47999999999999</v>
      </c>
      <c r="N682" s="832">
        <v>8</v>
      </c>
      <c r="O682" s="836">
        <v>4</v>
      </c>
      <c r="P682" s="835">
        <v>17.559999999999999</v>
      </c>
      <c r="Q682" s="837">
        <v>0.125</v>
      </c>
      <c r="R682" s="832">
        <v>1</v>
      </c>
      <c r="S682" s="837">
        <v>0.125</v>
      </c>
      <c r="T682" s="836">
        <v>0.5</v>
      </c>
      <c r="U682" s="838">
        <v>0.125</v>
      </c>
    </row>
    <row r="683" spans="1:21" ht="14.4" customHeight="1" x14ac:dyDescent="0.3">
      <c r="A683" s="831">
        <v>30</v>
      </c>
      <c r="B683" s="832" t="s">
        <v>3452</v>
      </c>
      <c r="C683" s="832" t="s">
        <v>3462</v>
      </c>
      <c r="D683" s="833" t="s">
        <v>5005</v>
      </c>
      <c r="E683" s="834" t="s">
        <v>3475</v>
      </c>
      <c r="F683" s="832" t="s">
        <v>3453</v>
      </c>
      <c r="G683" s="832" t="s">
        <v>3500</v>
      </c>
      <c r="H683" s="832" t="s">
        <v>597</v>
      </c>
      <c r="I683" s="832" t="s">
        <v>2736</v>
      </c>
      <c r="J683" s="832" t="s">
        <v>761</v>
      </c>
      <c r="K683" s="832" t="s">
        <v>2737</v>
      </c>
      <c r="L683" s="835">
        <v>35.11</v>
      </c>
      <c r="M683" s="835">
        <v>105.33</v>
      </c>
      <c r="N683" s="832">
        <v>3</v>
      </c>
      <c r="O683" s="836">
        <v>1.5</v>
      </c>
      <c r="P683" s="835">
        <v>35.11</v>
      </c>
      <c r="Q683" s="837">
        <v>0.33333333333333331</v>
      </c>
      <c r="R683" s="832">
        <v>1</v>
      </c>
      <c r="S683" s="837">
        <v>0.33333333333333331</v>
      </c>
      <c r="T683" s="836">
        <v>0.5</v>
      </c>
      <c r="U683" s="838">
        <v>0.33333333333333331</v>
      </c>
    </row>
    <row r="684" spans="1:21" ht="14.4" customHeight="1" x14ac:dyDescent="0.3">
      <c r="A684" s="831">
        <v>30</v>
      </c>
      <c r="B684" s="832" t="s">
        <v>3452</v>
      </c>
      <c r="C684" s="832" t="s">
        <v>3462</v>
      </c>
      <c r="D684" s="833" t="s">
        <v>5005</v>
      </c>
      <c r="E684" s="834" t="s">
        <v>3475</v>
      </c>
      <c r="F684" s="832" t="s">
        <v>3453</v>
      </c>
      <c r="G684" s="832" t="s">
        <v>4254</v>
      </c>
      <c r="H684" s="832" t="s">
        <v>564</v>
      </c>
      <c r="I684" s="832" t="s">
        <v>4255</v>
      </c>
      <c r="J684" s="832" t="s">
        <v>2119</v>
      </c>
      <c r="K684" s="832" t="s">
        <v>3806</v>
      </c>
      <c r="L684" s="835">
        <v>58.86</v>
      </c>
      <c r="M684" s="835">
        <v>58.86</v>
      </c>
      <c r="N684" s="832">
        <v>1</v>
      </c>
      <c r="O684" s="836">
        <v>1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30</v>
      </c>
      <c r="B685" s="832" t="s">
        <v>3452</v>
      </c>
      <c r="C685" s="832" t="s">
        <v>3462</v>
      </c>
      <c r="D685" s="833" t="s">
        <v>5005</v>
      </c>
      <c r="E685" s="834" t="s">
        <v>3475</v>
      </c>
      <c r="F685" s="832" t="s">
        <v>3453</v>
      </c>
      <c r="G685" s="832" t="s">
        <v>3698</v>
      </c>
      <c r="H685" s="832" t="s">
        <v>564</v>
      </c>
      <c r="I685" s="832" t="s">
        <v>4256</v>
      </c>
      <c r="J685" s="832" t="s">
        <v>4257</v>
      </c>
      <c r="K685" s="832" t="s">
        <v>2018</v>
      </c>
      <c r="L685" s="835">
        <v>78.33</v>
      </c>
      <c r="M685" s="835">
        <v>78.33</v>
      </c>
      <c r="N685" s="832">
        <v>1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30</v>
      </c>
      <c r="B686" s="832" t="s">
        <v>3452</v>
      </c>
      <c r="C686" s="832" t="s">
        <v>3462</v>
      </c>
      <c r="D686" s="833" t="s">
        <v>5005</v>
      </c>
      <c r="E686" s="834" t="s">
        <v>3475</v>
      </c>
      <c r="F686" s="832" t="s">
        <v>3453</v>
      </c>
      <c r="G686" s="832" t="s">
        <v>3501</v>
      </c>
      <c r="H686" s="832" t="s">
        <v>597</v>
      </c>
      <c r="I686" s="832" t="s">
        <v>3595</v>
      </c>
      <c r="J686" s="832" t="s">
        <v>822</v>
      </c>
      <c r="K686" s="832" t="s">
        <v>823</v>
      </c>
      <c r="L686" s="835">
        <v>132</v>
      </c>
      <c r="M686" s="835">
        <v>132</v>
      </c>
      <c r="N686" s="832">
        <v>1</v>
      </c>
      <c r="O686" s="836">
        <v>0.5</v>
      </c>
      <c r="P686" s="835">
        <v>132</v>
      </c>
      <c r="Q686" s="837">
        <v>1</v>
      </c>
      <c r="R686" s="832">
        <v>1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30</v>
      </c>
      <c r="B687" s="832" t="s">
        <v>3452</v>
      </c>
      <c r="C687" s="832" t="s">
        <v>3462</v>
      </c>
      <c r="D687" s="833" t="s">
        <v>5005</v>
      </c>
      <c r="E687" s="834" t="s">
        <v>3475</v>
      </c>
      <c r="F687" s="832" t="s">
        <v>3453</v>
      </c>
      <c r="G687" s="832" t="s">
        <v>3501</v>
      </c>
      <c r="H687" s="832" t="s">
        <v>597</v>
      </c>
      <c r="I687" s="832" t="s">
        <v>4258</v>
      </c>
      <c r="J687" s="832" t="s">
        <v>822</v>
      </c>
      <c r="K687" s="832" t="s">
        <v>823</v>
      </c>
      <c r="L687" s="835">
        <v>132</v>
      </c>
      <c r="M687" s="835">
        <v>132</v>
      </c>
      <c r="N687" s="832">
        <v>1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30</v>
      </c>
      <c r="B688" s="832" t="s">
        <v>3452</v>
      </c>
      <c r="C688" s="832" t="s">
        <v>3462</v>
      </c>
      <c r="D688" s="833" t="s">
        <v>5005</v>
      </c>
      <c r="E688" s="834" t="s">
        <v>3475</v>
      </c>
      <c r="F688" s="832" t="s">
        <v>3453</v>
      </c>
      <c r="G688" s="832" t="s">
        <v>3990</v>
      </c>
      <c r="H688" s="832" t="s">
        <v>564</v>
      </c>
      <c r="I688" s="832" t="s">
        <v>4259</v>
      </c>
      <c r="J688" s="832" t="s">
        <v>3992</v>
      </c>
      <c r="K688" s="832" t="s">
        <v>4260</v>
      </c>
      <c r="L688" s="835">
        <v>603.08000000000004</v>
      </c>
      <c r="M688" s="835">
        <v>603.08000000000004</v>
      </c>
      <c r="N688" s="832">
        <v>1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30</v>
      </c>
      <c r="B689" s="832" t="s">
        <v>3452</v>
      </c>
      <c r="C689" s="832" t="s">
        <v>3462</v>
      </c>
      <c r="D689" s="833" t="s">
        <v>5005</v>
      </c>
      <c r="E689" s="834" t="s">
        <v>3475</v>
      </c>
      <c r="F689" s="832" t="s">
        <v>3453</v>
      </c>
      <c r="G689" s="832" t="s">
        <v>3990</v>
      </c>
      <c r="H689" s="832" t="s">
        <v>564</v>
      </c>
      <c r="I689" s="832" t="s">
        <v>3991</v>
      </c>
      <c r="J689" s="832" t="s">
        <v>3992</v>
      </c>
      <c r="K689" s="832" t="s">
        <v>3993</v>
      </c>
      <c r="L689" s="835">
        <v>772.5</v>
      </c>
      <c r="M689" s="835">
        <v>772.5</v>
      </c>
      <c r="N689" s="832">
        <v>1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30</v>
      </c>
      <c r="B690" s="832" t="s">
        <v>3452</v>
      </c>
      <c r="C690" s="832" t="s">
        <v>3462</v>
      </c>
      <c r="D690" s="833" t="s">
        <v>5005</v>
      </c>
      <c r="E690" s="834" t="s">
        <v>3475</v>
      </c>
      <c r="F690" s="832" t="s">
        <v>3453</v>
      </c>
      <c r="G690" s="832" t="s">
        <v>3990</v>
      </c>
      <c r="H690" s="832" t="s">
        <v>564</v>
      </c>
      <c r="I690" s="832" t="s">
        <v>4123</v>
      </c>
      <c r="J690" s="832" t="s">
        <v>3992</v>
      </c>
      <c r="K690" s="832" t="s">
        <v>4124</v>
      </c>
      <c r="L690" s="835">
        <v>1544.99</v>
      </c>
      <c r="M690" s="835">
        <v>1544.99</v>
      </c>
      <c r="N690" s="832">
        <v>1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30</v>
      </c>
      <c r="B691" s="832" t="s">
        <v>3452</v>
      </c>
      <c r="C691" s="832" t="s">
        <v>3462</v>
      </c>
      <c r="D691" s="833" t="s">
        <v>5005</v>
      </c>
      <c r="E691" s="834" t="s">
        <v>3475</v>
      </c>
      <c r="F691" s="832" t="s">
        <v>3453</v>
      </c>
      <c r="G691" s="832" t="s">
        <v>4261</v>
      </c>
      <c r="H691" s="832" t="s">
        <v>564</v>
      </c>
      <c r="I691" s="832" t="s">
        <v>3236</v>
      </c>
      <c r="J691" s="832" t="s">
        <v>3237</v>
      </c>
      <c r="K691" s="832" t="s">
        <v>2737</v>
      </c>
      <c r="L691" s="835">
        <v>58.77</v>
      </c>
      <c r="M691" s="835">
        <v>58.77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30</v>
      </c>
      <c r="B692" s="832" t="s">
        <v>3452</v>
      </c>
      <c r="C692" s="832" t="s">
        <v>3462</v>
      </c>
      <c r="D692" s="833" t="s">
        <v>5005</v>
      </c>
      <c r="E692" s="834" t="s">
        <v>3475</v>
      </c>
      <c r="F692" s="832" t="s">
        <v>3453</v>
      </c>
      <c r="G692" s="832" t="s">
        <v>3704</v>
      </c>
      <c r="H692" s="832" t="s">
        <v>564</v>
      </c>
      <c r="I692" s="832" t="s">
        <v>3705</v>
      </c>
      <c r="J692" s="832" t="s">
        <v>3706</v>
      </c>
      <c r="K692" s="832" t="s">
        <v>3707</v>
      </c>
      <c r="L692" s="835">
        <v>23.72</v>
      </c>
      <c r="M692" s="835">
        <v>94.88</v>
      </c>
      <c r="N692" s="832">
        <v>4</v>
      </c>
      <c r="O692" s="836">
        <v>2</v>
      </c>
      <c r="P692" s="835">
        <v>23.72</v>
      </c>
      <c r="Q692" s="837">
        <v>0.25</v>
      </c>
      <c r="R692" s="832">
        <v>1</v>
      </c>
      <c r="S692" s="837">
        <v>0.25</v>
      </c>
      <c r="T692" s="836">
        <v>0.5</v>
      </c>
      <c r="U692" s="838">
        <v>0.25</v>
      </c>
    </row>
    <row r="693" spans="1:21" ht="14.4" customHeight="1" x14ac:dyDescent="0.3">
      <c r="A693" s="831">
        <v>30</v>
      </c>
      <c r="B693" s="832" t="s">
        <v>3452</v>
      </c>
      <c r="C693" s="832" t="s">
        <v>3462</v>
      </c>
      <c r="D693" s="833" t="s">
        <v>5005</v>
      </c>
      <c r="E693" s="834" t="s">
        <v>3475</v>
      </c>
      <c r="F693" s="832" t="s">
        <v>3453</v>
      </c>
      <c r="G693" s="832" t="s">
        <v>3502</v>
      </c>
      <c r="H693" s="832" t="s">
        <v>564</v>
      </c>
      <c r="I693" s="832" t="s">
        <v>3725</v>
      </c>
      <c r="J693" s="832" t="s">
        <v>875</v>
      </c>
      <c r="K693" s="832" t="s">
        <v>3726</v>
      </c>
      <c r="L693" s="835">
        <v>91.11</v>
      </c>
      <c r="M693" s="835">
        <v>273.33</v>
      </c>
      <c r="N693" s="832">
        <v>3</v>
      </c>
      <c r="O693" s="836">
        <v>2</v>
      </c>
      <c r="P693" s="835">
        <v>91.11</v>
      </c>
      <c r="Q693" s="837">
        <v>0.33333333333333337</v>
      </c>
      <c r="R693" s="832">
        <v>1</v>
      </c>
      <c r="S693" s="837">
        <v>0.33333333333333331</v>
      </c>
      <c r="T693" s="836">
        <v>0.5</v>
      </c>
      <c r="U693" s="838">
        <v>0.25</v>
      </c>
    </row>
    <row r="694" spans="1:21" ht="14.4" customHeight="1" x14ac:dyDescent="0.3">
      <c r="A694" s="831">
        <v>30</v>
      </c>
      <c r="B694" s="832" t="s">
        <v>3452</v>
      </c>
      <c r="C694" s="832" t="s">
        <v>3462</v>
      </c>
      <c r="D694" s="833" t="s">
        <v>5005</v>
      </c>
      <c r="E694" s="834" t="s">
        <v>3475</v>
      </c>
      <c r="F694" s="832" t="s">
        <v>3453</v>
      </c>
      <c r="G694" s="832" t="s">
        <v>3502</v>
      </c>
      <c r="H694" s="832" t="s">
        <v>564</v>
      </c>
      <c r="I694" s="832" t="s">
        <v>3503</v>
      </c>
      <c r="J694" s="832" t="s">
        <v>875</v>
      </c>
      <c r="K694" s="832" t="s">
        <v>3504</v>
      </c>
      <c r="L694" s="835">
        <v>45.56</v>
      </c>
      <c r="M694" s="835">
        <v>45.56</v>
      </c>
      <c r="N694" s="832">
        <v>1</v>
      </c>
      <c r="O694" s="836">
        <v>0.5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30</v>
      </c>
      <c r="B695" s="832" t="s">
        <v>3452</v>
      </c>
      <c r="C695" s="832" t="s">
        <v>3462</v>
      </c>
      <c r="D695" s="833" t="s">
        <v>5005</v>
      </c>
      <c r="E695" s="834" t="s">
        <v>3475</v>
      </c>
      <c r="F695" s="832" t="s">
        <v>3453</v>
      </c>
      <c r="G695" s="832" t="s">
        <v>4125</v>
      </c>
      <c r="H695" s="832" t="s">
        <v>564</v>
      </c>
      <c r="I695" s="832" t="s">
        <v>4126</v>
      </c>
      <c r="J695" s="832" t="s">
        <v>1417</v>
      </c>
      <c r="K695" s="832" t="s">
        <v>762</v>
      </c>
      <c r="L695" s="835">
        <v>0</v>
      </c>
      <c r="M695" s="835">
        <v>0</v>
      </c>
      <c r="N695" s="832">
        <v>1</v>
      </c>
      <c r="O695" s="836">
        <v>0.5</v>
      </c>
      <c r="P695" s="835"/>
      <c r="Q695" s="837"/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30</v>
      </c>
      <c r="B696" s="832" t="s">
        <v>3452</v>
      </c>
      <c r="C696" s="832" t="s">
        <v>3462</v>
      </c>
      <c r="D696" s="833" t="s">
        <v>5005</v>
      </c>
      <c r="E696" s="834" t="s">
        <v>3475</v>
      </c>
      <c r="F696" s="832" t="s">
        <v>3453</v>
      </c>
      <c r="G696" s="832" t="s">
        <v>4012</v>
      </c>
      <c r="H696" s="832" t="s">
        <v>564</v>
      </c>
      <c r="I696" s="832" t="s">
        <v>4013</v>
      </c>
      <c r="J696" s="832" t="s">
        <v>801</v>
      </c>
      <c r="K696" s="832" t="s">
        <v>4014</v>
      </c>
      <c r="L696" s="835">
        <v>0</v>
      </c>
      <c r="M696" s="835">
        <v>0</v>
      </c>
      <c r="N696" s="832">
        <v>1</v>
      </c>
      <c r="O696" s="836">
        <v>0.5</v>
      </c>
      <c r="P696" s="835"/>
      <c r="Q696" s="837"/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30</v>
      </c>
      <c r="B697" s="832" t="s">
        <v>3452</v>
      </c>
      <c r="C697" s="832" t="s">
        <v>3462</v>
      </c>
      <c r="D697" s="833" t="s">
        <v>5005</v>
      </c>
      <c r="E697" s="834" t="s">
        <v>3475</v>
      </c>
      <c r="F697" s="832" t="s">
        <v>3453</v>
      </c>
      <c r="G697" s="832" t="s">
        <v>4135</v>
      </c>
      <c r="H697" s="832" t="s">
        <v>597</v>
      </c>
      <c r="I697" s="832" t="s">
        <v>3164</v>
      </c>
      <c r="J697" s="832" t="s">
        <v>2199</v>
      </c>
      <c r="K697" s="832" t="s">
        <v>3165</v>
      </c>
      <c r="L697" s="835">
        <v>123.2</v>
      </c>
      <c r="M697" s="835">
        <v>246.4</v>
      </c>
      <c r="N697" s="832">
        <v>2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30</v>
      </c>
      <c r="B698" s="832" t="s">
        <v>3452</v>
      </c>
      <c r="C698" s="832" t="s">
        <v>3462</v>
      </c>
      <c r="D698" s="833" t="s">
        <v>5005</v>
      </c>
      <c r="E698" s="834" t="s">
        <v>3475</v>
      </c>
      <c r="F698" s="832" t="s">
        <v>3453</v>
      </c>
      <c r="G698" s="832" t="s">
        <v>4262</v>
      </c>
      <c r="H698" s="832" t="s">
        <v>597</v>
      </c>
      <c r="I698" s="832" t="s">
        <v>4263</v>
      </c>
      <c r="J698" s="832" t="s">
        <v>4264</v>
      </c>
      <c r="K698" s="832" t="s">
        <v>4265</v>
      </c>
      <c r="L698" s="835">
        <v>664.29</v>
      </c>
      <c r="M698" s="835">
        <v>664.29</v>
      </c>
      <c r="N698" s="832">
        <v>1</v>
      </c>
      <c r="O698" s="836">
        <v>0.5</v>
      </c>
      <c r="P698" s="835">
        <v>664.29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30</v>
      </c>
      <c r="B699" s="832" t="s">
        <v>3452</v>
      </c>
      <c r="C699" s="832" t="s">
        <v>3462</v>
      </c>
      <c r="D699" s="833" t="s">
        <v>5005</v>
      </c>
      <c r="E699" s="834" t="s">
        <v>3475</v>
      </c>
      <c r="F699" s="832" t="s">
        <v>3453</v>
      </c>
      <c r="G699" s="832" t="s">
        <v>4266</v>
      </c>
      <c r="H699" s="832" t="s">
        <v>564</v>
      </c>
      <c r="I699" s="832" t="s">
        <v>4267</v>
      </c>
      <c r="J699" s="832" t="s">
        <v>4268</v>
      </c>
      <c r="K699" s="832" t="s">
        <v>4269</v>
      </c>
      <c r="L699" s="835">
        <v>58.77</v>
      </c>
      <c r="M699" s="835">
        <v>58.77</v>
      </c>
      <c r="N699" s="832">
        <v>1</v>
      </c>
      <c r="O699" s="836">
        <v>0.5</v>
      </c>
      <c r="P699" s="835">
        <v>58.77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30</v>
      </c>
      <c r="B700" s="832" t="s">
        <v>3452</v>
      </c>
      <c r="C700" s="832" t="s">
        <v>3462</v>
      </c>
      <c r="D700" s="833" t="s">
        <v>5005</v>
      </c>
      <c r="E700" s="834" t="s">
        <v>3475</v>
      </c>
      <c r="F700" s="832" t="s">
        <v>3453</v>
      </c>
      <c r="G700" s="832" t="s">
        <v>3508</v>
      </c>
      <c r="H700" s="832" t="s">
        <v>597</v>
      </c>
      <c r="I700" s="832" t="s">
        <v>2697</v>
      </c>
      <c r="J700" s="832" t="s">
        <v>1091</v>
      </c>
      <c r="K700" s="832" t="s">
        <v>2698</v>
      </c>
      <c r="L700" s="835">
        <v>42.51</v>
      </c>
      <c r="M700" s="835">
        <v>765.18</v>
      </c>
      <c r="N700" s="832">
        <v>18</v>
      </c>
      <c r="O700" s="836">
        <v>9</v>
      </c>
      <c r="P700" s="835">
        <v>170.04</v>
      </c>
      <c r="Q700" s="837">
        <v>0.22222222222222224</v>
      </c>
      <c r="R700" s="832">
        <v>4</v>
      </c>
      <c r="S700" s="837">
        <v>0.22222222222222221</v>
      </c>
      <c r="T700" s="836">
        <v>2</v>
      </c>
      <c r="U700" s="838">
        <v>0.22222222222222221</v>
      </c>
    </row>
    <row r="701" spans="1:21" ht="14.4" customHeight="1" x14ac:dyDescent="0.3">
      <c r="A701" s="831">
        <v>30</v>
      </c>
      <c r="B701" s="832" t="s">
        <v>3452</v>
      </c>
      <c r="C701" s="832" t="s">
        <v>3462</v>
      </c>
      <c r="D701" s="833" t="s">
        <v>5005</v>
      </c>
      <c r="E701" s="834" t="s">
        <v>3475</v>
      </c>
      <c r="F701" s="832" t="s">
        <v>3453</v>
      </c>
      <c r="G701" s="832" t="s">
        <v>3508</v>
      </c>
      <c r="H701" s="832" t="s">
        <v>597</v>
      </c>
      <c r="I701" s="832" t="s">
        <v>2699</v>
      </c>
      <c r="J701" s="832" t="s">
        <v>1091</v>
      </c>
      <c r="K701" s="832" t="s">
        <v>2700</v>
      </c>
      <c r="L701" s="835">
        <v>85.02</v>
      </c>
      <c r="M701" s="835">
        <v>85.02</v>
      </c>
      <c r="N701" s="832">
        <v>1</v>
      </c>
      <c r="O701" s="836">
        <v>0.5</v>
      </c>
      <c r="P701" s="835">
        <v>85.02</v>
      </c>
      <c r="Q701" s="837">
        <v>1</v>
      </c>
      <c r="R701" s="832">
        <v>1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30</v>
      </c>
      <c r="B702" s="832" t="s">
        <v>3452</v>
      </c>
      <c r="C702" s="832" t="s">
        <v>3462</v>
      </c>
      <c r="D702" s="833" t="s">
        <v>5005</v>
      </c>
      <c r="E702" s="834" t="s">
        <v>3475</v>
      </c>
      <c r="F702" s="832" t="s">
        <v>3453</v>
      </c>
      <c r="G702" s="832" t="s">
        <v>3508</v>
      </c>
      <c r="H702" s="832" t="s">
        <v>597</v>
      </c>
      <c r="I702" s="832" t="s">
        <v>2703</v>
      </c>
      <c r="J702" s="832" t="s">
        <v>1086</v>
      </c>
      <c r="K702" s="832" t="s">
        <v>2704</v>
      </c>
      <c r="L702" s="835">
        <v>98.29</v>
      </c>
      <c r="M702" s="835">
        <v>196.58</v>
      </c>
      <c r="N702" s="832">
        <v>2</v>
      </c>
      <c r="O702" s="836">
        <v>1</v>
      </c>
      <c r="P702" s="835">
        <v>196.58</v>
      </c>
      <c r="Q702" s="837">
        <v>1</v>
      </c>
      <c r="R702" s="832">
        <v>2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30</v>
      </c>
      <c r="B703" s="832" t="s">
        <v>3452</v>
      </c>
      <c r="C703" s="832" t="s">
        <v>3462</v>
      </c>
      <c r="D703" s="833" t="s">
        <v>5005</v>
      </c>
      <c r="E703" s="834" t="s">
        <v>3475</v>
      </c>
      <c r="F703" s="832" t="s">
        <v>3453</v>
      </c>
      <c r="G703" s="832" t="s">
        <v>3508</v>
      </c>
      <c r="H703" s="832" t="s">
        <v>597</v>
      </c>
      <c r="I703" s="832" t="s">
        <v>4018</v>
      </c>
      <c r="J703" s="832" t="s">
        <v>4019</v>
      </c>
      <c r="K703" s="832" t="s">
        <v>4020</v>
      </c>
      <c r="L703" s="835">
        <v>393.13</v>
      </c>
      <c r="M703" s="835">
        <v>393.13</v>
      </c>
      <c r="N703" s="832">
        <v>1</v>
      </c>
      <c r="O703" s="836">
        <v>1</v>
      </c>
      <c r="P703" s="835">
        <v>393.13</v>
      </c>
      <c r="Q703" s="837">
        <v>1</v>
      </c>
      <c r="R703" s="832">
        <v>1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30</v>
      </c>
      <c r="B704" s="832" t="s">
        <v>3452</v>
      </c>
      <c r="C704" s="832" t="s">
        <v>3462</v>
      </c>
      <c r="D704" s="833" t="s">
        <v>5005</v>
      </c>
      <c r="E704" s="834" t="s">
        <v>3475</v>
      </c>
      <c r="F704" s="832" t="s">
        <v>3453</v>
      </c>
      <c r="G704" s="832" t="s">
        <v>3509</v>
      </c>
      <c r="H704" s="832" t="s">
        <v>564</v>
      </c>
      <c r="I704" s="832" t="s">
        <v>4270</v>
      </c>
      <c r="J704" s="832" t="s">
        <v>3511</v>
      </c>
      <c r="K704" s="832" t="s">
        <v>4271</v>
      </c>
      <c r="L704" s="835">
        <v>537.12</v>
      </c>
      <c r="M704" s="835">
        <v>537.12</v>
      </c>
      <c r="N704" s="832">
        <v>1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30</v>
      </c>
      <c r="B705" s="832" t="s">
        <v>3452</v>
      </c>
      <c r="C705" s="832" t="s">
        <v>3462</v>
      </c>
      <c r="D705" s="833" t="s">
        <v>5005</v>
      </c>
      <c r="E705" s="834" t="s">
        <v>3475</v>
      </c>
      <c r="F705" s="832" t="s">
        <v>3453</v>
      </c>
      <c r="G705" s="832" t="s">
        <v>3509</v>
      </c>
      <c r="H705" s="832" t="s">
        <v>564</v>
      </c>
      <c r="I705" s="832" t="s">
        <v>4270</v>
      </c>
      <c r="J705" s="832" t="s">
        <v>3511</v>
      </c>
      <c r="K705" s="832" t="s">
        <v>4271</v>
      </c>
      <c r="L705" s="835">
        <v>113.16</v>
      </c>
      <c r="M705" s="835">
        <v>113.16</v>
      </c>
      <c r="N705" s="832">
        <v>1</v>
      </c>
      <c r="O705" s="836">
        <v>0.5</v>
      </c>
      <c r="P705" s="835">
        <v>113.16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30</v>
      </c>
      <c r="B706" s="832" t="s">
        <v>3452</v>
      </c>
      <c r="C706" s="832" t="s">
        <v>3462</v>
      </c>
      <c r="D706" s="833" t="s">
        <v>5005</v>
      </c>
      <c r="E706" s="834" t="s">
        <v>3475</v>
      </c>
      <c r="F706" s="832" t="s">
        <v>3453</v>
      </c>
      <c r="G706" s="832" t="s">
        <v>3509</v>
      </c>
      <c r="H706" s="832" t="s">
        <v>564</v>
      </c>
      <c r="I706" s="832" t="s">
        <v>3510</v>
      </c>
      <c r="J706" s="832" t="s">
        <v>3511</v>
      </c>
      <c r="K706" s="832" t="s">
        <v>3512</v>
      </c>
      <c r="L706" s="835">
        <v>424.24</v>
      </c>
      <c r="M706" s="835">
        <v>424.24</v>
      </c>
      <c r="N706" s="832">
        <v>1</v>
      </c>
      <c r="O706" s="836">
        <v>0.5</v>
      </c>
      <c r="P706" s="835">
        <v>424.24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30</v>
      </c>
      <c r="B707" s="832" t="s">
        <v>3452</v>
      </c>
      <c r="C707" s="832" t="s">
        <v>3462</v>
      </c>
      <c r="D707" s="833" t="s">
        <v>5005</v>
      </c>
      <c r="E707" s="834" t="s">
        <v>3475</v>
      </c>
      <c r="F707" s="832" t="s">
        <v>3453</v>
      </c>
      <c r="G707" s="832" t="s">
        <v>3509</v>
      </c>
      <c r="H707" s="832" t="s">
        <v>564</v>
      </c>
      <c r="I707" s="832" t="s">
        <v>3510</v>
      </c>
      <c r="J707" s="832" t="s">
        <v>3511</v>
      </c>
      <c r="K707" s="832" t="s">
        <v>3512</v>
      </c>
      <c r="L707" s="835">
        <v>169.73</v>
      </c>
      <c r="M707" s="835">
        <v>169.73</v>
      </c>
      <c r="N707" s="832">
        <v>1</v>
      </c>
      <c r="O707" s="836">
        <v>0.5</v>
      </c>
      <c r="P707" s="835">
        <v>169.73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30</v>
      </c>
      <c r="B708" s="832" t="s">
        <v>3452</v>
      </c>
      <c r="C708" s="832" t="s">
        <v>3462</v>
      </c>
      <c r="D708" s="833" t="s">
        <v>5005</v>
      </c>
      <c r="E708" s="834" t="s">
        <v>3475</v>
      </c>
      <c r="F708" s="832" t="s">
        <v>3453</v>
      </c>
      <c r="G708" s="832" t="s">
        <v>3509</v>
      </c>
      <c r="H708" s="832" t="s">
        <v>564</v>
      </c>
      <c r="I708" s="832" t="s">
        <v>4272</v>
      </c>
      <c r="J708" s="832" t="s">
        <v>4273</v>
      </c>
      <c r="K708" s="832" t="s">
        <v>3632</v>
      </c>
      <c r="L708" s="835">
        <v>339.47</v>
      </c>
      <c r="M708" s="835">
        <v>339.47</v>
      </c>
      <c r="N708" s="832">
        <v>1</v>
      </c>
      <c r="O708" s="836">
        <v>0.5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30</v>
      </c>
      <c r="B709" s="832" t="s">
        <v>3452</v>
      </c>
      <c r="C709" s="832" t="s">
        <v>3462</v>
      </c>
      <c r="D709" s="833" t="s">
        <v>5005</v>
      </c>
      <c r="E709" s="834" t="s">
        <v>3475</v>
      </c>
      <c r="F709" s="832" t="s">
        <v>3453</v>
      </c>
      <c r="G709" s="832" t="s">
        <v>3515</v>
      </c>
      <c r="H709" s="832" t="s">
        <v>564</v>
      </c>
      <c r="I709" s="832" t="s">
        <v>3516</v>
      </c>
      <c r="J709" s="832" t="s">
        <v>3517</v>
      </c>
      <c r="K709" s="832" t="s">
        <v>3518</v>
      </c>
      <c r="L709" s="835">
        <v>17.98</v>
      </c>
      <c r="M709" s="835">
        <v>17.98</v>
      </c>
      <c r="N709" s="832">
        <v>1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30</v>
      </c>
      <c r="B710" s="832" t="s">
        <v>3452</v>
      </c>
      <c r="C710" s="832" t="s">
        <v>3462</v>
      </c>
      <c r="D710" s="833" t="s">
        <v>5005</v>
      </c>
      <c r="E710" s="834" t="s">
        <v>3475</v>
      </c>
      <c r="F710" s="832" t="s">
        <v>3453</v>
      </c>
      <c r="G710" s="832" t="s">
        <v>3515</v>
      </c>
      <c r="H710" s="832" t="s">
        <v>564</v>
      </c>
      <c r="I710" s="832" t="s">
        <v>4274</v>
      </c>
      <c r="J710" s="832" t="s">
        <v>4275</v>
      </c>
      <c r="K710" s="832" t="s">
        <v>3381</v>
      </c>
      <c r="L710" s="835">
        <v>61.67</v>
      </c>
      <c r="M710" s="835">
        <v>61.67</v>
      </c>
      <c r="N710" s="832">
        <v>1</v>
      </c>
      <c r="O710" s="836">
        <v>0.5</v>
      </c>
      <c r="P710" s="835">
        <v>61.67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30</v>
      </c>
      <c r="B711" s="832" t="s">
        <v>3452</v>
      </c>
      <c r="C711" s="832" t="s">
        <v>3462</v>
      </c>
      <c r="D711" s="833" t="s">
        <v>5005</v>
      </c>
      <c r="E711" s="834" t="s">
        <v>3475</v>
      </c>
      <c r="F711" s="832" t="s">
        <v>3453</v>
      </c>
      <c r="G711" s="832" t="s">
        <v>3758</v>
      </c>
      <c r="H711" s="832" t="s">
        <v>564</v>
      </c>
      <c r="I711" s="832" t="s">
        <v>3759</v>
      </c>
      <c r="J711" s="832" t="s">
        <v>1371</v>
      </c>
      <c r="K711" s="832" t="s">
        <v>3760</v>
      </c>
      <c r="L711" s="835">
        <v>107.27</v>
      </c>
      <c r="M711" s="835">
        <v>321.81</v>
      </c>
      <c r="N711" s="832">
        <v>3</v>
      </c>
      <c r="O711" s="836">
        <v>1.5</v>
      </c>
      <c r="P711" s="835">
        <v>214.54</v>
      </c>
      <c r="Q711" s="837">
        <v>0.66666666666666663</v>
      </c>
      <c r="R711" s="832">
        <v>2</v>
      </c>
      <c r="S711" s="837">
        <v>0.66666666666666663</v>
      </c>
      <c r="T711" s="836">
        <v>1</v>
      </c>
      <c r="U711" s="838">
        <v>0.66666666666666663</v>
      </c>
    </row>
    <row r="712" spans="1:21" ht="14.4" customHeight="1" x14ac:dyDescent="0.3">
      <c r="A712" s="831">
        <v>30</v>
      </c>
      <c r="B712" s="832" t="s">
        <v>3452</v>
      </c>
      <c r="C712" s="832" t="s">
        <v>3462</v>
      </c>
      <c r="D712" s="833" t="s">
        <v>5005</v>
      </c>
      <c r="E712" s="834" t="s">
        <v>3475</v>
      </c>
      <c r="F712" s="832" t="s">
        <v>3453</v>
      </c>
      <c r="G712" s="832" t="s">
        <v>3575</v>
      </c>
      <c r="H712" s="832" t="s">
        <v>564</v>
      </c>
      <c r="I712" s="832" t="s">
        <v>3613</v>
      </c>
      <c r="J712" s="832" t="s">
        <v>1236</v>
      </c>
      <c r="K712" s="832" t="s">
        <v>3614</v>
      </c>
      <c r="L712" s="835">
        <v>75.05</v>
      </c>
      <c r="M712" s="835">
        <v>225.14999999999998</v>
      </c>
      <c r="N712" s="832">
        <v>3</v>
      </c>
      <c r="O712" s="836">
        <v>1.5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30</v>
      </c>
      <c r="B713" s="832" t="s">
        <v>3452</v>
      </c>
      <c r="C713" s="832" t="s">
        <v>3462</v>
      </c>
      <c r="D713" s="833" t="s">
        <v>5005</v>
      </c>
      <c r="E713" s="834" t="s">
        <v>3475</v>
      </c>
      <c r="F713" s="832" t="s">
        <v>3453</v>
      </c>
      <c r="G713" s="832" t="s">
        <v>3575</v>
      </c>
      <c r="H713" s="832" t="s">
        <v>564</v>
      </c>
      <c r="I713" s="832" t="s">
        <v>3576</v>
      </c>
      <c r="J713" s="832" t="s">
        <v>1242</v>
      </c>
      <c r="K713" s="832" t="s">
        <v>3577</v>
      </c>
      <c r="L713" s="835">
        <v>45.03</v>
      </c>
      <c r="M713" s="835">
        <v>90.06</v>
      </c>
      <c r="N713" s="832">
        <v>2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30</v>
      </c>
      <c r="B714" s="832" t="s">
        <v>3452</v>
      </c>
      <c r="C714" s="832" t="s">
        <v>3462</v>
      </c>
      <c r="D714" s="833" t="s">
        <v>5005</v>
      </c>
      <c r="E714" s="834" t="s">
        <v>3475</v>
      </c>
      <c r="F714" s="832" t="s">
        <v>3453</v>
      </c>
      <c r="G714" s="832" t="s">
        <v>3519</v>
      </c>
      <c r="H714" s="832" t="s">
        <v>564</v>
      </c>
      <c r="I714" s="832" t="s">
        <v>3520</v>
      </c>
      <c r="J714" s="832" t="s">
        <v>1845</v>
      </c>
      <c r="K714" s="832" t="s">
        <v>3521</v>
      </c>
      <c r="L714" s="835">
        <v>34.15</v>
      </c>
      <c r="M714" s="835">
        <v>102.44999999999999</v>
      </c>
      <c r="N714" s="832">
        <v>3</v>
      </c>
      <c r="O714" s="836">
        <v>1.5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30</v>
      </c>
      <c r="B715" s="832" t="s">
        <v>3452</v>
      </c>
      <c r="C715" s="832" t="s">
        <v>3462</v>
      </c>
      <c r="D715" s="833" t="s">
        <v>5005</v>
      </c>
      <c r="E715" s="834" t="s">
        <v>3475</v>
      </c>
      <c r="F715" s="832" t="s">
        <v>3453</v>
      </c>
      <c r="G715" s="832" t="s">
        <v>3783</v>
      </c>
      <c r="H715" s="832" t="s">
        <v>564</v>
      </c>
      <c r="I715" s="832" t="s">
        <v>4027</v>
      </c>
      <c r="J715" s="832" t="s">
        <v>1414</v>
      </c>
      <c r="K715" s="832" t="s">
        <v>4028</v>
      </c>
      <c r="L715" s="835">
        <v>118.65</v>
      </c>
      <c r="M715" s="835">
        <v>118.65</v>
      </c>
      <c r="N715" s="832">
        <v>1</v>
      </c>
      <c r="O715" s="836">
        <v>0.5</v>
      </c>
      <c r="P715" s="835">
        <v>118.65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30</v>
      </c>
      <c r="B716" s="832" t="s">
        <v>3452</v>
      </c>
      <c r="C716" s="832" t="s">
        <v>3462</v>
      </c>
      <c r="D716" s="833" t="s">
        <v>5005</v>
      </c>
      <c r="E716" s="834" t="s">
        <v>3475</v>
      </c>
      <c r="F716" s="832" t="s">
        <v>3453</v>
      </c>
      <c r="G716" s="832" t="s">
        <v>4029</v>
      </c>
      <c r="H716" s="832" t="s">
        <v>564</v>
      </c>
      <c r="I716" s="832" t="s">
        <v>4030</v>
      </c>
      <c r="J716" s="832" t="s">
        <v>4031</v>
      </c>
      <c r="K716" s="832" t="s">
        <v>4032</v>
      </c>
      <c r="L716" s="835">
        <v>95.57</v>
      </c>
      <c r="M716" s="835">
        <v>191.14</v>
      </c>
      <c r="N716" s="832">
        <v>2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30</v>
      </c>
      <c r="B717" s="832" t="s">
        <v>3452</v>
      </c>
      <c r="C717" s="832" t="s">
        <v>3462</v>
      </c>
      <c r="D717" s="833" t="s">
        <v>5005</v>
      </c>
      <c r="E717" s="834" t="s">
        <v>3475</v>
      </c>
      <c r="F717" s="832" t="s">
        <v>3453</v>
      </c>
      <c r="G717" s="832" t="s">
        <v>4037</v>
      </c>
      <c r="H717" s="832" t="s">
        <v>597</v>
      </c>
      <c r="I717" s="832" t="s">
        <v>2753</v>
      </c>
      <c r="J717" s="832" t="s">
        <v>805</v>
      </c>
      <c r="K717" s="832" t="s">
        <v>2754</v>
      </c>
      <c r="L717" s="835">
        <v>8.7899999999999991</v>
      </c>
      <c r="M717" s="835">
        <v>26.369999999999997</v>
      </c>
      <c r="N717" s="832">
        <v>3</v>
      </c>
      <c r="O717" s="836">
        <v>1.5</v>
      </c>
      <c r="P717" s="835">
        <v>8.7899999999999991</v>
      </c>
      <c r="Q717" s="837">
        <v>0.33333333333333331</v>
      </c>
      <c r="R717" s="832">
        <v>1</v>
      </c>
      <c r="S717" s="837">
        <v>0.33333333333333331</v>
      </c>
      <c r="T717" s="836">
        <v>0.5</v>
      </c>
      <c r="U717" s="838">
        <v>0.33333333333333331</v>
      </c>
    </row>
    <row r="718" spans="1:21" ht="14.4" customHeight="1" x14ac:dyDescent="0.3">
      <c r="A718" s="831">
        <v>30</v>
      </c>
      <c r="B718" s="832" t="s">
        <v>3452</v>
      </c>
      <c r="C718" s="832" t="s">
        <v>3462</v>
      </c>
      <c r="D718" s="833" t="s">
        <v>5005</v>
      </c>
      <c r="E718" s="834" t="s">
        <v>3475</v>
      </c>
      <c r="F718" s="832" t="s">
        <v>3453</v>
      </c>
      <c r="G718" s="832" t="s">
        <v>4037</v>
      </c>
      <c r="H718" s="832" t="s">
        <v>597</v>
      </c>
      <c r="I718" s="832" t="s">
        <v>4276</v>
      </c>
      <c r="J718" s="832" t="s">
        <v>803</v>
      </c>
      <c r="K718" s="832" t="s">
        <v>3658</v>
      </c>
      <c r="L718" s="835">
        <v>117.03</v>
      </c>
      <c r="M718" s="835">
        <v>117.03</v>
      </c>
      <c r="N718" s="832">
        <v>1</v>
      </c>
      <c r="O718" s="836">
        <v>0.5</v>
      </c>
      <c r="P718" s="835">
        <v>117.03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30</v>
      </c>
      <c r="B719" s="832" t="s">
        <v>3452</v>
      </c>
      <c r="C719" s="832" t="s">
        <v>3462</v>
      </c>
      <c r="D719" s="833" t="s">
        <v>5005</v>
      </c>
      <c r="E719" s="834" t="s">
        <v>3475</v>
      </c>
      <c r="F719" s="832" t="s">
        <v>3453</v>
      </c>
      <c r="G719" s="832" t="s">
        <v>3796</v>
      </c>
      <c r="H719" s="832" t="s">
        <v>564</v>
      </c>
      <c r="I719" s="832" t="s">
        <v>4277</v>
      </c>
      <c r="J719" s="832" t="s">
        <v>2063</v>
      </c>
      <c r="K719" s="832" t="s">
        <v>4278</v>
      </c>
      <c r="L719" s="835">
        <v>49.38</v>
      </c>
      <c r="M719" s="835">
        <v>49.38</v>
      </c>
      <c r="N719" s="832">
        <v>1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30</v>
      </c>
      <c r="B720" s="832" t="s">
        <v>3452</v>
      </c>
      <c r="C720" s="832" t="s">
        <v>3462</v>
      </c>
      <c r="D720" s="833" t="s">
        <v>5005</v>
      </c>
      <c r="E720" s="834" t="s">
        <v>3475</v>
      </c>
      <c r="F720" s="832" t="s">
        <v>3453</v>
      </c>
      <c r="G720" s="832" t="s">
        <v>3615</v>
      </c>
      <c r="H720" s="832" t="s">
        <v>564</v>
      </c>
      <c r="I720" s="832" t="s">
        <v>3616</v>
      </c>
      <c r="J720" s="832" t="s">
        <v>3617</v>
      </c>
      <c r="K720" s="832" t="s">
        <v>3618</v>
      </c>
      <c r="L720" s="835">
        <v>24.37</v>
      </c>
      <c r="M720" s="835">
        <v>24.37</v>
      </c>
      <c r="N720" s="832">
        <v>1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30</v>
      </c>
      <c r="B721" s="832" t="s">
        <v>3452</v>
      </c>
      <c r="C721" s="832" t="s">
        <v>3462</v>
      </c>
      <c r="D721" s="833" t="s">
        <v>5005</v>
      </c>
      <c r="E721" s="834" t="s">
        <v>3475</v>
      </c>
      <c r="F721" s="832" t="s">
        <v>3453</v>
      </c>
      <c r="G721" s="832" t="s">
        <v>3481</v>
      </c>
      <c r="H721" s="832" t="s">
        <v>597</v>
      </c>
      <c r="I721" s="832" t="s">
        <v>2646</v>
      </c>
      <c r="J721" s="832" t="s">
        <v>2647</v>
      </c>
      <c r="K721" s="832" t="s">
        <v>2648</v>
      </c>
      <c r="L721" s="835">
        <v>93.43</v>
      </c>
      <c r="M721" s="835">
        <v>93.43</v>
      </c>
      <c r="N721" s="832">
        <v>1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30</v>
      </c>
      <c r="B722" s="832" t="s">
        <v>3452</v>
      </c>
      <c r="C722" s="832" t="s">
        <v>3462</v>
      </c>
      <c r="D722" s="833" t="s">
        <v>5005</v>
      </c>
      <c r="E722" s="834" t="s">
        <v>3475</v>
      </c>
      <c r="F722" s="832" t="s">
        <v>3453</v>
      </c>
      <c r="G722" s="832" t="s">
        <v>3481</v>
      </c>
      <c r="H722" s="832" t="s">
        <v>597</v>
      </c>
      <c r="I722" s="832" t="s">
        <v>2649</v>
      </c>
      <c r="J722" s="832" t="s">
        <v>2647</v>
      </c>
      <c r="K722" s="832" t="s">
        <v>2650</v>
      </c>
      <c r="L722" s="835">
        <v>186.87</v>
      </c>
      <c r="M722" s="835">
        <v>186.87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30</v>
      </c>
      <c r="B723" s="832" t="s">
        <v>3452</v>
      </c>
      <c r="C723" s="832" t="s">
        <v>3462</v>
      </c>
      <c r="D723" s="833" t="s">
        <v>5005</v>
      </c>
      <c r="E723" s="834" t="s">
        <v>3475</v>
      </c>
      <c r="F723" s="832" t="s">
        <v>3453</v>
      </c>
      <c r="G723" s="832" t="s">
        <v>3619</v>
      </c>
      <c r="H723" s="832" t="s">
        <v>564</v>
      </c>
      <c r="I723" s="832" t="s">
        <v>3620</v>
      </c>
      <c r="J723" s="832" t="s">
        <v>1373</v>
      </c>
      <c r="K723" s="832" t="s">
        <v>3621</v>
      </c>
      <c r="L723" s="835">
        <v>73.09</v>
      </c>
      <c r="M723" s="835">
        <v>146.18</v>
      </c>
      <c r="N723" s="832">
        <v>2</v>
      </c>
      <c r="O723" s="836">
        <v>1</v>
      </c>
      <c r="P723" s="835">
        <v>73.09</v>
      </c>
      <c r="Q723" s="837">
        <v>0.5</v>
      </c>
      <c r="R723" s="832">
        <v>1</v>
      </c>
      <c r="S723" s="837">
        <v>0.5</v>
      </c>
      <c r="T723" s="836">
        <v>0.5</v>
      </c>
      <c r="U723" s="838">
        <v>0.5</v>
      </c>
    </row>
    <row r="724" spans="1:21" ht="14.4" customHeight="1" x14ac:dyDescent="0.3">
      <c r="A724" s="831">
        <v>30</v>
      </c>
      <c r="B724" s="832" t="s">
        <v>3452</v>
      </c>
      <c r="C724" s="832" t="s">
        <v>3462</v>
      </c>
      <c r="D724" s="833" t="s">
        <v>5005</v>
      </c>
      <c r="E724" s="834" t="s">
        <v>3475</v>
      </c>
      <c r="F724" s="832" t="s">
        <v>3453</v>
      </c>
      <c r="G724" s="832" t="s">
        <v>4279</v>
      </c>
      <c r="H724" s="832" t="s">
        <v>564</v>
      </c>
      <c r="I724" s="832" t="s">
        <v>4280</v>
      </c>
      <c r="J724" s="832" t="s">
        <v>4281</v>
      </c>
      <c r="K724" s="832" t="s">
        <v>4282</v>
      </c>
      <c r="L724" s="835">
        <v>0</v>
      </c>
      <c r="M724" s="835">
        <v>0</v>
      </c>
      <c r="N724" s="832">
        <v>1</v>
      </c>
      <c r="O724" s="836">
        <v>0.5</v>
      </c>
      <c r="P724" s="835">
        <v>0</v>
      </c>
      <c r="Q724" s="837"/>
      <c r="R724" s="832">
        <v>1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30</v>
      </c>
      <c r="B725" s="832" t="s">
        <v>3452</v>
      </c>
      <c r="C725" s="832" t="s">
        <v>3462</v>
      </c>
      <c r="D725" s="833" t="s">
        <v>5005</v>
      </c>
      <c r="E725" s="834" t="s">
        <v>3475</v>
      </c>
      <c r="F725" s="832" t="s">
        <v>3453</v>
      </c>
      <c r="G725" s="832" t="s">
        <v>3482</v>
      </c>
      <c r="H725" s="832" t="s">
        <v>564</v>
      </c>
      <c r="I725" s="832" t="s">
        <v>3483</v>
      </c>
      <c r="J725" s="832" t="s">
        <v>665</v>
      </c>
      <c r="K725" s="832" t="s">
        <v>3484</v>
      </c>
      <c r="L725" s="835">
        <v>35.18</v>
      </c>
      <c r="M725" s="835">
        <v>35.18</v>
      </c>
      <c r="N725" s="832">
        <v>1</v>
      </c>
      <c r="O725" s="836">
        <v>0.5</v>
      </c>
      <c r="P725" s="835">
        <v>35.18</v>
      </c>
      <c r="Q725" s="837">
        <v>1</v>
      </c>
      <c r="R725" s="832">
        <v>1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30</v>
      </c>
      <c r="B726" s="832" t="s">
        <v>3452</v>
      </c>
      <c r="C726" s="832" t="s">
        <v>3462</v>
      </c>
      <c r="D726" s="833" t="s">
        <v>5005</v>
      </c>
      <c r="E726" s="834" t="s">
        <v>3475</v>
      </c>
      <c r="F726" s="832" t="s">
        <v>3453</v>
      </c>
      <c r="G726" s="832" t="s">
        <v>3482</v>
      </c>
      <c r="H726" s="832" t="s">
        <v>564</v>
      </c>
      <c r="I726" s="832" t="s">
        <v>3578</v>
      </c>
      <c r="J726" s="832" t="s">
        <v>1113</v>
      </c>
      <c r="K726" s="832" t="s">
        <v>3579</v>
      </c>
      <c r="L726" s="835">
        <v>29.31</v>
      </c>
      <c r="M726" s="835">
        <v>117.24</v>
      </c>
      <c r="N726" s="832">
        <v>4</v>
      </c>
      <c r="O726" s="836">
        <v>2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30</v>
      </c>
      <c r="B727" s="832" t="s">
        <v>3452</v>
      </c>
      <c r="C727" s="832" t="s">
        <v>3462</v>
      </c>
      <c r="D727" s="833" t="s">
        <v>5005</v>
      </c>
      <c r="E727" s="834" t="s">
        <v>3475</v>
      </c>
      <c r="F727" s="832" t="s">
        <v>3453</v>
      </c>
      <c r="G727" s="832" t="s">
        <v>3482</v>
      </c>
      <c r="H727" s="832" t="s">
        <v>564</v>
      </c>
      <c r="I727" s="832" t="s">
        <v>4283</v>
      </c>
      <c r="J727" s="832" t="s">
        <v>1113</v>
      </c>
      <c r="K727" s="832" t="s">
        <v>4284</v>
      </c>
      <c r="L727" s="835">
        <v>58.63</v>
      </c>
      <c r="M727" s="835">
        <v>58.63</v>
      </c>
      <c r="N727" s="832">
        <v>1</v>
      </c>
      <c r="O727" s="836">
        <v>1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30</v>
      </c>
      <c r="B728" s="832" t="s">
        <v>3452</v>
      </c>
      <c r="C728" s="832" t="s">
        <v>3462</v>
      </c>
      <c r="D728" s="833" t="s">
        <v>5005</v>
      </c>
      <c r="E728" s="834" t="s">
        <v>3475</v>
      </c>
      <c r="F728" s="832" t="s">
        <v>3453</v>
      </c>
      <c r="G728" s="832" t="s">
        <v>3482</v>
      </c>
      <c r="H728" s="832" t="s">
        <v>564</v>
      </c>
      <c r="I728" s="832" t="s">
        <v>4170</v>
      </c>
      <c r="J728" s="832" t="s">
        <v>684</v>
      </c>
      <c r="K728" s="832" t="s">
        <v>4171</v>
      </c>
      <c r="L728" s="835">
        <v>0</v>
      </c>
      <c r="M728" s="835">
        <v>0</v>
      </c>
      <c r="N728" s="832">
        <v>1</v>
      </c>
      <c r="O728" s="836">
        <v>1</v>
      </c>
      <c r="P728" s="835">
        <v>0</v>
      </c>
      <c r="Q728" s="837"/>
      <c r="R728" s="832">
        <v>1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30</v>
      </c>
      <c r="B729" s="832" t="s">
        <v>3452</v>
      </c>
      <c r="C729" s="832" t="s">
        <v>3462</v>
      </c>
      <c r="D729" s="833" t="s">
        <v>5005</v>
      </c>
      <c r="E729" s="834" t="s">
        <v>3475</v>
      </c>
      <c r="F729" s="832" t="s">
        <v>3453</v>
      </c>
      <c r="G729" s="832" t="s">
        <v>3482</v>
      </c>
      <c r="H729" s="832" t="s">
        <v>564</v>
      </c>
      <c r="I729" s="832" t="s">
        <v>4285</v>
      </c>
      <c r="J729" s="832" t="s">
        <v>665</v>
      </c>
      <c r="K729" s="832" t="s">
        <v>643</v>
      </c>
      <c r="L729" s="835">
        <v>58.62</v>
      </c>
      <c r="M729" s="835">
        <v>58.62</v>
      </c>
      <c r="N729" s="832">
        <v>1</v>
      </c>
      <c r="O729" s="836">
        <v>0.5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30</v>
      </c>
      <c r="B730" s="832" t="s">
        <v>3452</v>
      </c>
      <c r="C730" s="832" t="s">
        <v>3462</v>
      </c>
      <c r="D730" s="833" t="s">
        <v>5005</v>
      </c>
      <c r="E730" s="834" t="s">
        <v>3475</v>
      </c>
      <c r="F730" s="832" t="s">
        <v>3453</v>
      </c>
      <c r="G730" s="832" t="s">
        <v>3482</v>
      </c>
      <c r="H730" s="832" t="s">
        <v>564</v>
      </c>
      <c r="I730" s="832" t="s">
        <v>3526</v>
      </c>
      <c r="J730" s="832" t="s">
        <v>3527</v>
      </c>
      <c r="K730" s="832" t="s">
        <v>3528</v>
      </c>
      <c r="L730" s="835">
        <v>31.65</v>
      </c>
      <c r="M730" s="835">
        <v>31.65</v>
      </c>
      <c r="N730" s="832">
        <v>1</v>
      </c>
      <c r="O730" s="836">
        <v>0.5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30</v>
      </c>
      <c r="B731" s="832" t="s">
        <v>3452</v>
      </c>
      <c r="C731" s="832" t="s">
        <v>3462</v>
      </c>
      <c r="D731" s="833" t="s">
        <v>5005</v>
      </c>
      <c r="E731" s="834" t="s">
        <v>3475</v>
      </c>
      <c r="F731" s="832" t="s">
        <v>3453</v>
      </c>
      <c r="G731" s="832" t="s">
        <v>3482</v>
      </c>
      <c r="H731" s="832" t="s">
        <v>564</v>
      </c>
      <c r="I731" s="832" t="s">
        <v>3526</v>
      </c>
      <c r="J731" s="832" t="s">
        <v>3527</v>
      </c>
      <c r="K731" s="832" t="s">
        <v>3528</v>
      </c>
      <c r="L731" s="835">
        <v>35.17</v>
      </c>
      <c r="M731" s="835">
        <v>35.17</v>
      </c>
      <c r="N731" s="832">
        <v>1</v>
      </c>
      <c r="O731" s="836">
        <v>0.5</v>
      </c>
      <c r="P731" s="835">
        <v>35.17</v>
      </c>
      <c r="Q731" s="837">
        <v>1</v>
      </c>
      <c r="R731" s="832">
        <v>1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30</v>
      </c>
      <c r="B732" s="832" t="s">
        <v>3452</v>
      </c>
      <c r="C732" s="832" t="s">
        <v>3462</v>
      </c>
      <c r="D732" s="833" t="s">
        <v>5005</v>
      </c>
      <c r="E732" s="834" t="s">
        <v>3475</v>
      </c>
      <c r="F732" s="832" t="s">
        <v>3453</v>
      </c>
      <c r="G732" s="832" t="s">
        <v>3622</v>
      </c>
      <c r="H732" s="832" t="s">
        <v>564</v>
      </c>
      <c r="I732" s="832" t="s">
        <v>3623</v>
      </c>
      <c r="J732" s="832" t="s">
        <v>3624</v>
      </c>
      <c r="K732" s="832" t="s">
        <v>3625</v>
      </c>
      <c r="L732" s="835">
        <v>88.76</v>
      </c>
      <c r="M732" s="835">
        <v>177.52</v>
      </c>
      <c r="N732" s="832">
        <v>2</v>
      </c>
      <c r="O732" s="836">
        <v>1</v>
      </c>
      <c r="P732" s="835">
        <v>88.76</v>
      </c>
      <c r="Q732" s="837">
        <v>0.5</v>
      </c>
      <c r="R732" s="832">
        <v>1</v>
      </c>
      <c r="S732" s="837">
        <v>0.5</v>
      </c>
      <c r="T732" s="836">
        <v>0.5</v>
      </c>
      <c r="U732" s="838">
        <v>0.5</v>
      </c>
    </row>
    <row r="733" spans="1:21" ht="14.4" customHeight="1" x14ac:dyDescent="0.3">
      <c r="A733" s="831">
        <v>30</v>
      </c>
      <c r="B733" s="832" t="s">
        <v>3452</v>
      </c>
      <c r="C733" s="832" t="s">
        <v>3462</v>
      </c>
      <c r="D733" s="833" t="s">
        <v>5005</v>
      </c>
      <c r="E733" s="834" t="s">
        <v>3475</v>
      </c>
      <c r="F733" s="832" t="s">
        <v>3453</v>
      </c>
      <c r="G733" s="832" t="s">
        <v>4173</v>
      </c>
      <c r="H733" s="832" t="s">
        <v>597</v>
      </c>
      <c r="I733" s="832" t="s">
        <v>3072</v>
      </c>
      <c r="J733" s="832" t="s">
        <v>3073</v>
      </c>
      <c r="K733" s="832" t="s">
        <v>3074</v>
      </c>
      <c r="L733" s="835">
        <v>109.89</v>
      </c>
      <c r="M733" s="835">
        <v>109.89</v>
      </c>
      <c r="N733" s="832">
        <v>1</v>
      </c>
      <c r="O733" s="836">
        <v>0.5</v>
      </c>
      <c r="P733" s="835">
        <v>109.89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30</v>
      </c>
      <c r="B734" s="832" t="s">
        <v>3452</v>
      </c>
      <c r="C734" s="832" t="s">
        <v>3462</v>
      </c>
      <c r="D734" s="833" t="s">
        <v>5005</v>
      </c>
      <c r="E734" s="834" t="s">
        <v>3475</v>
      </c>
      <c r="F734" s="832" t="s">
        <v>3453</v>
      </c>
      <c r="G734" s="832" t="s">
        <v>4039</v>
      </c>
      <c r="H734" s="832" t="s">
        <v>597</v>
      </c>
      <c r="I734" s="832" t="s">
        <v>2771</v>
      </c>
      <c r="J734" s="832" t="s">
        <v>2772</v>
      </c>
      <c r="K734" s="832" t="s">
        <v>2268</v>
      </c>
      <c r="L734" s="835">
        <v>31.09</v>
      </c>
      <c r="M734" s="835">
        <v>62.18</v>
      </c>
      <c r="N734" s="832">
        <v>2</v>
      </c>
      <c r="O734" s="836">
        <v>1</v>
      </c>
      <c r="P734" s="835">
        <v>62.18</v>
      </c>
      <c r="Q734" s="837">
        <v>1</v>
      </c>
      <c r="R734" s="832">
        <v>2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30</v>
      </c>
      <c r="B735" s="832" t="s">
        <v>3452</v>
      </c>
      <c r="C735" s="832" t="s">
        <v>3462</v>
      </c>
      <c r="D735" s="833" t="s">
        <v>5005</v>
      </c>
      <c r="E735" s="834" t="s">
        <v>3475</v>
      </c>
      <c r="F735" s="832" t="s">
        <v>3453</v>
      </c>
      <c r="G735" s="832" t="s">
        <v>4039</v>
      </c>
      <c r="H735" s="832" t="s">
        <v>597</v>
      </c>
      <c r="I735" s="832" t="s">
        <v>2773</v>
      </c>
      <c r="J735" s="832" t="s">
        <v>2772</v>
      </c>
      <c r="K735" s="832" t="s">
        <v>2774</v>
      </c>
      <c r="L735" s="835">
        <v>62.18</v>
      </c>
      <c r="M735" s="835">
        <v>62.18</v>
      </c>
      <c r="N735" s="832">
        <v>1</v>
      </c>
      <c r="O735" s="836">
        <v>0.5</v>
      </c>
      <c r="P735" s="835">
        <v>62.18</v>
      </c>
      <c r="Q735" s="837">
        <v>1</v>
      </c>
      <c r="R735" s="832">
        <v>1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30</v>
      </c>
      <c r="B736" s="832" t="s">
        <v>3452</v>
      </c>
      <c r="C736" s="832" t="s">
        <v>3462</v>
      </c>
      <c r="D736" s="833" t="s">
        <v>5005</v>
      </c>
      <c r="E736" s="834" t="s">
        <v>3475</v>
      </c>
      <c r="F736" s="832" t="s">
        <v>3453</v>
      </c>
      <c r="G736" s="832" t="s">
        <v>3816</v>
      </c>
      <c r="H736" s="832" t="s">
        <v>564</v>
      </c>
      <c r="I736" s="832" t="s">
        <v>4174</v>
      </c>
      <c r="J736" s="832" t="s">
        <v>3818</v>
      </c>
      <c r="K736" s="832" t="s">
        <v>4175</v>
      </c>
      <c r="L736" s="835">
        <v>888.77</v>
      </c>
      <c r="M736" s="835">
        <v>888.77</v>
      </c>
      <c r="N736" s="832">
        <v>1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30</v>
      </c>
      <c r="B737" s="832" t="s">
        <v>3452</v>
      </c>
      <c r="C737" s="832" t="s">
        <v>3462</v>
      </c>
      <c r="D737" s="833" t="s">
        <v>5005</v>
      </c>
      <c r="E737" s="834" t="s">
        <v>3475</v>
      </c>
      <c r="F737" s="832" t="s">
        <v>3453</v>
      </c>
      <c r="G737" s="832" t="s">
        <v>3994</v>
      </c>
      <c r="H737" s="832" t="s">
        <v>597</v>
      </c>
      <c r="I737" s="832" t="s">
        <v>2820</v>
      </c>
      <c r="J737" s="832" t="s">
        <v>1353</v>
      </c>
      <c r="K737" s="832" t="s">
        <v>2821</v>
      </c>
      <c r="L737" s="835">
        <v>39.549999999999997</v>
      </c>
      <c r="M737" s="835">
        <v>39.549999999999997</v>
      </c>
      <c r="N737" s="832">
        <v>1</v>
      </c>
      <c r="O737" s="836">
        <v>0.5</v>
      </c>
      <c r="P737" s="835">
        <v>39.549999999999997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30</v>
      </c>
      <c r="B738" s="832" t="s">
        <v>3452</v>
      </c>
      <c r="C738" s="832" t="s">
        <v>3462</v>
      </c>
      <c r="D738" s="833" t="s">
        <v>5005</v>
      </c>
      <c r="E738" s="834" t="s">
        <v>3475</v>
      </c>
      <c r="F738" s="832" t="s">
        <v>3453</v>
      </c>
      <c r="G738" s="832" t="s">
        <v>3820</v>
      </c>
      <c r="H738" s="832" t="s">
        <v>597</v>
      </c>
      <c r="I738" s="832" t="s">
        <v>2831</v>
      </c>
      <c r="J738" s="832" t="s">
        <v>1356</v>
      </c>
      <c r="K738" s="832" t="s">
        <v>2832</v>
      </c>
      <c r="L738" s="835">
        <v>25.94</v>
      </c>
      <c r="M738" s="835">
        <v>51.88</v>
      </c>
      <c r="N738" s="832">
        <v>2</v>
      </c>
      <c r="O738" s="836">
        <v>1</v>
      </c>
      <c r="P738" s="835">
        <v>25.94</v>
      </c>
      <c r="Q738" s="837">
        <v>0.5</v>
      </c>
      <c r="R738" s="832">
        <v>1</v>
      </c>
      <c r="S738" s="837">
        <v>0.5</v>
      </c>
      <c r="T738" s="836">
        <v>0.5</v>
      </c>
      <c r="U738" s="838">
        <v>0.5</v>
      </c>
    </row>
    <row r="739" spans="1:21" ht="14.4" customHeight="1" x14ac:dyDescent="0.3">
      <c r="A739" s="831">
        <v>30</v>
      </c>
      <c r="B739" s="832" t="s">
        <v>3452</v>
      </c>
      <c r="C739" s="832" t="s">
        <v>3462</v>
      </c>
      <c r="D739" s="833" t="s">
        <v>5005</v>
      </c>
      <c r="E739" s="834" t="s">
        <v>3475</v>
      </c>
      <c r="F739" s="832" t="s">
        <v>3453</v>
      </c>
      <c r="G739" s="832" t="s">
        <v>3530</v>
      </c>
      <c r="H739" s="832" t="s">
        <v>564</v>
      </c>
      <c r="I739" s="832" t="s">
        <v>3636</v>
      </c>
      <c r="J739" s="832" t="s">
        <v>1365</v>
      </c>
      <c r="K739" s="832" t="s">
        <v>3533</v>
      </c>
      <c r="L739" s="835">
        <v>0</v>
      </c>
      <c r="M739" s="835">
        <v>0</v>
      </c>
      <c r="N739" s="832">
        <v>2</v>
      </c>
      <c r="O739" s="836">
        <v>1</v>
      </c>
      <c r="P739" s="835">
        <v>0</v>
      </c>
      <c r="Q739" s="837"/>
      <c r="R739" s="832">
        <v>1</v>
      </c>
      <c r="S739" s="837">
        <v>0.5</v>
      </c>
      <c r="T739" s="836">
        <v>0.5</v>
      </c>
      <c r="U739" s="838">
        <v>0.5</v>
      </c>
    </row>
    <row r="740" spans="1:21" ht="14.4" customHeight="1" x14ac:dyDescent="0.3">
      <c r="A740" s="831">
        <v>30</v>
      </c>
      <c r="B740" s="832" t="s">
        <v>3452</v>
      </c>
      <c r="C740" s="832" t="s">
        <v>3462</v>
      </c>
      <c r="D740" s="833" t="s">
        <v>5005</v>
      </c>
      <c r="E740" s="834" t="s">
        <v>3475</v>
      </c>
      <c r="F740" s="832" t="s">
        <v>3453</v>
      </c>
      <c r="G740" s="832" t="s">
        <v>3530</v>
      </c>
      <c r="H740" s="832" t="s">
        <v>564</v>
      </c>
      <c r="I740" s="832" t="s">
        <v>3531</v>
      </c>
      <c r="J740" s="832" t="s">
        <v>3532</v>
      </c>
      <c r="K740" s="832" t="s">
        <v>3533</v>
      </c>
      <c r="L740" s="835">
        <v>0</v>
      </c>
      <c r="M740" s="835">
        <v>0</v>
      </c>
      <c r="N740" s="832">
        <v>2</v>
      </c>
      <c r="O740" s="836">
        <v>1</v>
      </c>
      <c r="P740" s="835"/>
      <c r="Q740" s="837"/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30</v>
      </c>
      <c r="B741" s="832" t="s">
        <v>3452</v>
      </c>
      <c r="C741" s="832" t="s">
        <v>3462</v>
      </c>
      <c r="D741" s="833" t="s">
        <v>5005</v>
      </c>
      <c r="E741" s="834" t="s">
        <v>3475</v>
      </c>
      <c r="F741" s="832" t="s">
        <v>3453</v>
      </c>
      <c r="G741" s="832" t="s">
        <v>4040</v>
      </c>
      <c r="H741" s="832" t="s">
        <v>564</v>
      </c>
      <c r="I741" s="832" t="s">
        <v>4178</v>
      </c>
      <c r="J741" s="832" t="s">
        <v>4042</v>
      </c>
      <c r="K741" s="832" t="s">
        <v>4179</v>
      </c>
      <c r="L741" s="835">
        <v>122.73</v>
      </c>
      <c r="M741" s="835">
        <v>122.73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30</v>
      </c>
      <c r="B742" s="832" t="s">
        <v>3452</v>
      </c>
      <c r="C742" s="832" t="s">
        <v>3462</v>
      </c>
      <c r="D742" s="833" t="s">
        <v>5005</v>
      </c>
      <c r="E742" s="834" t="s">
        <v>3475</v>
      </c>
      <c r="F742" s="832" t="s">
        <v>3453</v>
      </c>
      <c r="G742" s="832" t="s">
        <v>4040</v>
      </c>
      <c r="H742" s="832" t="s">
        <v>564</v>
      </c>
      <c r="I742" s="832" t="s">
        <v>4041</v>
      </c>
      <c r="J742" s="832" t="s">
        <v>4042</v>
      </c>
      <c r="K742" s="832" t="s">
        <v>654</v>
      </c>
      <c r="L742" s="835">
        <v>122.73</v>
      </c>
      <c r="M742" s="835">
        <v>122.73</v>
      </c>
      <c r="N742" s="832">
        <v>1</v>
      </c>
      <c r="O742" s="836">
        <v>0.5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30</v>
      </c>
      <c r="B743" s="832" t="s">
        <v>3452</v>
      </c>
      <c r="C743" s="832" t="s">
        <v>3462</v>
      </c>
      <c r="D743" s="833" t="s">
        <v>5005</v>
      </c>
      <c r="E743" s="834" t="s">
        <v>3475</v>
      </c>
      <c r="F743" s="832" t="s">
        <v>3453</v>
      </c>
      <c r="G743" s="832" t="s">
        <v>3534</v>
      </c>
      <c r="H743" s="832" t="s">
        <v>597</v>
      </c>
      <c r="I743" s="832" t="s">
        <v>4286</v>
      </c>
      <c r="J743" s="832" t="s">
        <v>1633</v>
      </c>
      <c r="K743" s="832" t="s">
        <v>4287</v>
      </c>
      <c r="L743" s="835">
        <v>43.21</v>
      </c>
      <c r="M743" s="835">
        <v>43.21</v>
      </c>
      <c r="N743" s="832">
        <v>1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30</v>
      </c>
      <c r="B744" s="832" t="s">
        <v>3452</v>
      </c>
      <c r="C744" s="832" t="s">
        <v>3462</v>
      </c>
      <c r="D744" s="833" t="s">
        <v>5005</v>
      </c>
      <c r="E744" s="834" t="s">
        <v>3475</v>
      </c>
      <c r="F744" s="832" t="s">
        <v>3453</v>
      </c>
      <c r="G744" s="832" t="s">
        <v>3534</v>
      </c>
      <c r="H744" s="832" t="s">
        <v>564</v>
      </c>
      <c r="I744" s="832" t="s">
        <v>4288</v>
      </c>
      <c r="J744" s="832" t="s">
        <v>4289</v>
      </c>
      <c r="K744" s="832" t="s">
        <v>4290</v>
      </c>
      <c r="L744" s="835">
        <v>36.020000000000003</v>
      </c>
      <c r="M744" s="835">
        <v>36.020000000000003</v>
      </c>
      <c r="N744" s="832">
        <v>1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30</v>
      </c>
      <c r="B745" s="832" t="s">
        <v>3452</v>
      </c>
      <c r="C745" s="832" t="s">
        <v>3462</v>
      </c>
      <c r="D745" s="833" t="s">
        <v>5005</v>
      </c>
      <c r="E745" s="834" t="s">
        <v>3475</v>
      </c>
      <c r="F745" s="832" t="s">
        <v>3453</v>
      </c>
      <c r="G745" s="832" t="s">
        <v>3534</v>
      </c>
      <c r="H745" s="832" t="s">
        <v>564</v>
      </c>
      <c r="I745" s="832" t="s">
        <v>3995</v>
      </c>
      <c r="J745" s="832" t="s">
        <v>2609</v>
      </c>
      <c r="K745" s="832" t="s">
        <v>3996</v>
      </c>
      <c r="L745" s="835">
        <v>43.21</v>
      </c>
      <c r="M745" s="835">
        <v>86.42</v>
      </c>
      <c r="N745" s="832">
        <v>2</v>
      </c>
      <c r="O745" s="836">
        <v>1</v>
      </c>
      <c r="P745" s="835">
        <v>86.42</v>
      </c>
      <c r="Q745" s="837">
        <v>1</v>
      </c>
      <c r="R745" s="832">
        <v>2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30</v>
      </c>
      <c r="B746" s="832" t="s">
        <v>3452</v>
      </c>
      <c r="C746" s="832" t="s">
        <v>3462</v>
      </c>
      <c r="D746" s="833" t="s">
        <v>5005</v>
      </c>
      <c r="E746" s="834" t="s">
        <v>3475</v>
      </c>
      <c r="F746" s="832" t="s">
        <v>3453</v>
      </c>
      <c r="G746" s="832" t="s">
        <v>3534</v>
      </c>
      <c r="H746" s="832" t="s">
        <v>564</v>
      </c>
      <c r="I746" s="832" t="s">
        <v>3643</v>
      </c>
      <c r="J746" s="832" t="s">
        <v>1631</v>
      </c>
      <c r="K746" s="832" t="s">
        <v>2610</v>
      </c>
      <c r="L746" s="835">
        <v>86.41</v>
      </c>
      <c r="M746" s="835">
        <v>86.41</v>
      </c>
      <c r="N746" s="832">
        <v>1</v>
      </c>
      <c r="O746" s="836">
        <v>0.5</v>
      </c>
      <c r="P746" s="835">
        <v>86.41</v>
      </c>
      <c r="Q746" s="837">
        <v>1</v>
      </c>
      <c r="R746" s="832">
        <v>1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30</v>
      </c>
      <c r="B747" s="832" t="s">
        <v>3452</v>
      </c>
      <c r="C747" s="832" t="s">
        <v>3462</v>
      </c>
      <c r="D747" s="833" t="s">
        <v>5005</v>
      </c>
      <c r="E747" s="834" t="s">
        <v>3475</v>
      </c>
      <c r="F747" s="832" t="s">
        <v>3453</v>
      </c>
      <c r="G747" s="832" t="s">
        <v>3537</v>
      </c>
      <c r="H747" s="832" t="s">
        <v>597</v>
      </c>
      <c r="I747" s="832" t="s">
        <v>2717</v>
      </c>
      <c r="J747" s="832" t="s">
        <v>736</v>
      </c>
      <c r="K747" s="832" t="s">
        <v>2718</v>
      </c>
      <c r="L747" s="835">
        <v>10.65</v>
      </c>
      <c r="M747" s="835">
        <v>31.950000000000003</v>
      </c>
      <c r="N747" s="832">
        <v>3</v>
      </c>
      <c r="O747" s="836">
        <v>1.5</v>
      </c>
      <c r="P747" s="835">
        <v>10.65</v>
      </c>
      <c r="Q747" s="837">
        <v>0.33333333333333331</v>
      </c>
      <c r="R747" s="832">
        <v>1</v>
      </c>
      <c r="S747" s="837">
        <v>0.33333333333333331</v>
      </c>
      <c r="T747" s="836">
        <v>0.5</v>
      </c>
      <c r="U747" s="838">
        <v>0.33333333333333331</v>
      </c>
    </row>
    <row r="748" spans="1:21" ht="14.4" customHeight="1" x14ac:dyDescent="0.3">
      <c r="A748" s="831">
        <v>30</v>
      </c>
      <c r="B748" s="832" t="s">
        <v>3452</v>
      </c>
      <c r="C748" s="832" t="s">
        <v>3462</v>
      </c>
      <c r="D748" s="833" t="s">
        <v>5005</v>
      </c>
      <c r="E748" s="834" t="s">
        <v>3475</v>
      </c>
      <c r="F748" s="832" t="s">
        <v>3453</v>
      </c>
      <c r="G748" s="832" t="s">
        <v>3537</v>
      </c>
      <c r="H748" s="832" t="s">
        <v>597</v>
      </c>
      <c r="I748" s="832" t="s">
        <v>2724</v>
      </c>
      <c r="J748" s="832" t="s">
        <v>736</v>
      </c>
      <c r="K748" s="832" t="s">
        <v>737</v>
      </c>
      <c r="L748" s="835">
        <v>17.559999999999999</v>
      </c>
      <c r="M748" s="835">
        <v>35.119999999999997</v>
      </c>
      <c r="N748" s="832">
        <v>2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30</v>
      </c>
      <c r="B749" s="832" t="s">
        <v>3452</v>
      </c>
      <c r="C749" s="832" t="s">
        <v>3462</v>
      </c>
      <c r="D749" s="833" t="s">
        <v>5005</v>
      </c>
      <c r="E749" s="834" t="s">
        <v>3475</v>
      </c>
      <c r="F749" s="832" t="s">
        <v>3453</v>
      </c>
      <c r="G749" s="832" t="s">
        <v>3537</v>
      </c>
      <c r="H749" s="832" t="s">
        <v>564</v>
      </c>
      <c r="I749" s="832" t="s">
        <v>2712</v>
      </c>
      <c r="J749" s="832" t="s">
        <v>1816</v>
      </c>
      <c r="K749" s="832" t="s">
        <v>2713</v>
      </c>
      <c r="L749" s="835">
        <v>54.99</v>
      </c>
      <c r="M749" s="835">
        <v>54.99</v>
      </c>
      <c r="N749" s="832">
        <v>1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30</v>
      </c>
      <c r="B750" s="832" t="s">
        <v>3452</v>
      </c>
      <c r="C750" s="832" t="s">
        <v>3462</v>
      </c>
      <c r="D750" s="833" t="s">
        <v>5005</v>
      </c>
      <c r="E750" s="834" t="s">
        <v>3475</v>
      </c>
      <c r="F750" s="832" t="s">
        <v>3453</v>
      </c>
      <c r="G750" s="832" t="s">
        <v>4044</v>
      </c>
      <c r="H750" s="832" t="s">
        <v>564</v>
      </c>
      <c r="I750" s="832" t="s">
        <v>4045</v>
      </c>
      <c r="J750" s="832" t="s">
        <v>2040</v>
      </c>
      <c r="K750" s="832" t="s">
        <v>3313</v>
      </c>
      <c r="L750" s="835">
        <v>34.19</v>
      </c>
      <c r="M750" s="835">
        <v>136.76</v>
      </c>
      <c r="N750" s="832">
        <v>4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30</v>
      </c>
      <c r="B751" s="832" t="s">
        <v>3452</v>
      </c>
      <c r="C751" s="832" t="s">
        <v>3462</v>
      </c>
      <c r="D751" s="833" t="s">
        <v>5005</v>
      </c>
      <c r="E751" s="834" t="s">
        <v>3475</v>
      </c>
      <c r="F751" s="832" t="s">
        <v>3453</v>
      </c>
      <c r="G751" s="832" t="s">
        <v>4182</v>
      </c>
      <c r="H751" s="832" t="s">
        <v>564</v>
      </c>
      <c r="I751" s="832" t="s">
        <v>4183</v>
      </c>
      <c r="J751" s="832" t="s">
        <v>854</v>
      </c>
      <c r="K751" s="832" t="s">
        <v>3381</v>
      </c>
      <c r="L751" s="835">
        <v>38.729999999999997</v>
      </c>
      <c r="M751" s="835">
        <v>38.729999999999997</v>
      </c>
      <c r="N751" s="832">
        <v>1</v>
      </c>
      <c r="O751" s="836">
        <v>0.5</v>
      </c>
      <c r="P751" s="835">
        <v>38.729999999999997</v>
      </c>
      <c r="Q751" s="837">
        <v>1</v>
      </c>
      <c r="R751" s="832">
        <v>1</v>
      </c>
      <c r="S751" s="837">
        <v>1</v>
      </c>
      <c r="T751" s="836">
        <v>0.5</v>
      </c>
      <c r="U751" s="838">
        <v>1</v>
      </c>
    </row>
    <row r="752" spans="1:21" ht="14.4" customHeight="1" x14ac:dyDescent="0.3">
      <c r="A752" s="831">
        <v>30</v>
      </c>
      <c r="B752" s="832" t="s">
        <v>3452</v>
      </c>
      <c r="C752" s="832" t="s">
        <v>3462</v>
      </c>
      <c r="D752" s="833" t="s">
        <v>5005</v>
      </c>
      <c r="E752" s="834" t="s">
        <v>3475</v>
      </c>
      <c r="F752" s="832" t="s">
        <v>3453</v>
      </c>
      <c r="G752" s="832" t="s">
        <v>4048</v>
      </c>
      <c r="H752" s="832" t="s">
        <v>597</v>
      </c>
      <c r="I752" s="832" t="s">
        <v>2684</v>
      </c>
      <c r="J752" s="832" t="s">
        <v>2682</v>
      </c>
      <c r="K752" s="832" t="s">
        <v>2685</v>
      </c>
      <c r="L752" s="835">
        <v>105.44</v>
      </c>
      <c r="M752" s="835">
        <v>105.44</v>
      </c>
      <c r="N752" s="832">
        <v>1</v>
      </c>
      <c r="O752" s="836">
        <v>0.5</v>
      </c>
      <c r="P752" s="835">
        <v>105.44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30</v>
      </c>
      <c r="B753" s="832" t="s">
        <v>3452</v>
      </c>
      <c r="C753" s="832" t="s">
        <v>3462</v>
      </c>
      <c r="D753" s="833" t="s">
        <v>5005</v>
      </c>
      <c r="E753" s="834" t="s">
        <v>3475</v>
      </c>
      <c r="F753" s="832" t="s">
        <v>3453</v>
      </c>
      <c r="G753" s="832" t="s">
        <v>4291</v>
      </c>
      <c r="H753" s="832" t="s">
        <v>564</v>
      </c>
      <c r="I753" s="832" t="s">
        <v>4292</v>
      </c>
      <c r="J753" s="832" t="s">
        <v>4293</v>
      </c>
      <c r="K753" s="832" t="s">
        <v>4294</v>
      </c>
      <c r="L753" s="835">
        <v>69.59</v>
      </c>
      <c r="M753" s="835">
        <v>69.59</v>
      </c>
      <c r="N753" s="832">
        <v>1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30</v>
      </c>
      <c r="B754" s="832" t="s">
        <v>3452</v>
      </c>
      <c r="C754" s="832" t="s">
        <v>3462</v>
      </c>
      <c r="D754" s="833" t="s">
        <v>5005</v>
      </c>
      <c r="E754" s="834" t="s">
        <v>3475</v>
      </c>
      <c r="F754" s="832" t="s">
        <v>3453</v>
      </c>
      <c r="G754" s="832" t="s">
        <v>3542</v>
      </c>
      <c r="H754" s="832" t="s">
        <v>597</v>
      </c>
      <c r="I754" s="832" t="s">
        <v>3580</v>
      </c>
      <c r="J754" s="832" t="s">
        <v>1071</v>
      </c>
      <c r="K754" s="832" t="s">
        <v>2638</v>
      </c>
      <c r="L754" s="835">
        <v>368.16</v>
      </c>
      <c r="M754" s="835">
        <v>1472.64</v>
      </c>
      <c r="N754" s="832">
        <v>4</v>
      </c>
      <c r="O754" s="836">
        <v>1.5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30</v>
      </c>
      <c r="B755" s="832" t="s">
        <v>3452</v>
      </c>
      <c r="C755" s="832" t="s">
        <v>3462</v>
      </c>
      <c r="D755" s="833" t="s">
        <v>5005</v>
      </c>
      <c r="E755" s="834" t="s">
        <v>3475</v>
      </c>
      <c r="F755" s="832" t="s">
        <v>3453</v>
      </c>
      <c r="G755" s="832" t="s">
        <v>3542</v>
      </c>
      <c r="H755" s="832" t="s">
        <v>597</v>
      </c>
      <c r="I755" s="832" t="s">
        <v>3543</v>
      </c>
      <c r="J755" s="832" t="s">
        <v>1071</v>
      </c>
      <c r="K755" s="832" t="s">
        <v>2644</v>
      </c>
      <c r="L755" s="835">
        <v>490.89</v>
      </c>
      <c r="M755" s="835">
        <v>1472.67</v>
      </c>
      <c r="N755" s="832">
        <v>3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30</v>
      </c>
      <c r="B756" s="832" t="s">
        <v>3452</v>
      </c>
      <c r="C756" s="832" t="s">
        <v>3462</v>
      </c>
      <c r="D756" s="833" t="s">
        <v>5005</v>
      </c>
      <c r="E756" s="834" t="s">
        <v>3475</v>
      </c>
      <c r="F756" s="832" t="s">
        <v>3453</v>
      </c>
      <c r="G756" s="832" t="s">
        <v>3542</v>
      </c>
      <c r="H756" s="832" t="s">
        <v>597</v>
      </c>
      <c r="I756" s="832" t="s">
        <v>4049</v>
      </c>
      <c r="J756" s="832" t="s">
        <v>1071</v>
      </c>
      <c r="K756" s="832" t="s">
        <v>2640</v>
      </c>
      <c r="L756" s="835">
        <v>736.33</v>
      </c>
      <c r="M756" s="835">
        <v>3681.6500000000005</v>
      </c>
      <c r="N756" s="832">
        <v>5</v>
      </c>
      <c r="O756" s="836">
        <v>1.5</v>
      </c>
      <c r="P756" s="835">
        <v>1472.66</v>
      </c>
      <c r="Q756" s="837">
        <v>0.39999999999999997</v>
      </c>
      <c r="R756" s="832">
        <v>2</v>
      </c>
      <c r="S756" s="837">
        <v>0.4</v>
      </c>
      <c r="T756" s="836">
        <v>0.5</v>
      </c>
      <c r="U756" s="838">
        <v>0.33333333333333331</v>
      </c>
    </row>
    <row r="757" spans="1:21" ht="14.4" customHeight="1" x14ac:dyDescent="0.3">
      <c r="A757" s="831">
        <v>30</v>
      </c>
      <c r="B757" s="832" t="s">
        <v>3452</v>
      </c>
      <c r="C757" s="832" t="s">
        <v>3462</v>
      </c>
      <c r="D757" s="833" t="s">
        <v>5005</v>
      </c>
      <c r="E757" s="834" t="s">
        <v>3475</v>
      </c>
      <c r="F757" s="832" t="s">
        <v>3453</v>
      </c>
      <c r="G757" s="832" t="s">
        <v>3542</v>
      </c>
      <c r="H757" s="832" t="s">
        <v>597</v>
      </c>
      <c r="I757" s="832" t="s">
        <v>3646</v>
      </c>
      <c r="J757" s="832" t="s">
        <v>1077</v>
      </c>
      <c r="K757" s="832" t="s">
        <v>2634</v>
      </c>
      <c r="L757" s="835">
        <v>1847.49</v>
      </c>
      <c r="M757" s="835">
        <v>3694.98</v>
      </c>
      <c r="N757" s="832">
        <v>2</v>
      </c>
      <c r="O757" s="836">
        <v>0.5</v>
      </c>
      <c r="P757" s="835">
        <v>3694.98</v>
      </c>
      <c r="Q757" s="837">
        <v>1</v>
      </c>
      <c r="R757" s="832">
        <v>2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30</v>
      </c>
      <c r="B758" s="832" t="s">
        <v>3452</v>
      </c>
      <c r="C758" s="832" t="s">
        <v>3462</v>
      </c>
      <c r="D758" s="833" t="s">
        <v>5005</v>
      </c>
      <c r="E758" s="834" t="s">
        <v>3475</v>
      </c>
      <c r="F758" s="832" t="s">
        <v>3453</v>
      </c>
      <c r="G758" s="832" t="s">
        <v>3542</v>
      </c>
      <c r="H758" s="832" t="s">
        <v>597</v>
      </c>
      <c r="I758" s="832" t="s">
        <v>2629</v>
      </c>
      <c r="J758" s="832" t="s">
        <v>1077</v>
      </c>
      <c r="K758" s="832" t="s">
        <v>2630</v>
      </c>
      <c r="L758" s="835">
        <v>1385.62</v>
      </c>
      <c r="M758" s="835">
        <v>4156.8599999999997</v>
      </c>
      <c r="N758" s="832">
        <v>3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30</v>
      </c>
      <c r="B759" s="832" t="s">
        <v>3452</v>
      </c>
      <c r="C759" s="832" t="s">
        <v>3462</v>
      </c>
      <c r="D759" s="833" t="s">
        <v>5005</v>
      </c>
      <c r="E759" s="834" t="s">
        <v>3475</v>
      </c>
      <c r="F759" s="832" t="s">
        <v>3453</v>
      </c>
      <c r="G759" s="832" t="s">
        <v>3542</v>
      </c>
      <c r="H759" s="832" t="s">
        <v>597</v>
      </c>
      <c r="I759" s="832" t="s">
        <v>2639</v>
      </c>
      <c r="J759" s="832" t="s">
        <v>1071</v>
      </c>
      <c r="K759" s="832" t="s">
        <v>2640</v>
      </c>
      <c r="L759" s="835">
        <v>736.33</v>
      </c>
      <c r="M759" s="835">
        <v>736.33</v>
      </c>
      <c r="N759" s="832">
        <v>1</v>
      </c>
      <c r="O759" s="836">
        <v>0.5</v>
      </c>
      <c r="P759" s="835">
        <v>736.33</v>
      </c>
      <c r="Q759" s="837">
        <v>1</v>
      </c>
      <c r="R759" s="832">
        <v>1</v>
      </c>
      <c r="S759" s="837">
        <v>1</v>
      </c>
      <c r="T759" s="836">
        <v>0.5</v>
      </c>
      <c r="U759" s="838">
        <v>1</v>
      </c>
    </row>
    <row r="760" spans="1:21" ht="14.4" customHeight="1" x14ac:dyDescent="0.3">
      <c r="A760" s="831">
        <v>30</v>
      </c>
      <c r="B760" s="832" t="s">
        <v>3452</v>
      </c>
      <c r="C760" s="832" t="s">
        <v>3462</v>
      </c>
      <c r="D760" s="833" t="s">
        <v>5005</v>
      </c>
      <c r="E760" s="834" t="s">
        <v>3475</v>
      </c>
      <c r="F760" s="832" t="s">
        <v>3453</v>
      </c>
      <c r="G760" s="832" t="s">
        <v>4050</v>
      </c>
      <c r="H760" s="832" t="s">
        <v>564</v>
      </c>
      <c r="I760" s="832" t="s">
        <v>4051</v>
      </c>
      <c r="J760" s="832" t="s">
        <v>982</v>
      </c>
      <c r="K760" s="832" t="s">
        <v>2723</v>
      </c>
      <c r="L760" s="835">
        <v>155.24</v>
      </c>
      <c r="M760" s="835">
        <v>465.72</v>
      </c>
      <c r="N760" s="832">
        <v>3</v>
      </c>
      <c r="O760" s="836">
        <v>1.5</v>
      </c>
      <c r="P760" s="835">
        <v>155.24</v>
      </c>
      <c r="Q760" s="837">
        <v>0.33333333333333331</v>
      </c>
      <c r="R760" s="832">
        <v>1</v>
      </c>
      <c r="S760" s="837">
        <v>0.33333333333333331</v>
      </c>
      <c r="T760" s="836">
        <v>0.5</v>
      </c>
      <c r="U760" s="838">
        <v>0.33333333333333331</v>
      </c>
    </row>
    <row r="761" spans="1:21" ht="14.4" customHeight="1" x14ac:dyDescent="0.3">
      <c r="A761" s="831">
        <v>30</v>
      </c>
      <c r="B761" s="832" t="s">
        <v>3452</v>
      </c>
      <c r="C761" s="832" t="s">
        <v>3462</v>
      </c>
      <c r="D761" s="833" t="s">
        <v>5005</v>
      </c>
      <c r="E761" s="834" t="s">
        <v>3475</v>
      </c>
      <c r="F761" s="832" t="s">
        <v>3453</v>
      </c>
      <c r="G761" s="832" t="s">
        <v>3851</v>
      </c>
      <c r="H761" s="832" t="s">
        <v>564</v>
      </c>
      <c r="I761" s="832" t="s">
        <v>3852</v>
      </c>
      <c r="J761" s="832" t="s">
        <v>701</v>
      </c>
      <c r="K761" s="832" t="s">
        <v>3853</v>
      </c>
      <c r="L761" s="835">
        <v>48.42</v>
      </c>
      <c r="M761" s="835">
        <v>48.42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30</v>
      </c>
      <c r="B762" s="832" t="s">
        <v>3452</v>
      </c>
      <c r="C762" s="832" t="s">
        <v>3462</v>
      </c>
      <c r="D762" s="833" t="s">
        <v>5005</v>
      </c>
      <c r="E762" s="834" t="s">
        <v>3475</v>
      </c>
      <c r="F762" s="832" t="s">
        <v>3453</v>
      </c>
      <c r="G762" s="832" t="s">
        <v>3857</v>
      </c>
      <c r="H762" s="832" t="s">
        <v>597</v>
      </c>
      <c r="I762" s="832" t="s">
        <v>3327</v>
      </c>
      <c r="J762" s="832" t="s">
        <v>2768</v>
      </c>
      <c r="K762" s="832" t="s">
        <v>2765</v>
      </c>
      <c r="L762" s="835">
        <v>15.55</v>
      </c>
      <c r="M762" s="835">
        <v>15.55</v>
      </c>
      <c r="N762" s="832">
        <v>1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30</v>
      </c>
      <c r="B763" s="832" t="s">
        <v>3452</v>
      </c>
      <c r="C763" s="832" t="s">
        <v>3462</v>
      </c>
      <c r="D763" s="833" t="s">
        <v>5005</v>
      </c>
      <c r="E763" s="834" t="s">
        <v>3475</v>
      </c>
      <c r="F763" s="832" t="s">
        <v>3453</v>
      </c>
      <c r="G763" s="832" t="s">
        <v>3857</v>
      </c>
      <c r="H763" s="832" t="s">
        <v>597</v>
      </c>
      <c r="I763" s="832" t="s">
        <v>2767</v>
      </c>
      <c r="J763" s="832" t="s">
        <v>2768</v>
      </c>
      <c r="K763" s="832" t="s">
        <v>2769</v>
      </c>
      <c r="L763" s="835">
        <v>31.09</v>
      </c>
      <c r="M763" s="835">
        <v>31.09</v>
      </c>
      <c r="N763" s="832">
        <v>1</v>
      </c>
      <c r="O763" s="836">
        <v>0.5</v>
      </c>
      <c r="P763" s="835">
        <v>31.09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30</v>
      </c>
      <c r="B764" s="832" t="s">
        <v>3452</v>
      </c>
      <c r="C764" s="832" t="s">
        <v>3462</v>
      </c>
      <c r="D764" s="833" t="s">
        <v>5005</v>
      </c>
      <c r="E764" s="834" t="s">
        <v>3475</v>
      </c>
      <c r="F764" s="832" t="s">
        <v>3453</v>
      </c>
      <c r="G764" s="832" t="s">
        <v>3581</v>
      </c>
      <c r="H764" s="832" t="s">
        <v>564</v>
      </c>
      <c r="I764" s="832" t="s">
        <v>3582</v>
      </c>
      <c r="J764" s="832" t="s">
        <v>3583</v>
      </c>
      <c r="K764" s="832" t="s">
        <v>642</v>
      </c>
      <c r="L764" s="835">
        <v>88.1</v>
      </c>
      <c r="M764" s="835">
        <v>176.2</v>
      </c>
      <c r="N764" s="832">
        <v>2</v>
      </c>
      <c r="O764" s="836">
        <v>2</v>
      </c>
      <c r="P764" s="835">
        <v>88.1</v>
      </c>
      <c r="Q764" s="837">
        <v>0.5</v>
      </c>
      <c r="R764" s="832">
        <v>1</v>
      </c>
      <c r="S764" s="837">
        <v>0.5</v>
      </c>
      <c r="T764" s="836">
        <v>1</v>
      </c>
      <c r="U764" s="838">
        <v>0.5</v>
      </c>
    </row>
    <row r="765" spans="1:21" ht="14.4" customHeight="1" x14ac:dyDescent="0.3">
      <c r="A765" s="831">
        <v>30</v>
      </c>
      <c r="B765" s="832" t="s">
        <v>3452</v>
      </c>
      <c r="C765" s="832" t="s">
        <v>3462</v>
      </c>
      <c r="D765" s="833" t="s">
        <v>5005</v>
      </c>
      <c r="E765" s="834" t="s">
        <v>3475</v>
      </c>
      <c r="F765" s="832" t="s">
        <v>3453</v>
      </c>
      <c r="G765" s="832" t="s">
        <v>3581</v>
      </c>
      <c r="H765" s="832" t="s">
        <v>564</v>
      </c>
      <c r="I765" s="832" t="s">
        <v>3582</v>
      </c>
      <c r="J765" s="832" t="s">
        <v>3583</v>
      </c>
      <c r="K765" s="832" t="s">
        <v>642</v>
      </c>
      <c r="L765" s="835">
        <v>174.59</v>
      </c>
      <c r="M765" s="835">
        <v>174.59</v>
      </c>
      <c r="N765" s="832">
        <v>1</v>
      </c>
      <c r="O765" s="836">
        <v>0.5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30</v>
      </c>
      <c r="B766" s="832" t="s">
        <v>3452</v>
      </c>
      <c r="C766" s="832" t="s">
        <v>3462</v>
      </c>
      <c r="D766" s="833" t="s">
        <v>5005</v>
      </c>
      <c r="E766" s="834" t="s">
        <v>3475</v>
      </c>
      <c r="F766" s="832" t="s">
        <v>3453</v>
      </c>
      <c r="G766" s="832" t="s">
        <v>3544</v>
      </c>
      <c r="H766" s="832" t="s">
        <v>564</v>
      </c>
      <c r="I766" s="832" t="s">
        <v>4295</v>
      </c>
      <c r="J766" s="832" t="s">
        <v>1133</v>
      </c>
      <c r="K766" s="832" t="s">
        <v>3648</v>
      </c>
      <c r="L766" s="835">
        <v>103.67</v>
      </c>
      <c r="M766" s="835">
        <v>311.01</v>
      </c>
      <c r="N766" s="832">
        <v>3</v>
      </c>
      <c r="O766" s="836">
        <v>2</v>
      </c>
      <c r="P766" s="835">
        <v>103.67</v>
      </c>
      <c r="Q766" s="837">
        <v>0.33333333333333337</v>
      </c>
      <c r="R766" s="832">
        <v>1</v>
      </c>
      <c r="S766" s="837">
        <v>0.33333333333333331</v>
      </c>
      <c r="T766" s="836">
        <v>0.5</v>
      </c>
      <c r="U766" s="838">
        <v>0.25</v>
      </c>
    </row>
    <row r="767" spans="1:21" ht="14.4" customHeight="1" x14ac:dyDescent="0.3">
      <c r="A767" s="831">
        <v>30</v>
      </c>
      <c r="B767" s="832" t="s">
        <v>3452</v>
      </c>
      <c r="C767" s="832" t="s">
        <v>3462</v>
      </c>
      <c r="D767" s="833" t="s">
        <v>5005</v>
      </c>
      <c r="E767" s="834" t="s">
        <v>3475</v>
      </c>
      <c r="F767" s="832" t="s">
        <v>3453</v>
      </c>
      <c r="G767" s="832" t="s">
        <v>3544</v>
      </c>
      <c r="H767" s="832" t="s">
        <v>564</v>
      </c>
      <c r="I767" s="832" t="s">
        <v>4296</v>
      </c>
      <c r="J767" s="832" t="s">
        <v>1133</v>
      </c>
      <c r="K767" s="832" t="s">
        <v>3546</v>
      </c>
      <c r="L767" s="835">
        <v>32.25</v>
      </c>
      <c r="M767" s="835">
        <v>193.5</v>
      </c>
      <c r="N767" s="832">
        <v>6</v>
      </c>
      <c r="O767" s="836">
        <v>3.5</v>
      </c>
      <c r="P767" s="835">
        <v>64.5</v>
      </c>
      <c r="Q767" s="837">
        <v>0.33333333333333331</v>
      </c>
      <c r="R767" s="832">
        <v>2</v>
      </c>
      <c r="S767" s="837">
        <v>0.33333333333333331</v>
      </c>
      <c r="T767" s="836">
        <v>1.5</v>
      </c>
      <c r="U767" s="838">
        <v>0.42857142857142855</v>
      </c>
    </row>
    <row r="768" spans="1:21" ht="14.4" customHeight="1" x14ac:dyDescent="0.3">
      <c r="A768" s="831">
        <v>30</v>
      </c>
      <c r="B768" s="832" t="s">
        <v>3452</v>
      </c>
      <c r="C768" s="832" t="s">
        <v>3462</v>
      </c>
      <c r="D768" s="833" t="s">
        <v>5005</v>
      </c>
      <c r="E768" s="834" t="s">
        <v>3475</v>
      </c>
      <c r="F768" s="832" t="s">
        <v>3453</v>
      </c>
      <c r="G768" s="832" t="s">
        <v>3487</v>
      </c>
      <c r="H768" s="832" t="s">
        <v>597</v>
      </c>
      <c r="I768" s="832" t="s">
        <v>3488</v>
      </c>
      <c r="J768" s="832" t="s">
        <v>2559</v>
      </c>
      <c r="K768" s="832" t="s">
        <v>2560</v>
      </c>
      <c r="L768" s="835">
        <v>16.12</v>
      </c>
      <c r="M768" s="835">
        <v>16.12</v>
      </c>
      <c r="N768" s="832">
        <v>1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30</v>
      </c>
      <c r="B769" s="832" t="s">
        <v>3452</v>
      </c>
      <c r="C769" s="832" t="s">
        <v>3462</v>
      </c>
      <c r="D769" s="833" t="s">
        <v>5005</v>
      </c>
      <c r="E769" s="834" t="s">
        <v>3475</v>
      </c>
      <c r="F769" s="832" t="s">
        <v>3453</v>
      </c>
      <c r="G769" s="832" t="s">
        <v>3487</v>
      </c>
      <c r="H769" s="832" t="s">
        <v>597</v>
      </c>
      <c r="I769" s="832" t="s">
        <v>2563</v>
      </c>
      <c r="J769" s="832" t="s">
        <v>2559</v>
      </c>
      <c r="K769" s="832" t="s">
        <v>2564</v>
      </c>
      <c r="L769" s="835">
        <v>32.25</v>
      </c>
      <c r="M769" s="835">
        <v>32.25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30</v>
      </c>
      <c r="B770" s="832" t="s">
        <v>3452</v>
      </c>
      <c r="C770" s="832" t="s">
        <v>3462</v>
      </c>
      <c r="D770" s="833" t="s">
        <v>5005</v>
      </c>
      <c r="E770" s="834" t="s">
        <v>3475</v>
      </c>
      <c r="F770" s="832" t="s">
        <v>3453</v>
      </c>
      <c r="G770" s="832" t="s">
        <v>3487</v>
      </c>
      <c r="H770" s="832" t="s">
        <v>597</v>
      </c>
      <c r="I770" s="832" t="s">
        <v>2561</v>
      </c>
      <c r="J770" s="832" t="s">
        <v>2559</v>
      </c>
      <c r="K770" s="832" t="s">
        <v>2562</v>
      </c>
      <c r="L770" s="835">
        <v>57.6</v>
      </c>
      <c r="M770" s="835">
        <v>115.2</v>
      </c>
      <c r="N770" s="832">
        <v>2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30</v>
      </c>
      <c r="B771" s="832" t="s">
        <v>3452</v>
      </c>
      <c r="C771" s="832" t="s">
        <v>3462</v>
      </c>
      <c r="D771" s="833" t="s">
        <v>5005</v>
      </c>
      <c r="E771" s="834" t="s">
        <v>3475</v>
      </c>
      <c r="F771" s="832" t="s">
        <v>3453</v>
      </c>
      <c r="G771" s="832" t="s">
        <v>3487</v>
      </c>
      <c r="H771" s="832" t="s">
        <v>597</v>
      </c>
      <c r="I771" s="832" t="s">
        <v>2558</v>
      </c>
      <c r="J771" s="832" t="s">
        <v>2559</v>
      </c>
      <c r="K771" s="832" t="s">
        <v>2560</v>
      </c>
      <c r="L771" s="835">
        <v>16.12</v>
      </c>
      <c r="M771" s="835">
        <v>177.32000000000002</v>
      </c>
      <c r="N771" s="832">
        <v>11</v>
      </c>
      <c r="O771" s="836">
        <v>6.5</v>
      </c>
      <c r="P771" s="835">
        <v>32.24</v>
      </c>
      <c r="Q771" s="837">
        <v>0.1818181818181818</v>
      </c>
      <c r="R771" s="832">
        <v>2</v>
      </c>
      <c r="S771" s="837">
        <v>0.18181818181818182</v>
      </c>
      <c r="T771" s="836">
        <v>1</v>
      </c>
      <c r="U771" s="838">
        <v>0.15384615384615385</v>
      </c>
    </row>
    <row r="772" spans="1:21" ht="14.4" customHeight="1" x14ac:dyDescent="0.3">
      <c r="A772" s="831">
        <v>30</v>
      </c>
      <c r="B772" s="832" t="s">
        <v>3452</v>
      </c>
      <c r="C772" s="832" t="s">
        <v>3462</v>
      </c>
      <c r="D772" s="833" t="s">
        <v>5005</v>
      </c>
      <c r="E772" s="834" t="s">
        <v>3475</v>
      </c>
      <c r="F772" s="832" t="s">
        <v>3453</v>
      </c>
      <c r="G772" s="832" t="s">
        <v>3873</v>
      </c>
      <c r="H772" s="832" t="s">
        <v>564</v>
      </c>
      <c r="I772" s="832" t="s">
        <v>3874</v>
      </c>
      <c r="J772" s="832" t="s">
        <v>1512</v>
      </c>
      <c r="K772" s="832" t="s">
        <v>3875</v>
      </c>
      <c r="L772" s="835">
        <v>0</v>
      </c>
      <c r="M772" s="835">
        <v>0</v>
      </c>
      <c r="N772" s="832">
        <v>1</v>
      </c>
      <c r="O772" s="836">
        <v>0.5</v>
      </c>
      <c r="P772" s="835"/>
      <c r="Q772" s="837"/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30</v>
      </c>
      <c r="B773" s="832" t="s">
        <v>3452</v>
      </c>
      <c r="C773" s="832" t="s">
        <v>3462</v>
      </c>
      <c r="D773" s="833" t="s">
        <v>5005</v>
      </c>
      <c r="E773" s="834" t="s">
        <v>3475</v>
      </c>
      <c r="F773" s="832" t="s">
        <v>3453</v>
      </c>
      <c r="G773" s="832" t="s">
        <v>4297</v>
      </c>
      <c r="H773" s="832" t="s">
        <v>564</v>
      </c>
      <c r="I773" s="832" t="s">
        <v>4298</v>
      </c>
      <c r="J773" s="832" t="s">
        <v>4299</v>
      </c>
      <c r="K773" s="832" t="s">
        <v>4300</v>
      </c>
      <c r="L773" s="835">
        <v>173.31</v>
      </c>
      <c r="M773" s="835">
        <v>173.31</v>
      </c>
      <c r="N773" s="832">
        <v>1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30</v>
      </c>
      <c r="B774" s="832" t="s">
        <v>3452</v>
      </c>
      <c r="C774" s="832" t="s">
        <v>3462</v>
      </c>
      <c r="D774" s="833" t="s">
        <v>5005</v>
      </c>
      <c r="E774" s="834" t="s">
        <v>3475</v>
      </c>
      <c r="F774" s="832" t="s">
        <v>3453</v>
      </c>
      <c r="G774" s="832" t="s">
        <v>4297</v>
      </c>
      <c r="H774" s="832" t="s">
        <v>564</v>
      </c>
      <c r="I774" s="832" t="s">
        <v>4301</v>
      </c>
      <c r="J774" s="832" t="s">
        <v>4302</v>
      </c>
      <c r="K774" s="832" t="s">
        <v>4300</v>
      </c>
      <c r="L774" s="835">
        <v>173.31</v>
      </c>
      <c r="M774" s="835">
        <v>173.31</v>
      </c>
      <c r="N774" s="832">
        <v>1</v>
      </c>
      <c r="O774" s="836">
        <v>0.5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30</v>
      </c>
      <c r="B775" s="832" t="s">
        <v>3452</v>
      </c>
      <c r="C775" s="832" t="s">
        <v>3462</v>
      </c>
      <c r="D775" s="833" t="s">
        <v>5005</v>
      </c>
      <c r="E775" s="834" t="s">
        <v>3475</v>
      </c>
      <c r="F775" s="832" t="s">
        <v>3453</v>
      </c>
      <c r="G775" s="832" t="s">
        <v>3584</v>
      </c>
      <c r="H775" s="832" t="s">
        <v>597</v>
      </c>
      <c r="I775" s="832" t="s">
        <v>2781</v>
      </c>
      <c r="J775" s="832" t="s">
        <v>1553</v>
      </c>
      <c r="K775" s="832" t="s">
        <v>2737</v>
      </c>
      <c r="L775" s="835">
        <v>47.7</v>
      </c>
      <c r="M775" s="835">
        <v>143.10000000000002</v>
      </c>
      <c r="N775" s="832">
        <v>3</v>
      </c>
      <c r="O775" s="836">
        <v>1.5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30</v>
      </c>
      <c r="B776" s="832" t="s">
        <v>3452</v>
      </c>
      <c r="C776" s="832" t="s">
        <v>3462</v>
      </c>
      <c r="D776" s="833" t="s">
        <v>5005</v>
      </c>
      <c r="E776" s="834" t="s">
        <v>3475</v>
      </c>
      <c r="F776" s="832" t="s">
        <v>3453</v>
      </c>
      <c r="G776" s="832" t="s">
        <v>3585</v>
      </c>
      <c r="H776" s="832" t="s">
        <v>597</v>
      </c>
      <c r="I776" s="832" t="s">
        <v>2804</v>
      </c>
      <c r="J776" s="832" t="s">
        <v>2805</v>
      </c>
      <c r="K776" s="832" t="s">
        <v>2806</v>
      </c>
      <c r="L776" s="835">
        <v>117.46</v>
      </c>
      <c r="M776" s="835">
        <v>117.46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30</v>
      </c>
      <c r="B777" s="832" t="s">
        <v>3452</v>
      </c>
      <c r="C777" s="832" t="s">
        <v>3462</v>
      </c>
      <c r="D777" s="833" t="s">
        <v>5005</v>
      </c>
      <c r="E777" s="834" t="s">
        <v>3475</v>
      </c>
      <c r="F777" s="832" t="s">
        <v>3453</v>
      </c>
      <c r="G777" s="832" t="s">
        <v>3585</v>
      </c>
      <c r="H777" s="832" t="s">
        <v>597</v>
      </c>
      <c r="I777" s="832" t="s">
        <v>4303</v>
      </c>
      <c r="J777" s="832" t="s">
        <v>2805</v>
      </c>
      <c r="K777" s="832" t="s">
        <v>4304</v>
      </c>
      <c r="L777" s="835">
        <v>181.94</v>
      </c>
      <c r="M777" s="835">
        <v>181.94</v>
      </c>
      <c r="N777" s="832">
        <v>1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30</v>
      </c>
      <c r="B778" s="832" t="s">
        <v>3452</v>
      </c>
      <c r="C778" s="832" t="s">
        <v>3462</v>
      </c>
      <c r="D778" s="833" t="s">
        <v>5005</v>
      </c>
      <c r="E778" s="834" t="s">
        <v>3475</v>
      </c>
      <c r="F778" s="832" t="s">
        <v>3453</v>
      </c>
      <c r="G778" s="832" t="s">
        <v>3547</v>
      </c>
      <c r="H778" s="832" t="s">
        <v>564</v>
      </c>
      <c r="I778" s="832" t="s">
        <v>3548</v>
      </c>
      <c r="J778" s="832" t="s">
        <v>3549</v>
      </c>
      <c r="K778" s="832" t="s">
        <v>3550</v>
      </c>
      <c r="L778" s="835">
        <v>72.88</v>
      </c>
      <c r="M778" s="835">
        <v>145.76</v>
      </c>
      <c r="N778" s="832">
        <v>2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30</v>
      </c>
      <c r="B779" s="832" t="s">
        <v>3452</v>
      </c>
      <c r="C779" s="832" t="s">
        <v>3462</v>
      </c>
      <c r="D779" s="833" t="s">
        <v>5005</v>
      </c>
      <c r="E779" s="834" t="s">
        <v>3475</v>
      </c>
      <c r="F779" s="832" t="s">
        <v>3453</v>
      </c>
      <c r="G779" s="832" t="s">
        <v>3553</v>
      </c>
      <c r="H779" s="832" t="s">
        <v>597</v>
      </c>
      <c r="I779" s="832" t="s">
        <v>3885</v>
      </c>
      <c r="J779" s="832" t="s">
        <v>1544</v>
      </c>
      <c r="K779" s="832" t="s">
        <v>3886</v>
      </c>
      <c r="L779" s="835">
        <v>1195.75</v>
      </c>
      <c r="M779" s="835">
        <v>1195.75</v>
      </c>
      <c r="N779" s="832">
        <v>1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30</v>
      </c>
      <c r="B780" s="832" t="s">
        <v>3452</v>
      </c>
      <c r="C780" s="832" t="s">
        <v>3462</v>
      </c>
      <c r="D780" s="833" t="s">
        <v>5005</v>
      </c>
      <c r="E780" s="834" t="s">
        <v>3475</v>
      </c>
      <c r="F780" s="832" t="s">
        <v>3453</v>
      </c>
      <c r="G780" s="832" t="s">
        <v>3555</v>
      </c>
      <c r="H780" s="832" t="s">
        <v>597</v>
      </c>
      <c r="I780" s="832" t="s">
        <v>2785</v>
      </c>
      <c r="J780" s="832" t="s">
        <v>2786</v>
      </c>
      <c r="K780" s="832" t="s">
        <v>2787</v>
      </c>
      <c r="L780" s="835">
        <v>10.34</v>
      </c>
      <c r="M780" s="835">
        <v>62.04</v>
      </c>
      <c r="N780" s="832">
        <v>6</v>
      </c>
      <c r="O780" s="836">
        <v>3.5</v>
      </c>
      <c r="P780" s="835">
        <v>31.02</v>
      </c>
      <c r="Q780" s="837">
        <v>0.5</v>
      </c>
      <c r="R780" s="832">
        <v>3</v>
      </c>
      <c r="S780" s="837">
        <v>0.5</v>
      </c>
      <c r="T780" s="836">
        <v>2</v>
      </c>
      <c r="U780" s="838">
        <v>0.5714285714285714</v>
      </c>
    </row>
    <row r="781" spans="1:21" ht="14.4" customHeight="1" x14ac:dyDescent="0.3">
      <c r="A781" s="831">
        <v>30</v>
      </c>
      <c r="B781" s="832" t="s">
        <v>3452</v>
      </c>
      <c r="C781" s="832" t="s">
        <v>3462</v>
      </c>
      <c r="D781" s="833" t="s">
        <v>5005</v>
      </c>
      <c r="E781" s="834" t="s">
        <v>3475</v>
      </c>
      <c r="F781" s="832" t="s">
        <v>3453</v>
      </c>
      <c r="G781" s="832" t="s">
        <v>3555</v>
      </c>
      <c r="H781" s="832" t="s">
        <v>597</v>
      </c>
      <c r="I781" s="832" t="s">
        <v>2788</v>
      </c>
      <c r="J781" s="832" t="s">
        <v>2786</v>
      </c>
      <c r="K781" s="832" t="s">
        <v>2789</v>
      </c>
      <c r="L781" s="835">
        <v>15.9</v>
      </c>
      <c r="M781" s="835">
        <v>15.9</v>
      </c>
      <c r="N781" s="832">
        <v>1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30</v>
      </c>
      <c r="B782" s="832" t="s">
        <v>3452</v>
      </c>
      <c r="C782" s="832" t="s">
        <v>3462</v>
      </c>
      <c r="D782" s="833" t="s">
        <v>5005</v>
      </c>
      <c r="E782" s="834" t="s">
        <v>3475</v>
      </c>
      <c r="F782" s="832" t="s">
        <v>3453</v>
      </c>
      <c r="G782" s="832" t="s">
        <v>3555</v>
      </c>
      <c r="H782" s="832" t="s">
        <v>597</v>
      </c>
      <c r="I782" s="832" t="s">
        <v>2790</v>
      </c>
      <c r="J782" s="832" t="s">
        <v>2786</v>
      </c>
      <c r="K782" s="832" t="s">
        <v>2747</v>
      </c>
      <c r="L782" s="835">
        <v>47.7</v>
      </c>
      <c r="M782" s="835">
        <v>47.7</v>
      </c>
      <c r="N782" s="832">
        <v>1</v>
      </c>
      <c r="O782" s="836">
        <v>0.5</v>
      </c>
      <c r="P782" s="835">
        <v>47.7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30</v>
      </c>
      <c r="B783" s="832" t="s">
        <v>3452</v>
      </c>
      <c r="C783" s="832" t="s">
        <v>3462</v>
      </c>
      <c r="D783" s="833" t="s">
        <v>5005</v>
      </c>
      <c r="E783" s="834" t="s">
        <v>3475</v>
      </c>
      <c r="F783" s="832" t="s">
        <v>3453</v>
      </c>
      <c r="G783" s="832" t="s">
        <v>4189</v>
      </c>
      <c r="H783" s="832" t="s">
        <v>564</v>
      </c>
      <c r="I783" s="832" t="s">
        <v>4305</v>
      </c>
      <c r="J783" s="832" t="s">
        <v>4306</v>
      </c>
      <c r="K783" s="832" t="s">
        <v>4307</v>
      </c>
      <c r="L783" s="835">
        <v>170.77</v>
      </c>
      <c r="M783" s="835">
        <v>170.77</v>
      </c>
      <c r="N783" s="832">
        <v>1</v>
      </c>
      <c r="O783" s="836">
        <v>1</v>
      </c>
      <c r="P783" s="835">
        <v>170.77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30</v>
      </c>
      <c r="B784" s="832" t="s">
        <v>3452</v>
      </c>
      <c r="C784" s="832" t="s">
        <v>3462</v>
      </c>
      <c r="D784" s="833" t="s">
        <v>5005</v>
      </c>
      <c r="E784" s="834" t="s">
        <v>3475</v>
      </c>
      <c r="F784" s="832" t="s">
        <v>3453</v>
      </c>
      <c r="G784" s="832" t="s">
        <v>3887</v>
      </c>
      <c r="H784" s="832" t="s">
        <v>564</v>
      </c>
      <c r="I784" s="832" t="s">
        <v>3888</v>
      </c>
      <c r="J784" s="832" t="s">
        <v>3889</v>
      </c>
      <c r="K784" s="832" t="s">
        <v>3890</v>
      </c>
      <c r="L784" s="835">
        <v>117.46</v>
      </c>
      <c r="M784" s="835">
        <v>117.46</v>
      </c>
      <c r="N784" s="832">
        <v>1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30</v>
      </c>
      <c r="B785" s="832" t="s">
        <v>3452</v>
      </c>
      <c r="C785" s="832" t="s">
        <v>3462</v>
      </c>
      <c r="D785" s="833" t="s">
        <v>5005</v>
      </c>
      <c r="E785" s="834" t="s">
        <v>3475</v>
      </c>
      <c r="F785" s="832" t="s">
        <v>3453</v>
      </c>
      <c r="G785" s="832" t="s">
        <v>4308</v>
      </c>
      <c r="H785" s="832" t="s">
        <v>564</v>
      </c>
      <c r="I785" s="832" t="s">
        <v>4309</v>
      </c>
      <c r="J785" s="832" t="s">
        <v>2078</v>
      </c>
      <c r="K785" s="832" t="s">
        <v>4310</v>
      </c>
      <c r="L785" s="835">
        <v>453.79</v>
      </c>
      <c r="M785" s="835">
        <v>907.58</v>
      </c>
      <c r="N785" s="832">
        <v>2</v>
      </c>
      <c r="O785" s="836">
        <v>0.5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30</v>
      </c>
      <c r="B786" s="832" t="s">
        <v>3452</v>
      </c>
      <c r="C786" s="832" t="s">
        <v>3462</v>
      </c>
      <c r="D786" s="833" t="s">
        <v>5005</v>
      </c>
      <c r="E786" s="834" t="s">
        <v>3475</v>
      </c>
      <c r="F786" s="832" t="s">
        <v>3453</v>
      </c>
      <c r="G786" s="832" t="s">
        <v>3557</v>
      </c>
      <c r="H786" s="832" t="s">
        <v>564</v>
      </c>
      <c r="I786" s="832" t="s">
        <v>3558</v>
      </c>
      <c r="J786" s="832" t="s">
        <v>1713</v>
      </c>
      <c r="K786" s="832" t="s">
        <v>3518</v>
      </c>
      <c r="L786" s="835">
        <v>105.46</v>
      </c>
      <c r="M786" s="835">
        <v>105.46</v>
      </c>
      <c r="N786" s="832">
        <v>1</v>
      </c>
      <c r="O786" s="836">
        <v>1</v>
      </c>
      <c r="P786" s="835">
        <v>105.46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30</v>
      </c>
      <c r="B787" s="832" t="s">
        <v>3452</v>
      </c>
      <c r="C787" s="832" t="s">
        <v>3462</v>
      </c>
      <c r="D787" s="833" t="s">
        <v>5005</v>
      </c>
      <c r="E787" s="834" t="s">
        <v>3475</v>
      </c>
      <c r="F787" s="832" t="s">
        <v>3453</v>
      </c>
      <c r="G787" s="832" t="s">
        <v>3557</v>
      </c>
      <c r="H787" s="832" t="s">
        <v>564</v>
      </c>
      <c r="I787" s="832" t="s">
        <v>3558</v>
      </c>
      <c r="J787" s="832" t="s">
        <v>1713</v>
      </c>
      <c r="K787" s="832" t="s">
        <v>3518</v>
      </c>
      <c r="L787" s="835">
        <v>105.44</v>
      </c>
      <c r="M787" s="835">
        <v>105.44</v>
      </c>
      <c r="N787" s="832">
        <v>1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30</v>
      </c>
      <c r="B788" s="832" t="s">
        <v>3452</v>
      </c>
      <c r="C788" s="832" t="s">
        <v>3462</v>
      </c>
      <c r="D788" s="833" t="s">
        <v>5005</v>
      </c>
      <c r="E788" s="834" t="s">
        <v>3475</v>
      </c>
      <c r="F788" s="832" t="s">
        <v>3453</v>
      </c>
      <c r="G788" s="832" t="s">
        <v>3599</v>
      </c>
      <c r="H788" s="832" t="s">
        <v>564</v>
      </c>
      <c r="I788" s="832" t="s">
        <v>3897</v>
      </c>
      <c r="J788" s="832" t="s">
        <v>3601</v>
      </c>
      <c r="K788" s="832" t="s">
        <v>3898</v>
      </c>
      <c r="L788" s="835">
        <v>352.3</v>
      </c>
      <c r="M788" s="835">
        <v>352.3</v>
      </c>
      <c r="N788" s="832">
        <v>1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30</v>
      </c>
      <c r="B789" s="832" t="s">
        <v>3452</v>
      </c>
      <c r="C789" s="832" t="s">
        <v>3462</v>
      </c>
      <c r="D789" s="833" t="s">
        <v>5005</v>
      </c>
      <c r="E789" s="834" t="s">
        <v>3475</v>
      </c>
      <c r="F789" s="832" t="s">
        <v>3453</v>
      </c>
      <c r="G789" s="832" t="s">
        <v>3899</v>
      </c>
      <c r="H789" s="832" t="s">
        <v>597</v>
      </c>
      <c r="I789" s="832" t="s">
        <v>2861</v>
      </c>
      <c r="J789" s="832" t="s">
        <v>2859</v>
      </c>
      <c r="K789" s="832" t="s">
        <v>1791</v>
      </c>
      <c r="L789" s="835">
        <v>220.53</v>
      </c>
      <c r="M789" s="835">
        <v>220.53</v>
      </c>
      <c r="N789" s="832">
        <v>1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30</v>
      </c>
      <c r="B790" s="832" t="s">
        <v>3452</v>
      </c>
      <c r="C790" s="832" t="s">
        <v>3462</v>
      </c>
      <c r="D790" s="833" t="s">
        <v>5005</v>
      </c>
      <c r="E790" s="834" t="s">
        <v>3475</v>
      </c>
      <c r="F790" s="832" t="s">
        <v>3453</v>
      </c>
      <c r="G790" s="832" t="s">
        <v>4196</v>
      </c>
      <c r="H790" s="832" t="s">
        <v>564</v>
      </c>
      <c r="I790" s="832" t="s">
        <v>4197</v>
      </c>
      <c r="J790" s="832" t="s">
        <v>4198</v>
      </c>
      <c r="K790" s="832" t="s">
        <v>4199</v>
      </c>
      <c r="L790" s="835">
        <v>0</v>
      </c>
      <c r="M790" s="835">
        <v>0</v>
      </c>
      <c r="N790" s="832">
        <v>1</v>
      </c>
      <c r="O790" s="836">
        <v>0.5</v>
      </c>
      <c r="P790" s="835">
        <v>0</v>
      </c>
      <c r="Q790" s="837"/>
      <c r="R790" s="832">
        <v>1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30</v>
      </c>
      <c r="B791" s="832" t="s">
        <v>3452</v>
      </c>
      <c r="C791" s="832" t="s">
        <v>3462</v>
      </c>
      <c r="D791" s="833" t="s">
        <v>5005</v>
      </c>
      <c r="E791" s="834" t="s">
        <v>3475</v>
      </c>
      <c r="F791" s="832" t="s">
        <v>3453</v>
      </c>
      <c r="G791" s="832" t="s">
        <v>3904</v>
      </c>
      <c r="H791" s="832" t="s">
        <v>564</v>
      </c>
      <c r="I791" s="832" t="s">
        <v>4202</v>
      </c>
      <c r="J791" s="832" t="s">
        <v>4203</v>
      </c>
      <c r="K791" s="832" t="s">
        <v>3430</v>
      </c>
      <c r="L791" s="835">
        <v>132</v>
      </c>
      <c r="M791" s="835">
        <v>132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30</v>
      </c>
      <c r="B792" s="832" t="s">
        <v>3452</v>
      </c>
      <c r="C792" s="832" t="s">
        <v>3462</v>
      </c>
      <c r="D792" s="833" t="s">
        <v>5005</v>
      </c>
      <c r="E792" s="834" t="s">
        <v>3475</v>
      </c>
      <c r="F792" s="832" t="s">
        <v>3453</v>
      </c>
      <c r="G792" s="832" t="s">
        <v>3909</v>
      </c>
      <c r="H792" s="832" t="s">
        <v>564</v>
      </c>
      <c r="I792" s="832" t="s">
        <v>4311</v>
      </c>
      <c r="J792" s="832" t="s">
        <v>1059</v>
      </c>
      <c r="K792" s="832" t="s">
        <v>1060</v>
      </c>
      <c r="L792" s="835">
        <v>0</v>
      </c>
      <c r="M792" s="835">
        <v>0</v>
      </c>
      <c r="N792" s="832">
        <v>1</v>
      </c>
      <c r="O792" s="836">
        <v>0.5</v>
      </c>
      <c r="P792" s="835"/>
      <c r="Q792" s="837"/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30</v>
      </c>
      <c r="B793" s="832" t="s">
        <v>3452</v>
      </c>
      <c r="C793" s="832" t="s">
        <v>3462</v>
      </c>
      <c r="D793" s="833" t="s">
        <v>5005</v>
      </c>
      <c r="E793" s="834" t="s">
        <v>3475</v>
      </c>
      <c r="F793" s="832" t="s">
        <v>3453</v>
      </c>
      <c r="G793" s="832" t="s">
        <v>3559</v>
      </c>
      <c r="H793" s="832" t="s">
        <v>597</v>
      </c>
      <c r="I793" s="832" t="s">
        <v>3057</v>
      </c>
      <c r="J793" s="832" t="s">
        <v>1461</v>
      </c>
      <c r="K793" s="832" t="s">
        <v>3058</v>
      </c>
      <c r="L793" s="835">
        <v>0</v>
      </c>
      <c r="M793" s="835">
        <v>0</v>
      </c>
      <c r="N793" s="832">
        <v>14</v>
      </c>
      <c r="O793" s="836">
        <v>8</v>
      </c>
      <c r="P793" s="835">
        <v>0</v>
      </c>
      <c r="Q793" s="837"/>
      <c r="R793" s="832">
        <v>4</v>
      </c>
      <c r="S793" s="837">
        <v>0.2857142857142857</v>
      </c>
      <c r="T793" s="836">
        <v>2.5</v>
      </c>
      <c r="U793" s="838">
        <v>0.3125</v>
      </c>
    </row>
    <row r="794" spans="1:21" ht="14.4" customHeight="1" x14ac:dyDescent="0.3">
      <c r="A794" s="831">
        <v>30</v>
      </c>
      <c r="B794" s="832" t="s">
        <v>3452</v>
      </c>
      <c r="C794" s="832" t="s">
        <v>3462</v>
      </c>
      <c r="D794" s="833" t="s">
        <v>5005</v>
      </c>
      <c r="E794" s="834" t="s">
        <v>3475</v>
      </c>
      <c r="F794" s="832" t="s">
        <v>3453</v>
      </c>
      <c r="G794" s="832" t="s">
        <v>3560</v>
      </c>
      <c r="H794" s="832" t="s">
        <v>564</v>
      </c>
      <c r="I794" s="832" t="s">
        <v>3657</v>
      </c>
      <c r="J794" s="832" t="s">
        <v>1829</v>
      </c>
      <c r="K794" s="832" t="s">
        <v>3658</v>
      </c>
      <c r="L794" s="835">
        <v>210.38</v>
      </c>
      <c r="M794" s="835">
        <v>631.14</v>
      </c>
      <c r="N794" s="832">
        <v>3</v>
      </c>
      <c r="O794" s="836">
        <v>1.5</v>
      </c>
      <c r="P794" s="835">
        <v>631.14</v>
      </c>
      <c r="Q794" s="837">
        <v>1</v>
      </c>
      <c r="R794" s="832">
        <v>3</v>
      </c>
      <c r="S794" s="837">
        <v>1</v>
      </c>
      <c r="T794" s="836">
        <v>1.5</v>
      </c>
      <c r="U794" s="838">
        <v>1</v>
      </c>
    </row>
    <row r="795" spans="1:21" ht="14.4" customHeight="1" x14ac:dyDescent="0.3">
      <c r="A795" s="831">
        <v>30</v>
      </c>
      <c r="B795" s="832" t="s">
        <v>3452</v>
      </c>
      <c r="C795" s="832" t="s">
        <v>3462</v>
      </c>
      <c r="D795" s="833" t="s">
        <v>5005</v>
      </c>
      <c r="E795" s="834" t="s">
        <v>3475</v>
      </c>
      <c r="F795" s="832" t="s">
        <v>3453</v>
      </c>
      <c r="G795" s="832" t="s">
        <v>3560</v>
      </c>
      <c r="H795" s="832" t="s">
        <v>564</v>
      </c>
      <c r="I795" s="832" t="s">
        <v>3561</v>
      </c>
      <c r="J795" s="832" t="s">
        <v>1829</v>
      </c>
      <c r="K795" s="832" t="s">
        <v>3562</v>
      </c>
      <c r="L795" s="835">
        <v>42.08</v>
      </c>
      <c r="M795" s="835">
        <v>252.47999999999996</v>
      </c>
      <c r="N795" s="832">
        <v>6</v>
      </c>
      <c r="O795" s="836">
        <v>3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30</v>
      </c>
      <c r="B796" s="832" t="s">
        <v>3452</v>
      </c>
      <c r="C796" s="832" t="s">
        <v>3462</v>
      </c>
      <c r="D796" s="833" t="s">
        <v>5005</v>
      </c>
      <c r="E796" s="834" t="s">
        <v>3475</v>
      </c>
      <c r="F796" s="832" t="s">
        <v>3453</v>
      </c>
      <c r="G796" s="832" t="s">
        <v>3913</v>
      </c>
      <c r="H796" s="832" t="s">
        <v>564</v>
      </c>
      <c r="I796" s="832" t="s">
        <v>3914</v>
      </c>
      <c r="J796" s="832" t="s">
        <v>3915</v>
      </c>
      <c r="K796" s="832" t="s">
        <v>3916</v>
      </c>
      <c r="L796" s="835">
        <v>42.54</v>
      </c>
      <c r="M796" s="835">
        <v>42.54</v>
      </c>
      <c r="N796" s="832">
        <v>1</v>
      </c>
      <c r="O796" s="836">
        <v>0.5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30</v>
      </c>
      <c r="B797" s="832" t="s">
        <v>3452</v>
      </c>
      <c r="C797" s="832" t="s">
        <v>3462</v>
      </c>
      <c r="D797" s="833" t="s">
        <v>5005</v>
      </c>
      <c r="E797" s="834" t="s">
        <v>3475</v>
      </c>
      <c r="F797" s="832" t="s">
        <v>3453</v>
      </c>
      <c r="G797" s="832" t="s">
        <v>3563</v>
      </c>
      <c r="H797" s="832" t="s">
        <v>564</v>
      </c>
      <c r="I797" s="832" t="s">
        <v>3564</v>
      </c>
      <c r="J797" s="832" t="s">
        <v>1839</v>
      </c>
      <c r="K797" s="832" t="s">
        <v>1840</v>
      </c>
      <c r="L797" s="835">
        <v>657.67</v>
      </c>
      <c r="M797" s="835">
        <v>657.67</v>
      </c>
      <c r="N797" s="832">
        <v>1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30</v>
      </c>
      <c r="B798" s="832" t="s">
        <v>3452</v>
      </c>
      <c r="C798" s="832" t="s">
        <v>3462</v>
      </c>
      <c r="D798" s="833" t="s">
        <v>5005</v>
      </c>
      <c r="E798" s="834" t="s">
        <v>3475</v>
      </c>
      <c r="F798" s="832" t="s">
        <v>3453</v>
      </c>
      <c r="G798" s="832" t="s">
        <v>3563</v>
      </c>
      <c r="H798" s="832" t="s">
        <v>564</v>
      </c>
      <c r="I798" s="832" t="s">
        <v>3921</v>
      </c>
      <c r="J798" s="832" t="s">
        <v>1839</v>
      </c>
      <c r="K798" s="832" t="s">
        <v>3922</v>
      </c>
      <c r="L798" s="835">
        <v>789.2</v>
      </c>
      <c r="M798" s="835">
        <v>789.2</v>
      </c>
      <c r="N798" s="832">
        <v>1</v>
      </c>
      <c r="O798" s="836">
        <v>0.5</v>
      </c>
      <c r="P798" s="835">
        <v>789.2</v>
      </c>
      <c r="Q798" s="837">
        <v>1</v>
      </c>
      <c r="R798" s="832">
        <v>1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30</v>
      </c>
      <c r="B799" s="832" t="s">
        <v>3452</v>
      </c>
      <c r="C799" s="832" t="s">
        <v>3462</v>
      </c>
      <c r="D799" s="833" t="s">
        <v>5005</v>
      </c>
      <c r="E799" s="834" t="s">
        <v>3475</v>
      </c>
      <c r="F799" s="832" t="s">
        <v>3453</v>
      </c>
      <c r="G799" s="832" t="s">
        <v>4068</v>
      </c>
      <c r="H799" s="832" t="s">
        <v>597</v>
      </c>
      <c r="I799" s="832" t="s">
        <v>2827</v>
      </c>
      <c r="J799" s="832" t="s">
        <v>2828</v>
      </c>
      <c r="K799" s="832" t="s">
        <v>2829</v>
      </c>
      <c r="L799" s="835">
        <v>79.11</v>
      </c>
      <c r="M799" s="835">
        <v>79.11</v>
      </c>
      <c r="N799" s="832">
        <v>1</v>
      </c>
      <c r="O799" s="836">
        <v>0.5</v>
      </c>
      <c r="P799" s="835">
        <v>79.11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30</v>
      </c>
      <c r="B800" s="832" t="s">
        <v>3452</v>
      </c>
      <c r="C800" s="832" t="s">
        <v>3462</v>
      </c>
      <c r="D800" s="833" t="s">
        <v>5005</v>
      </c>
      <c r="E800" s="834" t="s">
        <v>3475</v>
      </c>
      <c r="F800" s="832" t="s">
        <v>3453</v>
      </c>
      <c r="G800" s="832" t="s">
        <v>3923</v>
      </c>
      <c r="H800" s="832" t="s">
        <v>597</v>
      </c>
      <c r="I800" s="832" t="s">
        <v>2836</v>
      </c>
      <c r="J800" s="832" t="s">
        <v>2366</v>
      </c>
      <c r="K800" s="832" t="s">
        <v>2837</v>
      </c>
      <c r="L800" s="835">
        <v>103.72</v>
      </c>
      <c r="M800" s="835">
        <v>103.72</v>
      </c>
      <c r="N800" s="832">
        <v>1</v>
      </c>
      <c r="O800" s="836">
        <v>0.5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30</v>
      </c>
      <c r="B801" s="832" t="s">
        <v>3452</v>
      </c>
      <c r="C801" s="832" t="s">
        <v>3462</v>
      </c>
      <c r="D801" s="833" t="s">
        <v>5005</v>
      </c>
      <c r="E801" s="834" t="s">
        <v>3475</v>
      </c>
      <c r="F801" s="832" t="s">
        <v>3453</v>
      </c>
      <c r="G801" s="832" t="s">
        <v>3565</v>
      </c>
      <c r="H801" s="832" t="s">
        <v>564</v>
      </c>
      <c r="I801" s="832" t="s">
        <v>4312</v>
      </c>
      <c r="J801" s="832" t="s">
        <v>1017</v>
      </c>
      <c r="K801" s="832" t="s">
        <v>1018</v>
      </c>
      <c r="L801" s="835">
        <v>50.89</v>
      </c>
      <c r="M801" s="835">
        <v>50.89</v>
      </c>
      <c r="N801" s="832">
        <v>1</v>
      </c>
      <c r="O801" s="836">
        <v>1</v>
      </c>
      <c r="P801" s="835">
        <v>50.89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30</v>
      </c>
      <c r="B802" s="832" t="s">
        <v>3452</v>
      </c>
      <c r="C802" s="832" t="s">
        <v>3462</v>
      </c>
      <c r="D802" s="833" t="s">
        <v>5005</v>
      </c>
      <c r="E802" s="834" t="s">
        <v>3475</v>
      </c>
      <c r="F802" s="832" t="s">
        <v>3453</v>
      </c>
      <c r="G802" s="832" t="s">
        <v>4313</v>
      </c>
      <c r="H802" s="832" t="s">
        <v>564</v>
      </c>
      <c r="I802" s="832" t="s">
        <v>4314</v>
      </c>
      <c r="J802" s="832" t="s">
        <v>1738</v>
      </c>
      <c r="K802" s="832" t="s">
        <v>4315</v>
      </c>
      <c r="L802" s="835">
        <v>55.16</v>
      </c>
      <c r="M802" s="835">
        <v>55.16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30</v>
      </c>
      <c r="B803" s="832" t="s">
        <v>3452</v>
      </c>
      <c r="C803" s="832" t="s">
        <v>3462</v>
      </c>
      <c r="D803" s="833" t="s">
        <v>5005</v>
      </c>
      <c r="E803" s="834" t="s">
        <v>3475</v>
      </c>
      <c r="F803" s="832" t="s">
        <v>3453</v>
      </c>
      <c r="G803" s="832" t="s">
        <v>3929</v>
      </c>
      <c r="H803" s="832" t="s">
        <v>564</v>
      </c>
      <c r="I803" s="832" t="s">
        <v>3930</v>
      </c>
      <c r="J803" s="832" t="s">
        <v>826</v>
      </c>
      <c r="K803" s="832" t="s">
        <v>3931</v>
      </c>
      <c r="L803" s="835">
        <v>132</v>
      </c>
      <c r="M803" s="835">
        <v>1056</v>
      </c>
      <c r="N803" s="832">
        <v>8</v>
      </c>
      <c r="O803" s="836">
        <v>4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30</v>
      </c>
      <c r="B804" s="832" t="s">
        <v>3452</v>
      </c>
      <c r="C804" s="832" t="s">
        <v>3462</v>
      </c>
      <c r="D804" s="833" t="s">
        <v>5005</v>
      </c>
      <c r="E804" s="834" t="s">
        <v>3475</v>
      </c>
      <c r="F804" s="832" t="s">
        <v>3453</v>
      </c>
      <c r="G804" s="832" t="s">
        <v>3569</v>
      </c>
      <c r="H804" s="832" t="s">
        <v>564</v>
      </c>
      <c r="I804" s="832" t="s">
        <v>3570</v>
      </c>
      <c r="J804" s="832" t="s">
        <v>1726</v>
      </c>
      <c r="K804" s="832" t="s">
        <v>2713</v>
      </c>
      <c r="L804" s="835">
        <v>122.73</v>
      </c>
      <c r="M804" s="835">
        <v>736.38</v>
      </c>
      <c r="N804" s="832">
        <v>6</v>
      </c>
      <c r="O804" s="836">
        <v>3.5</v>
      </c>
      <c r="P804" s="835">
        <v>122.73</v>
      </c>
      <c r="Q804" s="837">
        <v>0.16666666666666669</v>
      </c>
      <c r="R804" s="832">
        <v>1</v>
      </c>
      <c r="S804" s="837">
        <v>0.16666666666666666</v>
      </c>
      <c r="T804" s="836">
        <v>0.5</v>
      </c>
      <c r="U804" s="838">
        <v>0.14285714285714285</v>
      </c>
    </row>
    <row r="805" spans="1:21" ht="14.4" customHeight="1" x14ac:dyDescent="0.3">
      <c r="A805" s="831">
        <v>30</v>
      </c>
      <c r="B805" s="832" t="s">
        <v>3452</v>
      </c>
      <c r="C805" s="832" t="s">
        <v>3462</v>
      </c>
      <c r="D805" s="833" t="s">
        <v>5005</v>
      </c>
      <c r="E805" s="834" t="s">
        <v>3475</v>
      </c>
      <c r="F805" s="832" t="s">
        <v>3453</v>
      </c>
      <c r="G805" s="832" t="s">
        <v>4213</v>
      </c>
      <c r="H805" s="832" t="s">
        <v>564</v>
      </c>
      <c r="I805" s="832" t="s">
        <v>4214</v>
      </c>
      <c r="J805" s="832" t="s">
        <v>1750</v>
      </c>
      <c r="K805" s="832" t="s">
        <v>2720</v>
      </c>
      <c r="L805" s="835">
        <v>93.96</v>
      </c>
      <c r="M805" s="835">
        <v>187.92</v>
      </c>
      <c r="N805" s="832">
        <v>2</v>
      </c>
      <c r="O805" s="836">
        <v>1.5</v>
      </c>
      <c r="P805" s="835">
        <v>93.96</v>
      </c>
      <c r="Q805" s="837">
        <v>0.5</v>
      </c>
      <c r="R805" s="832">
        <v>1</v>
      </c>
      <c r="S805" s="837">
        <v>0.5</v>
      </c>
      <c r="T805" s="836">
        <v>1</v>
      </c>
      <c r="U805" s="838">
        <v>0.66666666666666663</v>
      </c>
    </row>
    <row r="806" spans="1:21" ht="14.4" customHeight="1" x14ac:dyDescent="0.3">
      <c r="A806" s="831">
        <v>30</v>
      </c>
      <c r="B806" s="832" t="s">
        <v>3452</v>
      </c>
      <c r="C806" s="832" t="s">
        <v>3462</v>
      </c>
      <c r="D806" s="833" t="s">
        <v>5005</v>
      </c>
      <c r="E806" s="834" t="s">
        <v>3475</v>
      </c>
      <c r="F806" s="832" t="s">
        <v>3453</v>
      </c>
      <c r="G806" s="832" t="s">
        <v>4213</v>
      </c>
      <c r="H806" s="832" t="s">
        <v>564</v>
      </c>
      <c r="I806" s="832" t="s">
        <v>4316</v>
      </c>
      <c r="J806" s="832" t="s">
        <v>1750</v>
      </c>
      <c r="K806" s="832" t="s">
        <v>3723</v>
      </c>
      <c r="L806" s="835">
        <v>156.61000000000001</v>
      </c>
      <c r="M806" s="835">
        <v>156.61000000000001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30</v>
      </c>
      <c r="B807" s="832" t="s">
        <v>3452</v>
      </c>
      <c r="C807" s="832" t="s">
        <v>3462</v>
      </c>
      <c r="D807" s="833" t="s">
        <v>5005</v>
      </c>
      <c r="E807" s="834" t="s">
        <v>3475</v>
      </c>
      <c r="F807" s="832" t="s">
        <v>3453</v>
      </c>
      <c r="G807" s="832" t="s">
        <v>4213</v>
      </c>
      <c r="H807" s="832" t="s">
        <v>564</v>
      </c>
      <c r="I807" s="832" t="s">
        <v>4317</v>
      </c>
      <c r="J807" s="832" t="s">
        <v>4318</v>
      </c>
      <c r="K807" s="832" t="s">
        <v>4319</v>
      </c>
      <c r="L807" s="835">
        <v>93.96</v>
      </c>
      <c r="M807" s="835">
        <v>93.96</v>
      </c>
      <c r="N807" s="832">
        <v>1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30</v>
      </c>
      <c r="B808" s="832" t="s">
        <v>3452</v>
      </c>
      <c r="C808" s="832" t="s">
        <v>3462</v>
      </c>
      <c r="D808" s="833" t="s">
        <v>5005</v>
      </c>
      <c r="E808" s="834" t="s">
        <v>3475</v>
      </c>
      <c r="F808" s="832" t="s">
        <v>3453</v>
      </c>
      <c r="G808" s="832" t="s">
        <v>3938</v>
      </c>
      <c r="H808" s="832" t="s">
        <v>564</v>
      </c>
      <c r="I808" s="832" t="s">
        <v>3939</v>
      </c>
      <c r="J808" s="832" t="s">
        <v>1781</v>
      </c>
      <c r="K808" s="832" t="s">
        <v>3940</v>
      </c>
      <c r="L808" s="835">
        <v>264</v>
      </c>
      <c r="M808" s="835">
        <v>528</v>
      </c>
      <c r="N808" s="832">
        <v>2</v>
      </c>
      <c r="O808" s="836">
        <v>1</v>
      </c>
      <c r="P808" s="835">
        <v>264</v>
      </c>
      <c r="Q808" s="837">
        <v>0.5</v>
      </c>
      <c r="R808" s="832">
        <v>1</v>
      </c>
      <c r="S808" s="837">
        <v>0.5</v>
      </c>
      <c r="T808" s="836">
        <v>0.5</v>
      </c>
      <c r="U808" s="838">
        <v>0.5</v>
      </c>
    </row>
    <row r="809" spans="1:21" ht="14.4" customHeight="1" x14ac:dyDescent="0.3">
      <c r="A809" s="831">
        <v>30</v>
      </c>
      <c r="B809" s="832" t="s">
        <v>3452</v>
      </c>
      <c r="C809" s="832" t="s">
        <v>3462</v>
      </c>
      <c r="D809" s="833" t="s">
        <v>5005</v>
      </c>
      <c r="E809" s="834" t="s">
        <v>3475</v>
      </c>
      <c r="F809" s="832" t="s">
        <v>3453</v>
      </c>
      <c r="G809" s="832" t="s">
        <v>3589</v>
      </c>
      <c r="H809" s="832" t="s">
        <v>597</v>
      </c>
      <c r="I809" s="832" t="s">
        <v>2677</v>
      </c>
      <c r="J809" s="832" t="s">
        <v>2678</v>
      </c>
      <c r="K809" s="832" t="s">
        <v>2679</v>
      </c>
      <c r="L809" s="835">
        <v>131.32</v>
      </c>
      <c r="M809" s="835">
        <v>262.64</v>
      </c>
      <c r="N809" s="832">
        <v>2</v>
      </c>
      <c r="O809" s="836">
        <v>1</v>
      </c>
      <c r="P809" s="835">
        <v>262.64</v>
      </c>
      <c r="Q809" s="837">
        <v>1</v>
      </c>
      <c r="R809" s="832">
        <v>2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30</v>
      </c>
      <c r="B810" s="832" t="s">
        <v>3452</v>
      </c>
      <c r="C810" s="832" t="s">
        <v>3462</v>
      </c>
      <c r="D810" s="833" t="s">
        <v>5005</v>
      </c>
      <c r="E810" s="834" t="s">
        <v>3475</v>
      </c>
      <c r="F810" s="832" t="s">
        <v>3453</v>
      </c>
      <c r="G810" s="832" t="s">
        <v>3941</v>
      </c>
      <c r="H810" s="832" t="s">
        <v>564</v>
      </c>
      <c r="I810" s="832" t="s">
        <v>3942</v>
      </c>
      <c r="J810" s="832" t="s">
        <v>959</v>
      </c>
      <c r="K810" s="832" t="s">
        <v>3943</v>
      </c>
      <c r="L810" s="835">
        <v>43.94</v>
      </c>
      <c r="M810" s="835">
        <v>43.94</v>
      </c>
      <c r="N810" s="832">
        <v>1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30</v>
      </c>
      <c r="B811" s="832" t="s">
        <v>3452</v>
      </c>
      <c r="C811" s="832" t="s">
        <v>3462</v>
      </c>
      <c r="D811" s="833" t="s">
        <v>5005</v>
      </c>
      <c r="E811" s="834" t="s">
        <v>3475</v>
      </c>
      <c r="F811" s="832" t="s">
        <v>3453</v>
      </c>
      <c r="G811" s="832" t="s">
        <v>3941</v>
      </c>
      <c r="H811" s="832" t="s">
        <v>564</v>
      </c>
      <c r="I811" s="832" t="s">
        <v>4079</v>
      </c>
      <c r="J811" s="832" t="s">
        <v>961</v>
      </c>
      <c r="K811" s="832" t="s">
        <v>4080</v>
      </c>
      <c r="L811" s="835">
        <v>87.87</v>
      </c>
      <c r="M811" s="835">
        <v>87.87</v>
      </c>
      <c r="N811" s="832">
        <v>1</v>
      </c>
      <c r="O811" s="836">
        <v>0.5</v>
      </c>
      <c r="P811" s="835">
        <v>87.87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30</v>
      </c>
      <c r="B812" s="832" t="s">
        <v>3452</v>
      </c>
      <c r="C812" s="832" t="s">
        <v>3462</v>
      </c>
      <c r="D812" s="833" t="s">
        <v>5005</v>
      </c>
      <c r="E812" s="834" t="s">
        <v>3475</v>
      </c>
      <c r="F812" s="832" t="s">
        <v>3453</v>
      </c>
      <c r="G812" s="832" t="s">
        <v>3590</v>
      </c>
      <c r="H812" s="832" t="s">
        <v>564</v>
      </c>
      <c r="I812" s="832" t="s">
        <v>3944</v>
      </c>
      <c r="J812" s="832" t="s">
        <v>791</v>
      </c>
      <c r="K812" s="832" t="s">
        <v>3945</v>
      </c>
      <c r="L812" s="835">
        <v>271.94</v>
      </c>
      <c r="M812" s="835">
        <v>271.94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30</v>
      </c>
      <c r="B813" s="832" t="s">
        <v>3452</v>
      </c>
      <c r="C813" s="832" t="s">
        <v>3462</v>
      </c>
      <c r="D813" s="833" t="s">
        <v>5005</v>
      </c>
      <c r="E813" s="834" t="s">
        <v>3475</v>
      </c>
      <c r="F813" s="832" t="s">
        <v>3453</v>
      </c>
      <c r="G813" s="832" t="s">
        <v>3590</v>
      </c>
      <c r="H813" s="832" t="s">
        <v>564</v>
      </c>
      <c r="I813" s="832" t="s">
        <v>3944</v>
      </c>
      <c r="J813" s="832" t="s">
        <v>791</v>
      </c>
      <c r="K813" s="832" t="s">
        <v>3945</v>
      </c>
      <c r="L813" s="835">
        <v>311.02</v>
      </c>
      <c r="M813" s="835">
        <v>311.02</v>
      </c>
      <c r="N813" s="832">
        <v>1</v>
      </c>
      <c r="O813" s="836">
        <v>0.5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30</v>
      </c>
      <c r="B814" s="832" t="s">
        <v>3452</v>
      </c>
      <c r="C814" s="832" t="s">
        <v>3462</v>
      </c>
      <c r="D814" s="833" t="s">
        <v>5005</v>
      </c>
      <c r="E814" s="834" t="s">
        <v>3475</v>
      </c>
      <c r="F814" s="832" t="s">
        <v>3453</v>
      </c>
      <c r="G814" s="832" t="s">
        <v>1865</v>
      </c>
      <c r="H814" s="832" t="s">
        <v>597</v>
      </c>
      <c r="I814" s="832" t="s">
        <v>2621</v>
      </c>
      <c r="J814" s="832" t="s">
        <v>2622</v>
      </c>
      <c r="K814" s="832" t="s">
        <v>2623</v>
      </c>
      <c r="L814" s="835">
        <v>120.61</v>
      </c>
      <c r="M814" s="835">
        <v>241.22</v>
      </c>
      <c r="N814" s="832">
        <v>2</v>
      </c>
      <c r="O814" s="836">
        <v>1.5</v>
      </c>
      <c r="P814" s="835">
        <v>120.61</v>
      </c>
      <c r="Q814" s="837">
        <v>0.5</v>
      </c>
      <c r="R814" s="832">
        <v>1</v>
      </c>
      <c r="S814" s="837">
        <v>0.5</v>
      </c>
      <c r="T814" s="836">
        <v>1</v>
      </c>
      <c r="U814" s="838">
        <v>0.66666666666666663</v>
      </c>
    </row>
    <row r="815" spans="1:21" ht="14.4" customHeight="1" x14ac:dyDescent="0.3">
      <c r="A815" s="831">
        <v>30</v>
      </c>
      <c r="B815" s="832" t="s">
        <v>3452</v>
      </c>
      <c r="C815" s="832" t="s">
        <v>3462</v>
      </c>
      <c r="D815" s="833" t="s">
        <v>5005</v>
      </c>
      <c r="E815" s="834" t="s">
        <v>3475</v>
      </c>
      <c r="F815" s="832" t="s">
        <v>3453</v>
      </c>
      <c r="G815" s="832" t="s">
        <v>3947</v>
      </c>
      <c r="H815" s="832" t="s">
        <v>597</v>
      </c>
      <c r="I815" s="832" t="s">
        <v>2657</v>
      </c>
      <c r="J815" s="832" t="s">
        <v>967</v>
      </c>
      <c r="K815" s="832" t="s">
        <v>2658</v>
      </c>
      <c r="L815" s="835">
        <v>1544.99</v>
      </c>
      <c r="M815" s="835">
        <v>3089.98</v>
      </c>
      <c r="N815" s="832">
        <v>2</v>
      </c>
      <c r="O815" s="836">
        <v>1.5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30</v>
      </c>
      <c r="B816" s="832" t="s">
        <v>3452</v>
      </c>
      <c r="C816" s="832" t="s">
        <v>3462</v>
      </c>
      <c r="D816" s="833" t="s">
        <v>5005</v>
      </c>
      <c r="E816" s="834" t="s">
        <v>3475</v>
      </c>
      <c r="F816" s="832" t="s">
        <v>3453</v>
      </c>
      <c r="G816" s="832" t="s">
        <v>3947</v>
      </c>
      <c r="H816" s="832" t="s">
        <v>597</v>
      </c>
      <c r="I816" s="832" t="s">
        <v>2660</v>
      </c>
      <c r="J816" s="832" t="s">
        <v>967</v>
      </c>
      <c r="K816" s="832" t="s">
        <v>2661</v>
      </c>
      <c r="L816" s="835">
        <v>2669.75</v>
      </c>
      <c r="M816" s="835">
        <v>5339.5</v>
      </c>
      <c r="N816" s="832">
        <v>2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30</v>
      </c>
      <c r="B817" s="832" t="s">
        <v>3452</v>
      </c>
      <c r="C817" s="832" t="s">
        <v>3462</v>
      </c>
      <c r="D817" s="833" t="s">
        <v>5005</v>
      </c>
      <c r="E817" s="834" t="s">
        <v>3475</v>
      </c>
      <c r="F817" s="832" t="s">
        <v>3453</v>
      </c>
      <c r="G817" s="832" t="s">
        <v>3947</v>
      </c>
      <c r="H817" s="832" t="s">
        <v>597</v>
      </c>
      <c r="I817" s="832" t="s">
        <v>2655</v>
      </c>
      <c r="J817" s="832" t="s">
        <v>967</v>
      </c>
      <c r="K817" s="832" t="s">
        <v>2656</v>
      </c>
      <c r="L817" s="835">
        <v>515</v>
      </c>
      <c r="M817" s="835">
        <v>515</v>
      </c>
      <c r="N817" s="832">
        <v>1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30</v>
      </c>
      <c r="B818" s="832" t="s">
        <v>3452</v>
      </c>
      <c r="C818" s="832" t="s">
        <v>3462</v>
      </c>
      <c r="D818" s="833" t="s">
        <v>5005</v>
      </c>
      <c r="E818" s="834" t="s">
        <v>3475</v>
      </c>
      <c r="F818" s="832" t="s">
        <v>3453</v>
      </c>
      <c r="G818" s="832" t="s">
        <v>3948</v>
      </c>
      <c r="H818" s="832" t="s">
        <v>597</v>
      </c>
      <c r="I818" s="832" t="s">
        <v>3351</v>
      </c>
      <c r="J818" s="832" t="s">
        <v>2812</v>
      </c>
      <c r="K818" s="832" t="s">
        <v>3352</v>
      </c>
      <c r="L818" s="835">
        <v>181.45</v>
      </c>
      <c r="M818" s="835">
        <v>362.9</v>
      </c>
      <c r="N818" s="832">
        <v>2</v>
      </c>
      <c r="O818" s="836">
        <v>1</v>
      </c>
      <c r="P818" s="835">
        <v>181.45</v>
      </c>
      <c r="Q818" s="837">
        <v>0.5</v>
      </c>
      <c r="R818" s="832">
        <v>1</v>
      </c>
      <c r="S818" s="837">
        <v>0.5</v>
      </c>
      <c r="T818" s="836">
        <v>0.5</v>
      </c>
      <c r="U818" s="838">
        <v>0.5</v>
      </c>
    </row>
    <row r="819" spans="1:21" ht="14.4" customHeight="1" x14ac:dyDescent="0.3">
      <c r="A819" s="831">
        <v>30</v>
      </c>
      <c r="B819" s="832" t="s">
        <v>3452</v>
      </c>
      <c r="C819" s="832" t="s">
        <v>3462</v>
      </c>
      <c r="D819" s="833" t="s">
        <v>5005</v>
      </c>
      <c r="E819" s="834" t="s">
        <v>3475</v>
      </c>
      <c r="F819" s="832" t="s">
        <v>3453</v>
      </c>
      <c r="G819" s="832" t="s">
        <v>3948</v>
      </c>
      <c r="H819" s="832" t="s">
        <v>597</v>
      </c>
      <c r="I819" s="832" t="s">
        <v>2814</v>
      </c>
      <c r="J819" s="832" t="s">
        <v>2812</v>
      </c>
      <c r="K819" s="832" t="s">
        <v>2815</v>
      </c>
      <c r="L819" s="835">
        <v>218.32</v>
      </c>
      <c r="M819" s="835">
        <v>218.32</v>
      </c>
      <c r="N819" s="832">
        <v>1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30</v>
      </c>
      <c r="B820" s="832" t="s">
        <v>3452</v>
      </c>
      <c r="C820" s="832" t="s">
        <v>3462</v>
      </c>
      <c r="D820" s="833" t="s">
        <v>5005</v>
      </c>
      <c r="E820" s="834" t="s">
        <v>3475</v>
      </c>
      <c r="F820" s="832" t="s">
        <v>3453</v>
      </c>
      <c r="G820" s="832" t="s">
        <v>3594</v>
      </c>
      <c r="H820" s="832" t="s">
        <v>597</v>
      </c>
      <c r="I820" s="832" t="s">
        <v>2574</v>
      </c>
      <c r="J820" s="832" t="s">
        <v>2572</v>
      </c>
      <c r="K820" s="832" t="s">
        <v>2575</v>
      </c>
      <c r="L820" s="835">
        <v>414.07</v>
      </c>
      <c r="M820" s="835">
        <v>414.07</v>
      </c>
      <c r="N820" s="832">
        <v>1</v>
      </c>
      <c r="O820" s="836">
        <v>1</v>
      </c>
      <c r="P820" s="835">
        <v>414.07</v>
      </c>
      <c r="Q820" s="837">
        <v>1</v>
      </c>
      <c r="R820" s="832">
        <v>1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30</v>
      </c>
      <c r="B821" s="832" t="s">
        <v>3452</v>
      </c>
      <c r="C821" s="832" t="s">
        <v>3462</v>
      </c>
      <c r="D821" s="833" t="s">
        <v>5005</v>
      </c>
      <c r="E821" s="834" t="s">
        <v>3475</v>
      </c>
      <c r="F821" s="832" t="s">
        <v>3453</v>
      </c>
      <c r="G821" s="832" t="s">
        <v>3571</v>
      </c>
      <c r="H821" s="832" t="s">
        <v>597</v>
      </c>
      <c r="I821" s="832" t="s">
        <v>3053</v>
      </c>
      <c r="J821" s="832" t="s">
        <v>3054</v>
      </c>
      <c r="K821" s="832" t="s">
        <v>3055</v>
      </c>
      <c r="L821" s="835">
        <v>50.32</v>
      </c>
      <c r="M821" s="835">
        <v>301.92</v>
      </c>
      <c r="N821" s="832">
        <v>6</v>
      </c>
      <c r="O821" s="836">
        <v>4.5</v>
      </c>
      <c r="P821" s="835">
        <v>50.32</v>
      </c>
      <c r="Q821" s="837">
        <v>0.16666666666666666</v>
      </c>
      <c r="R821" s="832">
        <v>1</v>
      </c>
      <c r="S821" s="837">
        <v>0.16666666666666666</v>
      </c>
      <c r="T821" s="836">
        <v>1</v>
      </c>
      <c r="U821" s="838">
        <v>0.22222222222222221</v>
      </c>
    </row>
    <row r="822" spans="1:21" ht="14.4" customHeight="1" x14ac:dyDescent="0.3">
      <c r="A822" s="831">
        <v>30</v>
      </c>
      <c r="B822" s="832" t="s">
        <v>3452</v>
      </c>
      <c r="C822" s="832" t="s">
        <v>3462</v>
      </c>
      <c r="D822" s="833" t="s">
        <v>5005</v>
      </c>
      <c r="E822" s="834" t="s">
        <v>3475</v>
      </c>
      <c r="F822" s="832" t="s">
        <v>3453</v>
      </c>
      <c r="G822" s="832" t="s">
        <v>3965</v>
      </c>
      <c r="H822" s="832" t="s">
        <v>597</v>
      </c>
      <c r="I822" s="832" t="s">
        <v>2923</v>
      </c>
      <c r="J822" s="832" t="s">
        <v>1988</v>
      </c>
      <c r="K822" s="832" t="s">
        <v>2924</v>
      </c>
      <c r="L822" s="835">
        <v>154.36000000000001</v>
      </c>
      <c r="M822" s="835">
        <v>154.36000000000001</v>
      </c>
      <c r="N822" s="832">
        <v>1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30</v>
      </c>
      <c r="B823" s="832" t="s">
        <v>3452</v>
      </c>
      <c r="C823" s="832" t="s">
        <v>3462</v>
      </c>
      <c r="D823" s="833" t="s">
        <v>5005</v>
      </c>
      <c r="E823" s="834" t="s">
        <v>3475</v>
      </c>
      <c r="F823" s="832" t="s">
        <v>3453</v>
      </c>
      <c r="G823" s="832" t="s">
        <v>3965</v>
      </c>
      <c r="H823" s="832" t="s">
        <v>597</v>
      </c>
      <c r="I823" s="832" t="s">
        <v>2921</v>
      </c>
      <c r="J823" s="832" t="s">
        <v>1988</v>
      </c>
      <c r="K823" s="832" t="s">
        <v>2922</v>
      </c>
      <c r="L823" s="835">
        <v>225.06</v>
      </c>
      <c r="M823" s="835">
        <v>225.06</v>
      </c>
      <c r="N823" s="832">
        <v>1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30</v>
      </c>
      <c r="B824" s="832" t="s">
        <v>3452</v>
      </c>
      <c r="C824" s="832" t="s">
        <v>3462</v>
      </c>
      <c r="D824" s="833" t="s">
        <v>5005</v>
      </c>
      <c r="E824" s="834" t="s">
        <v>3475</v>
      </c>
      <c r="F824" s="832" t="s">
        <v>3453</v>
      </c>
      <c r="G824" s="832" t="s">
        <v>4235</v>
      </c>
      <c r="H824" s="832" t="s">
        <v>564</v>
      </c>
      <c r="I824" s="832" t="s">
        <v>4236</v>
      </c>
      <c r="J824" s="832" t="s">
        <v>1298</v>
      </c>
      <c r="K824" s="832" t="s">
        <v>4237</v>
      </c>
      <c r="L824" s="835">
        <v>374.79</v>
      </c>
      <c r="M824" s="835">
        <v>374.79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30</v>
      </c>
      <c r="B825" s="832" t="s">
        <v>3452</v>
      </c>
      <c r="C825" s="832" t="s">
        <v>3462</v>
      </c>
      <c r="D825" s="833" t="s">
        <v>5005</v>
      </c>
      <c r="E825" s="834" t="s">
        <v>3475</v>
      </c>
      <c r="F825" s="832" t="s">
        <v>3453</v>
      </c>
      <c r="G825" s="832" t="s">
        <v>4235</v>
      </c>
      <c r="H825" s="832" t="s">
        <v>564</v>
      </c>
      <c r="I825" s="832" t="s">
        <v>4320</v>
      </c>
      <c r="J825" s="832" t="s">
        <v>4321</v>
      </c>
      <c r="K825" s="832" t="s">
        <v>4322</v>
      </c>
      <c r="L825" s="835">
        <v>599.66999999999996</v>
      </c>
      <c r="M825" s="835">
        <v>599.66999999999996</v>
      </c>
      <c r="N825" s="832">
        <v>1</v>
      </c>
      <c r="O825" s="836">
        <v>0.5</v>
      </c>
      <c r="P825" s="835">
        <v>599.66999999999996</v>
      </c>
      <c r="Q825" s="837">
        <v>1</v>
      </c>
      <c r="R825" s="832">
        <v>1</v>
      </c>
      <c r="S825" s="837">
        <v>1</v>
      </c>
      <c r="T825" s="836">
        <v>0.5</v>
      </c>
      <c r="U825" s="838">
        <v>1</v>
      </c>
    </row>
    <row r="826" spans="1:21" ht="14.4" customHeight="1" x14ac:dyDescent="0.3">
      <c r="A826" s="831">
        <v>30</v>
      </c>
      <c r="B826" s="832" t="s">
        <v>3452</v>
      </c>
      <c r="C826" s="832" t="s">
        <v>3462</v>
      </c>
      <c r="D826" s="833" t="s">
        <v>5005</v>
      </c>
      <c r="E826" s="834" t="s">
        <v>3475</v>
      </c>
      <c r="F826" s="832" t="s">
        <v>3453</v>
      </c>
      <c r="G826" s="832" t="s">
        <v>4082</v>
      </c>
      <c r="H826" s="832" t="s">
        <v>597</v>
      </c>
      <c r="I826" s="832" t="s">
        <v>3093</v>
      </c>
      <c r="J826" s="832" t="s">
        <v>1432</v>
      </c>
      <c r="K826" s="832" t="s">
        <v>3094</v>
      </c>
      <c r="L826" s="835">
        <v>212.45</v>
      </c>
      <c r="M826" s="835">
        <v>424.9</v>
      </c>
      <c r="N826" s="832">
        <v>2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30</v>
      </c>
      <c r="B827" s="832" t="s">
        <v>3452</v>
      </c>
      <c r="C827" s="832" t="s">
        <v>3462</v>
      </c>
      <c r="D827" s="833" t="s">
        <v>5005</v>
      </c>
      <c r="E827" s="834" t="s">
        <v>3475</v>
      </c>
      <c r="F827" s="832" t="s">
        <v>3453</v>
      </c>
      <c r="G827" s="832" t="s">
        <v>3572</v>
      </c>
      <c r="H827" s="832" t="s">
        <v>597</v>
      </c>
      <c r="I827" s="832" t="s">
        <v>2896</v>
      </c>
      <c r="J827" s="832" t="s">
        <v>2897</v>
      </c>
      <c r="K827" s="832" t="s">
        <v>2898</v>
      </c>
      <c r="L827" s="835">
        <v>74.08</v>
      </c>
      <c r="M827" s="835">
        <v>74.08</v>
      </c>
      <c r="N827" s="832">
        <v>1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30</v>
      </c>
      <c r="B828" s="832" t="s">
        <v>3452</v>
      </c>
      <c r="C828" s="832" t="s">
        <v>3462</v>
      </c>
      <c r="D828" s="833" t="s">
        <v>5005</v>
      </c>
      <c r="E828" s="834" t="s">
        <v>3475</v>
      </c>
      <c r="F828" s="832" t="s">
        <v>3453</v>
      </c>
      <c r="G828" s="832" t="s">
        <v>3572</v>
      </c>
      <c r="H828" s="832" t="s">
        <v>597</v>
      </c>
      <c r="I828" s="832" t="s">
        <v>2902</v>
      </c>
      <c r="J828" s="832" t="s">
        <v>2900</v>
      </c>
      <c r="K828" s="832" t="s">
        <v>2903</v>
      </c>
      <c r="L828" s="835">
        <v>126.27</v>
      </c>
      <c r="M828" s="835">
        <v>126.27</v>
      </c>
      <c r="N828" s="832">
        <v>1</v>
      </c>
      <c r="O828" s="836">
        <v>1</v>
      </c>
      <c r="P828" s="835">
        <v>126.27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30</v>
      </c>
      <c r="B829" s="832" t="s">
        <v>3452</v>
      </c>
      <c r="C829" s="832" t="s">
        <v>3462</v>
      </c>
      <c r="D829" s="833" t="s">
        <v>5005</v>
      </c>
      <c r="E829" s="834" t="s">
        <v>3475</v>
      </c>
      <c r="F829" s="832" t="s">
        <v>3453</v>
      </c>
      <c r="G829" s="832" t="s">
        <v>3572</v>
      </c>
      <c r="H829" s="832" t="s">
        <v>597</v>
      </c>
      <c r="I829" s="832" t="s">
        <v>2910</v>
      </c>
      <c r="J829" s="832" t="s">
        <v>2897</v>
      </c>
      <c r="K829" s="832" t="s">
        <v>2911</v>
      </c>
      <c r="L829" s="835">
        <v>63.14</v>
      </c>
      <c r="M829" s="835">
        <v>63.14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30</v>
      </c>
      <c r="B830" s="832" t="s">
        <v>3452</v>
      </c>
      <c r="C830" s="832" t="s">
        <v>3462</v>
      </c>
      <c r="D830" s="833" t="s">
        <v>5005</v>
      </c>
      <c r="E830" s="834" t="s">
        <v>3475</v>
      </c>
      <c r="F830" s="832" t="s">
        <v>3453</v>
      </c>
      <c r="G830" s="832" t="s">
        <v>3572</v>
      </c>
      <c r="H830" s="832" t="s">
        <v>597</v>
      </c>
      <c r="I830" s="832" t="s">
        <v>2912</v>
      </c>
      <c r="J830" s="832" t="s">
        <v>2897</v>
      </c>
      <c r="K830" s="832" t="s">
        <v>2913</v>
      </c>
      <c r="L830" s="835">
        <v>49.08</v>
      </c>
      <c r="M830" s="835">
        <v>196.32</v>
      </c>
      <c r="N830" s="832">
        <v>4</v>
      </c>
      <c r="O830" s="836">
        <v>2</v>
      </c>
      <c r="P830" s="835">
        <v>49.08</v>
      </c>
      <c r="Q830" s="837">
        <v>0.25</v>
      </c>
      <c r="R830" s="832">
        <v>1</v>
      </c>
      <c r="S830" s="837">
        <v>0.25</v>
      </c>
      <c r="T830" s="836">
        <v>0.5</v>
      </c>
      <c r="U830" s="838">
        <v>0.25</v>
      </c>
    </row>
    <row r="831" spans="1:21" ht="14.4" customHeight="1" x14ac:dyDescent="0.3">
      <c r="A831" s="831">
        <v>30</v>
      </c>
      <c r="B831" s="832" t="s">
        <v>3452</v>
      </c>
      <c r="C831" s="832" t="s">
        <v>3462</v>
      </c>
      <c r="D831" s="833" t="s">
        <v>5005</v>
      </c>
      <c r="E831" s="834" t="s">
        <v>3475</v>
      </c>
      <c r="F831" s="832" t="s">
        <v>3453</v>
      </c>
      <c r="G831" s="832" t="s">
        <v>4086</v>
      </c>
      <c r="H831" s="832" t="s">
        <v>597</v>
      </c>
      <c r="I831" s="832" t="s">
        <v>4323</v>
      </c>
      <c r="J831" s="832" t="s">
        <v>1928</v>
      </c>
      <c r="K831" s="832" t="s">
        <v>1929</v>
      </c>
      <c r="L831" s="835">
        <v>194.26</v>
      </c>
      <c r="M831" s="835">
        <v>2719.64</v>
      </c>
      <c r="N831" s="832">
        <v>14</v>
      </c>
      <c r="O831" s="836">
        <v>1.5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30</v>
      </c>
      <c r="B832" s="832" t="s">
        <v>3452</v>
      </c>
      <c r="C832" s="832" t="s">
        <v>3462</v>
      </c>
      <c r="D832" s="833" t="s">
        <v>5005</v>
      </c>
      <c r="E832" s="834" t="s">
        <v>3475</v>
      </c>
      <c r="F832" s="832" t="s">
        <v>3453</v>
      </c>
      <c r="G832" s="832" t="s">
        <v>4086</v>
      </c>
      <c r="H832" s="832" t="s">
        <v>597</v>
      </c>
      <c r="I832" s="832" t="s">
        <v>3250</v>
      </c>
      <c r="J832" s="832" t="s">
        <v>1915</v>
      </c>
      <c r="K832" s="832" t="s">
        <v>1916</v>
      </c>
      <c r="L832" s="835">
        <v>21.96</v>
      </c>
      <c r="M832" s="835">
        <v>329.40000000000003</v>
      </c>
      <c r="N832" s="832">
        <v>15</v>
      </c>
      <c r="O832" s="836">
        <v>0.5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30</v>
      </c>
      <c r="B833" s="832" t="s">
        <v>3452</v>
      </c>
      <c r="C833" s="832" t="s">
        <v>3462</v>
      </c>
      <c r="D833" s="833" t="s">
        <v>5005</v>
      </c>
      <c r="E833" s="834" t="s">
        <v>3475</v>
      </c>
      <c r="F833" s="832" t="s">
        <v>3453</v>
      </c>
      <c r="G833" s="832" t="s">
        <v>4086</v>
      </c>
      <c r="H833" s="832" t="s">
        <v>597</v>
      </c>
      <c r="I833" s="832" t="s">
        <v>3251</v>
      </c>
      <c r="J833" s="832" t="s">
        <v>1917</v>
      </c>
      <c r="K833" s="832" t="s">
        <v>1916</v>
      </c>
      <c r="L833" s="835">
        <v>21.96</v>
      </c>
      <c r="M833" s="835">
        <v>329.40000000000003</v>
      </c>
      <c r="N833" s="832">
        <v>15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30</v>
      </c>
      <c r="B834" s="832" t="s">
        <v>3452</v>
      </c>
      <c r="C834" s="832" t="s">
        <v>3462</v>
      </c>
      <c r="D834" s="833" t="s">
        <v>5005</v>
      </c>
      <c r="E834" s="834" t="s">
        <v>3475</v>
      </c>
      <c r="F834" s="832" t="s">
        <v>3453</v>
      </c>
      <c r="G834" s="832" t="s">
        <v>4086</v>
      </c>
      <c r="H834" s="832" t="s">
        <v>597</v>
      </c>
      <c r="I834" s="832" t="s">
        <v>4324</v>
      </c>
      <c r="J834" s="832" t="s">
        <v>1913</v>
      </c>
      <c r="K834" s="832" t="s">
        <v>1916</v>
      </c>
      <c r="L834" s="835">
        <v>44.6</v>
      </c>
      <c r="M834" s="835">
        <v>133.80000000000001</v>
      </c>
      <c r="N834" s="832">
        <v>3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30</v>
      </c>
      <c r="B835" s="832" t="s">
        <v>3452</v>
      </c>
      <c r="C835" s="832" t="s">
        <v>3462</v>
      </c>
      <c r="D835" s="833" t="s">
        <v>5005</v>
      </c>
      <c r="E835" s="834" t="s">
        <v>3475</v>
      </c>
      <c r="F835" s="832" t="s">
        <v>3453</v>
      </c>
      <c r="G835" s="832" t="s">
        <v>4086</v>
      </c>
      <c r="H835" s="832" t="s">
        <v>597</v>
      </c>
      <c r="I835" s="832" t="s">
        <v>4325</v>
      </c>
      <c r="J835" s="832" t="s">
        <v>1960</v>
      </c>
      <c r="K835" s="832" t="s">
        <v>3257</v>
      </c>
      <c r="L835" s="835">
        <v>145.88999999999999</v>
      </c>
      <c r="M835" s="835">
        <v>4376.7</v>
      </c>
      <c r="N835" s="832">
        <v>30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30</v>
      </c>
      <c r="B836" s="832" t="s">
        <v>3452</v>
      </c>
      <c r="C836" s="832" t="s">
        <v>3462</v>
      </c>
      <c r="D836" s="833" t="s">
        <v>5005</v>
      </c>
      <c r="E836" s="834" t="s">
        <v>3475</v>
      </c>
      <c r="F836" s="832" t="s">
        <v>3453</v>
      </c>
      <c r="G836" s="832" t="s">
        <v>4086</v>
      </c>
      <c r="H836" s="832" t="s">
        <v>597</v>
      </c>
      <c r="I836" s="832" t="s">
        <v>4326</v>
      </c>
      <c r="J836" s="832" t="s">
        <v>4327</v>
      </c>
      <c r="K836" s="832" t="s">
        <v>3257</v>
      </c>
      <c r="L836" s="835">
        <v>79.17</v>
      </c>
      <c r="M836" s="835">
        <v>2375.1</v>
      </c>
      <c r="N836" s="832">
        <v>30</v>
      </c>
      <c r="O836" s="836">
        <v>1</v>
      </c>
      <c r="P836" s="835">
        <v>2375.1</v>
      </c>
      <c r="Q836" s="837">
        <v>1</v>
      </c>
      <c r="R836" s="832">
        <v>30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30</v>
      </c>
      <c r="B837" s="832" t="s">
        <v>3452</v>
      </c>
      <c r="C837" s="832" t="s">
        <v>3462</v>
      </c>
      <c r="D837" s="833" t="s">
        <v>5005</v>
      </c>
      <c r="E837" s="834" t="s">
        <v>3475</v>
      </c>
      <c r="F837" s="832" t="s">
        <v>3453</v>
      </c>
      <c r="G837" s="832" t="s">
        <v>4086</v>
      </c>
      <c r="H837" s="832" t="s">
        <v>564</v>
      </c>
      <c r="I837" s="832" t="s">
        <v>4328</v>
      </c>
      <c r="J837" s="832" t="s">
        <v>4329</v>
      </c>
      <c r="K837" s="832" t="s">
        <v>4095</v>
      </c>
      <c r="L837" s="835">
        <v>83.91</v>
      </c>
      <c r="M837" s="835">
        <v>4195.5</v>
      </c>
      <c r="N837" s="832">
        <v>50</v>
      </c>
      <c r="O837" s="836">
        <v>1</v>
      </c>
      <c r="P837" s="835">
        <v>4195.5</v>
      </c>
      <c r="Q837" s="837">
        <v>1</v>
      </c>
      <c r="R837" s="832">
        <v>50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30</v>
      </c>
      <c r="B838" s="832" t="s">
        <v>3452</v>
      </c>
      <c r="C838" s="832" t="s">
        <v>3462</v>
      </c>
      <c r="D838" s="833" t="s">
        <v>5005</v>
      </c>
      <c r="E838" s="834" t="s">
        <v>3475</v>
      </c>
      <c r="F838" s="832" t="s">
        <v>3453</v>
      </c>
      <c r="G838" s="832" t="s">
        <v>4086</v>
      </c>
      <c r="H838" s="832" t="s">
        <v>564</v>
      </c>
      <c r="I838" s="832" t="s">
        <v>4330</v>
      </c>
      <c r="J838" s="832" t="s">
        <v>4331</v>
      </c>
      <c r="K838" s="832" t="s">
        <v>4095</v>
      </c>
      <c r="L838" s="835">
        <v>83.91</v>
      </c>
      <c r="M838" s="835">
        <v>4195.5</v>
      </c>
      <c r="N838" s="832">
        <v>50</v>
      </c>
      <c r="O838" s="836">
        <v>1</v>
      </c>
      <c r="P838" s="835">
        <v>4195.5</v>
      </c>
      <c r="Q838" s="837">
        <v>1</v>
      </c>
      <c r="R838" s="832">
        <v>50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30</v>
      </c>
      <c r="B839" s="832" t="s">
        <v>3452</v>
      </c>
      <c r="C839" s="832" t="s">
        <v>3462</v>
      </c>
      <c r="D839" s="833" t="s">
        <v>5005</v>
      </c>
      <c r="E839" s="834" t="s">
        <v>3475</v>
      </c>
      <c r="F839" s="832" t="s">
        <v>3453</v>
      </c>
      <c r="G839" s="832" t="s">
        <v>4086</v>
      </c>
      <c r="H839" s="832" t="s">
        <v>564</v>
      </c>
      <c r="I839" s="832" t="s">
        <v>4087</v>
      </c>
      <c r="J839" s="832" t="s">
        <v>4088</v>
      </c>
      <c r="K839" s="832" t="s">
        <v>987</v>
      </c>
      <c r="L839" s="835">
        <v>197.61</v>
      </c>
      <c r="M839" s="835">
        <v>988.05000000000007</v>
      </c>
      <c r="N839" s="832">
        <v>5</v>
      </c>
      <c r="O839" s="836">
        <v>0.5</v>
      </c>
      <c r="P839" s="835">
        <v>988.05000000000007</v>
      </c>
      <c r="Q839" s="837">
        <v>1</v>
      </c>
      <c r="R839" s="832">
        <v>5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30</v>
      </c>
      <c r="B840" s="832" t="s">
        <v>3452</v>
      </c>
      <c r="C840" s="832" t="s">
        <v>3462</v>
      </c>
      <c r="D840" s="833" t="s">
        <v>5005</v>
      </c>
      <c r="E840" s="834" t="s">
        <v>3475</v>
      </c>
      <c r="F840" s="832" t="s">
        <v>3453</v>
      </c>
      <c r="G840" s="832" t="s">
        <v>4086</v>
      </c>
      <c r="H840" s="832" t="s">
        <v>564</v>
      </c>
      <c r="I840" s="832" t="s">
        <v>4332</v>
      </c>
      <c r="J840" s="832" t="s">
        <v>1960</v>
      </c>
      <c r="K840" s="832" t="s">
        <v>1961</v>
      </c>
      <c r="L840" s="835">
        <v>1167.1300000000001</v>
      </c>
      <c r="M840" s="835">
        <v>5835.6500000000005</v>
      </c>
      <c r="N840" s="832">
        <v>5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30</v>
      </c>
      <c r="B841" s="832" t="s">
        <v>3452</v>
      </c>
      <c r="C841" s="832" t="s">
        <v>3462</v>
      </c>
      <c r="D841" s="833" t="s">
        <v>5005</v>
      </c>
      <c r="E841" s="834" t="s">
        <v>3475</v>
      </c>
      <c r="F841" s="832" t="s">
        <v>3453</v>
      </c>
      <c r="G841" s="832" t="s">
        <v>4086</v>
      </c>
      <c r="H841" s="832" t="s">
        <v>564</v>
      </c>
      <c r="I841" s="832" t="s">
        <v>4089</v>
      </c>
      <c r="J841" s="832" t="s">
        <v>4090</v>
      </c>
      <c r="K841" s="832" t="s">
        <v>987</v>
      </c>
      <c r="L841" s="835">
        <v>197.61</v>
      </c>
      <c r="M841" s="835">
        <v>1976.1000000000001</v>
      </c>
      <c r="N841" s="832">
        <v>10</v>
      </c>
      <c r="O841" s="836">
        <v>1</v>
      </c>
      <c r="P841" s="835">
        <v>1976.1000000000001</v>
      </c>
      <c r="Q841" s="837">
        <v>1</v>
      </c>
      <c r="R841" s="832">
        <v>10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30</v>
      </c>
      <c r="B842" s="832" t="s">
        <v>3452</v>
      </c>
      <c r="C842" s="832" t="s">
        <v>3462</v>
      </c>
      <c r="D842" s="833" t="s">
        <v>5005</v>
      </c>
      <c r="E842" s="834" t="s">
        <v>3475</v>
      </c>
      <c r="F842" s="832" t="s">
        <v>3453</v>
      </c>
      <c r="G842" s="832" t="s">
        <v>4086</v>
      </c>
      <c r="H842" s="832" t="s">
        <v>564</v>
      </c>
      <c r="I842" s="832" t="s">
        <v>4333</v>
      </c>
      <c r="J842" s="832" t="s">
        <v>4334</v>
      </c>
      <c r="K842" s="832" t="s">
        <v>1961</v>
      </c>
      <c r="L842" s="835">
        <v>1298.21</v>
      </c>
      <c r="M842" s="835">
        <v>6491.05</v>
      </c>
      <c r="N842" s="832">
        <v>5</v>
      </c>
      <c r="O842" s="836">
        <v>1</v>
      </c>
      <c r="P842" s="835">
        <v>6491.05</v>
      </c>
      <c r="Q842" s="837">
        <v>1</v>
      </c>
      <c r="R842" s="832">
        <v>5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30</v>
      </c>
      <c r="B843" s="832" t="s">
        <v>3452</v>
      </c>
      <c r="C843" s="832" t="s">
        <v>3462</v>
      </c>
      <c r="D843" s="833" t="s">
        <v>5005</v>
      </c>
      <c r="E843" s="834" t="s">
        <v>3475</v>
      </c>
      <c r="F843" s="832" t="s">
        <v>3453</v>
      </c>
      <c r="G843" s="832" t="s">
        <v>4086</v>
      </c>
      <c r="H843" s="832" t="s">
        <v>564</v>
      </c>
      <c r="I843" s="832" t="s">
        <v>4091</v>
      </c>
      <c r="J843" s="832" t="s">
        <v>4092</v>
      </c>
      <c r="K843" s="832" t="s">
        <v>987</v>
      </c>
      <c r="L843" s="835">
        <v>197.61</v>
      </c>
      <c r="M843" s="835">
        <v>2173.71</v>
      </c>
      <c r="N843" s="832">
        <v>11</v>
      </c>
      <c r="O843" s="836">
        <v>2</v>
      </c>
      <c r="P843" s="835">
        <v>2173.71</v>
      </c>
      <c r="Q843" s="837">
        <v>1</v>
      </c>
      <c r="R843" s="832">
        <v>11</v>
      </c>
      <c r="S843" s="837">
        <v>1</v>
      </c>
      <c r="T843" s="836">
        <v>2</v>
      </c>
      <c r="U843" s="838">
        <v>1</v>
      </c>
    </row>
    <row r="844" spans="1:21" ht="14.4" customHeight="1" x14ac:dyDescent="0.3">
      <c r="A844" s="831">
        <v>30</v>
      </c>
      <c r="B844" s="832" t="s">
        <v>3452</v>
      </c>
      <c r="C844" s="832" t="s">
        <v>3462</v>
      </c>
      <c r="D844" s="833" t="s">
        <v>5005</v>
      </c>
      <c r="E844" s="834" t="s">
        <v>3475</v>
      </c>
      <c r="F844" s="832" t="s">
        <v>3453</v>
      </c>
      <c r="G844" s="832" t="s">
        <v>4086</v>
      </c>
      <c r="H844" s="832" t="s">
        <v>564</v>
      </c>
      <c r="I844" s="832" t="s">
        <v>4099</v>
      </c>
      <c r="J844" s="832" t="s">
        <v>986</v>
      </c>
      <c r="K844" s="832" t="s">
        <v>987</v>
      </c>
      <c r="L844" s="835">
        <v>197.61</v>
      </c>
      <c r="M844" s="835">
        <v>197.61</v>
      </c>
      <c r="N844" s="832">
        <v>1</v>
      </c>
      <c r="O844" s="836">
        <v>0.5</v>
      </c>
      <c r="P844" s="835">
        <v>197.61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30</v>
      </c>
      <c r="B845" s="832" t="s">
        <v>3452</v>
      </c>
      <c r="C845" s="832" t="s">
        <v>3462</v>
      </c>
      <c r="D845" s="833" t="s">
        <v>5005</v>
      </c>
      <c r="E845" s="834" t="s">
        <v>3475</v>
      </c>
      <c r="F845" s="832" t="s">
        <v>3453</v>
      </c>
      <c r="G845" s="832" t="s">
        <v>4086</v>
      </c>
      <c r="H845" s="832" t="s">
        <v>564</v>
      </c>
      <c r="I845" s="832" t="s">
        <v>4335</v>
      </c>
      <c r="J845" s="832" t="s">
        <v>1971</v>
      </c>
      <c r="K845" s="832" t="s">
        <v>1970</v>
      </c>
      <c r="L845" s="835">
        <v>263.86</v>
      </c>
      <c r="M845" s="835">
        <v>10026.68</v>
      </c>
      <c r="N845" s="832">
        <v>38</v>
      </c>
      <c r="O845" s="836">
        <v>4.5</v>
      </c>
      <c r="P845" s="835">
        <v>9235.1</v>
      </c>
      <c r="Q845" s="837">
        <v>0.92105263157894735</v>
      </c>
      <c r="R845" s="832">
        <v>35</v>
      </c>
      <c r="S845" s="837">
        <v>0.92105263157894735</v>
      </c>
      <c r="T845" s="836">
        <v>4</v>
      </c>
      <c r="U845" s="838">
        <v>0.88888888888888884</v>
      </c>
    </row>
    <row r="846" spans="1:21" ht="14.4" customHeight="1" x14ac:dyDescent="0.3">
      <c r="A846" s="831">
        <v>30</v>
      </c>
      <c r="B846" s="832" t="s">
        <v>3452</v>
      </c>
      <c r="C846" s="832" t="s">
        <v>3462</v>
      </c>
      <c r="D846" s="833" t="s">
        <v>5005</v>
      </c>
      <c r="E846" s="834" t="s">
        <v>3475</v>
      </c>
      <c r="F846" s="832" t="s">
        <v>3453</v>
      </c>
      <c r="G846" s="832" t="s">
        <v>4086</v>
      </c>
      <c r="H846" s="832" t="s">
        <v>564</v>
      </c>
      <c r="I846" s="832" t="s">
        <v>4336</v>
      </c>
      <c r="J846" s="832" t="s">
        <v>1969</v>
      </c>
      <c r="K846" s="832" t="s">
        <v>1970</v>
      </c>
      <c r="L846" s="835">
        <v>263.86</v>
      </c>
      <c r="M846" s="835">
        <v>7651.9400000000005</v>
      </c>
      <c r="N846" s="832">
        <v>29</v>
      </c>
      <c r="O846" s="836">
        <v>4</v>
      </c>
      <c r="P846" s="835">
        <v>6596.5000000000009</v>
      </c>
      <c r="Q846" s="837">
        <v>0.86206896551724144</v>
      </c>
      <c r="R846" s="832">
        <v>25</v>
      </c>
      <c r="S846" s="837">
        <v>0.86206896551724133</v>
      </c>
      <c r="T846" s="836">
        <v>3.5</v>
      </c>
      <c r="U846" s="838">
        <v>0.875</v>
      </c>
    </row>
    <row r="847" spans="1:21" ht="14.4" customHeight="1" x14ac:dyDescent="0.3">
      <c r="A847" s="831">
        <v>30</v>
      </c>
      <c r="B847" s="832" t="s">
        <v>3452</v>
      </c>
      <c r="C847" s="832" t="s">
        <v>3462</v>
      </c>
      <c r="D847" s="833" t="s">
        <v>5005</v>
      </c>
      <c r="E847" s="834" t="s">
        <v>3475</v>
      </c>
      <c r="F847" s="832" t="s">
        <v>3453</v>
      </c>
      <c r="G847" s="832" t="s">
        <v>4086</v>
      </c>
      <c r="H847" s="832" t="s">
        <v>564</v>
      </c>
      <c r="I847" s="832" t="s">
        <v>4337</v>
      </c>
      <c r="J847" s="832" t="s">
        <v>1910</v>
      </c>
      <c r="K847" s="832" t="s">
        <v>1911</v>
      </c>
      <c r="L847" s="835">
        <v>104.4</v>
      </c>
      <c r="M847" s="835">
        <v>104.4</v>
      </c>
      <c r="N847" s="832">
        <v>1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30</v>
      </c>
      <c r="B848" s="832" t="s">
        <v>3452</v>
      </c>
      <c r="C848" s="832" t="s">
        <v>3462</v>
      </c>
      <c r="D848" s="833" t="s">
        <v>5005</v>
      </c>
      <c r="E848" s="834" t="s">
        <v>3475</v>
      </c>
      <c r="F848" s="832" t="s">
        <v>3453</v>
      </c>
      <c r="G848" s="832" t="s">
        <v>4086</v>
      </c>
      <c r="H848" s="832" t="s">
        <v>564</v>
      </c>
      <c r="I848" s="832" t="s">
        <v>4338</v>
      </c>
      <c r="J848" s="832" t="s">
        <v>4339</v>
      </c>
      <c r="K848" s="832" t="s">
        <v>1911</v>
      </c>
      <c r="L848" s="835">
        <v>176.46</v>
      </c>
      <c r="M848" s="835">
        <v>5470.26</v>
      </c>
      <c r="N848" s="832">
        <v>31</v>
      </c>
      <c r="O848" s="836">
        <v>4.5</v>
      </c>
      <c r="P848" s="835">
        <v>5470.26</v>
      </c>
      <c r="Q848" s="837">
        <v>1</v>
      </c>
      <c r="R848" s="832">
        <v>31</v>
      </c>
      <c r="S848" s="837">
        <v>1</v>
      </c>
      <c r="T848" s="836">
        <v>4.5</v>
      </c>
      <c r="U848" s="838">
        <v>1</v>
      </c>
    </row>
    <row r="849" spans="1:21" ht="14.4" customHeight="1" x14ac:dyDescent="0.3">
      <c r="A849" s="831">
        <v>30</v>
      </c>
      <c r="B849" s="832" t="s">
        <v>3452</v>
      </c>
      <c r="C849" s="832" t="s">
        <v>3462</v>
      </c>
      <c r="D849" s="833" t="s">
        <v>5005</v>
      </c>
      <c r="E849" s="834" t="s">
        <v>3475</v>
      </c>
      <c r="F849" s="832" t="s">
        <v>3453</v>
      </c>
      <c r="G849" s="832" t="s">
        <v>4086</v>
      </c>
      <c r="H849" s="832" t="s">
        <v>564</v>
      </c>
      <c r="I849" s="832" t="s">
        <v>4340</v>
      </c>
      <c r="J849" s="832" t="s">
        <v>4341</v>
      </c>
      <c r="K849" s="832" t="s">
        <v>1911</v>
      </c>
      <c r="L849" s="835">
        <v>176.46</v>
      </c>
      <c r="M849" s="835">
        <v>2823.36</v>
      </c>
      <c r="N849" s="832">
        <v>16</v>
      </c>
      <c r="O849" s="836">
        <v>4</v>
      </c>
      <c r="P849" s="835">
        <v>2646.9</v>
      </c>
      <c r="Q849" s="837">
        <v>0.9375</v>
      </c>
      <c r="R849" s="832">
        <v>15</v>
      </c>
      <c r="S849" s="837">
        <v>0.9375</v>
      </c>
      <c r="T849" s="836">
        <v>3.5</v>
      </c>
      <c r="U849" s="838">
        <v>0.875</v>
      </c>
    </row>
    <row r="850" spans="1:21" ht="14.4" customHeight="1" x14ac:dyDescent="0.3">
      <c r="A850" s="831">
        <v>30</v>
      </c>
      <c r="B850" s="832" t="s">
        <v>3452</v>
      </c>
      <c r="C850" s="832" t="s">
        <v>3462</v>
      </c>
      <c r="D850" s="833" t="s">
        <v>5005</v>
      </c>
      <c r="E850" s="834" t="s">
        <v>3475</v>
      </c>
      <c r="F850" s="832" t="s">
        <v>3453</v>
      </c>
      <c r="G850" s="832" t="s">
        <v>4086</v>
      </c>
      <c r="H850" s="832" t="s">
        <v>564</v>
      </c>
      <c r="I850" s="832" t="s">
        <v>4100</v>
      </c>
      <c r="J850" s="832" t="s">
        <v>4101</v>
      </c>
      <c r="K850" s="832" t="s">
        <v>1911</v>
      </c>
      <c r="L850" s="835">
        <v>176.46</v>
      </c>
      <c r="M850" s="835">
        <v>3176.28</v>
      </c>
      <c r="N850" s="832">
        <v>18</v>
      </c>
      <c r="O850" s="836">
        <v>4</v>
      </c>
      <c r="P850" s="835">
        <v>2646.9</v>
      </c>
      <c r="Q850" s="837">
        <v>0.83333333333333326</v>
      </c>
      <c r="R850" s="832">
        <v>15</v>
      </c>
      <c r="S850" s="837">
        <v>0.83333333333333337</v>
      </c>
      <c r="T850" s="836">
        <v>3</v>
      </c>
      <c r="U850" s="838">
        <v>0.75</v>
      </c>
    </row>
    <row r="851" spans="1:21" ht="14.4" customHeight="1" x14ac:dyDescent="0.3">
      <c r="A851" s="831">
        <v>30</v>
      </c>
      <c r="B851" s="832" t="s">
        <v>3452</v>
      </c>
      <c r="C851" s="832" t="s">
        <v>3462</v>
      </c>
      <c r="D851" s="833" t="s">
        <v>5005</v>
      </c>
      <c r="E851" s="834" t="s">
        <v>3475</v>
      </c>
      <c r="F851" s="832" t="s">
        <v>3453</v>
      </c>
      <c r="G851" s="832" t="s">
        <v>4086</v>
      </c>
      <c r="H851" s="832" t="s">
        <v>564</v>
      </c>
      <c r="I851" s="832" t="s">
        <v>4342</v>
      </c>
      <c r="J851" s="832" t="s">
        <v>4343</v>
      </c>
      <c r="K851" s="832" t="s">
        <v>1911</v>
      </c>
      <c r="L851" s="835">
        <v>176.46</v>
      </c>
      <c r="M851" s="835">
        <v>7940.7000000000007</v>
      </c>
      <c r="N851" s="832">
        <v>45</v>
      </c>
      <c r="O851" s="836">
        <v>6</v>
      </c>
      <c r="P851" s="835">
        <v>7764.2400000000007</v>
      </c>
      <c r="Q851" s="837">
        <v>0.97777777777777775</v>
      </c>
      <c r="R851" s="832">
        <v>44</v>
      </c>
      <c r="S851" s="837">
        <v>0.97777777777777775</v>
      </c>
      <c r="T851" s="836">
        <v>5.5</v>
      </c>
      <c r="U851" s="838">
        <v>0.91666666666666663</v>
      </c>
    </row>
    <row r="852" spans="1:21" ht="14.4" customHeight="1" x14ac:dyDescent="0.3">
      <c r="A852" s="831">
        <v>30</v>
      </c>
      <c r="B852" s="832" t="s">
        <v>3452</v>
      </c>
      <c r="C852" s="832" t="s">
        <v>3462</v>
      </c>
      <c r="D852" s="833" t="s">
        <v>5005</v>
      </c>
      <c r="E852" s="834" t="s">
        <v>3475</v>
      </c>
      <c r="F852" s="832" t="s">
        <v>3453</v>
      </c>
      <c r="G852" s="832" t="s">
        <v>4086</v>
      </c>
      <c r="H852" s="832" t="s">
        <v>564</v>
      </c>
      <c r="I852" s="832" t="s">
        <v>4344</v>
      </c>
      <c r="J852" s="832" t="s">
        <v>4345</v>
      </c>
      <c r="K852" s="832" t="s">
        <v>1911</v>
      </c>
      <c r="L852" s="835">
        <v>176.46</v>
      </c>
      <c r="M852" s="835">
        <v>1941.06</v>
      </c>
      <c r="N852" s="832">
        <v>11</v>
      </c>
      <c r="O852" s="836">
        <v>3</v>
      </c>
      <c r="P852" s="835">
        <v>1764.6</v>
      </c>
      <c r="Q852" s="837">
        <v>0.90909090909090906</v>
      </c>
      <c r="R852" s="832">
        <v>10</v>
      </c>
      <c r="S852" s="837">
        <v>0.90909090909090906</v>
      </c>
      <c r="T852" s="836">
        <v>2</v>
      </c>
      <c r="U852" s="838">
        <v>0.66666666666666663</v>
      </c>
    </row>
    <row r="853" spans="1:21" ht="14.4" customHeight="1" x14ac:dyDescent="0.3">
      <c r="A853" s="831">
        <v>30</v>
      </c>
      <c r="B853" s="832" t="s">
        <v>3452</v>
      </c>
      <c r="C853" s="832" t="s">
        <v>3462</v>
      </c>
      <c r="D853" s="833" t="s">
        <v>5005</v>
      </c>
      <c r="E853" s="834" t="s">
        <v>3475</v>
      </c>
      <c r="F853" s="832" t="s">
        <v>3453</v>
      </c>
      <c r="G853" s="832" t="s">
        <v>4086</v>
      </c>
      <c r="H853" s="832" t="s">
        <v>564</v>
      </c>
      <c r="I853" s="832" t="s">
        <v>4346</v>
      </c>
      <c r="J853" s="832" t="s">
        <v>4347</v>
      </c>
      <c r="K853" s="832" t="s">
        <v>1911</v>
      </c>
      <c r="L853" s="835">
        <v>176.46</v>
      </c>
      <c r="M853" s="835">
        <v>6176.1</v>
      </c>
      <c r="N853" s="832">
        <v>35</v>
      </c>
      <c r="O853" s="836">
        <v>7</v>
      </c>
      <c r="P853" s="835">
        <v>5646.72</v>
      </c>
      <c r="Q853" s="837">
        <v>0.91428571428571426</v>
      </c>
      <c r="R853" s="832">
        <v>32</v>
      </c>
      <c r="S853" s="837">
        <v>0.91428571428571426</v>
      </c>
      <c r="T853" s="836">
        <v>6.5</v>
      </c>
      <c r="U853" s="838">
        <v>0.9285714285714286</v>
      </c>
    </row>
    <row r="854" spans="1:21" ht="14.4" customHeight="1" x14ac:dyDescent="0.3">
      <c r="A854" s="831">
        <v>30</v>
      </c>
      <c r="B854" s="832" t="s">
        <v>3452</v>
      </c>
      <c r="C854" s="832" t="s">
        <v>3462</v>
      </c>
      <c r="D854" s="833" t="s">
        <v>5005</v>
      </c>
      <c r="E854" s="834" t="s">
        <v>3475</v>
      </c>
      <c r="F854" s="832" t="s">
        <v>3453</v>
      </c>
      <c r="G854" s="832" t="s">
        <v>4086</v>
      </c>
      <c r="H854" s="832" t="s">
        <v>564</v>
      </c>
      <c r="I854" s="832" t="s">
        <v>4348</v>
      </c>
      <c r="J854" s="832" t="s">
        <v>4349</v>
      </c>
      <c r="K854" s="832" t="s">
        <v>1911</v>
      </c>
      <c r="L854" s="835">
        <v>135.11000000000001</v>
      </c>
      <c r="M854" s="835">
        <v>1891.54</v>
      </c>
      <c r="N854" s="832">
        <v>14</v>
      </c>
      <c r="O854" s="836">
        <v>1.5</v>
      </c>
      <c r="P854" s="835">
        <v>1486.21</v>
      </c>
      <c r="Q854" s="837">
        <v>0.7857142857142857</v>
      </c>
      <c r="R854" s="832">
        <v>11</v>
      </c>
      <c r="S854" s="837">
        <v>0.7857142857142857</v>
      </c>
      <c r="T854" s="836">
        <v>1</v>
      </c>
      <c r="U854" s="838">
        <v>0.66666666666666663</v>
      </c>
    </row>
    <row r="855" spans="1:21" ht="14.4" customHeight="1" x14ac:dyDescent="0.3">
      <c r="A855" s="831">
        <v>30</v>
      </c>
      <c r="B855" s="832" t="s">
        <v>3452</v>
      </c>
      <c r="C855" s="832" t="s">
        <v>3462</v>
      </c>
      <c r="D855" s="833" t="s">
        <v>5005</v>
      </c>
      <c r="E855" s="834" t="s">
        <v>3475</v>
      </c>
      <c r="F855" s="832" t="s">
        <v>3453</v>
      </c>
      <c r="G855" s="832" t="s">
        <v>4086</v>
      </c>
      <c r="H855" s="832" t="s">
        <v>564</v>
      </c>
      <c r="I855" s="832" t="s">
        <v>4350</v>
      </c>
      <c r="J855" s="832" t="s">
        <v>4351</v>
      </c>
      <c r="K855" s="832" t="s">
        <v>1911</v>
      </c>
      <c r="L855" s="835">
        <v>135.11000000000001</v>
      </c>
      <c r="M855" s="835">
        <v>1891.54</v>
      </c>
      <c r="N855" s="832">
        <v>14</v>
      </c>
      <c r="O855" s="836">
        <v>2.5</v>
      </c>
      <c r="P855" s="835">
        <v>1486.21</v>
      </c>
      <c r="Q855" s="837">
        <v>0.7857142857142857</v>
      </c>
      <c r="R855" s="832">
        <v>11</v>
      </c>
      <c r="S855" s="837">
        <v>0.7857142857142857</v>
      </c>
      <c r="T855" s="836">
        <v>2</v>
      </c>
      <c r="U855" s="838">
        <v>0.8</v>
      </c>
    </row>
    <row r="856" spans="1:21" ht="14.4" customHeight="1" x14ac:dyDescent="0.3">
      <c r="A856" s="831">
        <v>30</v>
      </c>
      <c r="B856" s="832" t="s">
        <v>3452</v>
      </c>
      <c r="C856" s="832" t="s">
        <v>3462</v>
      </c>
      <c r="D856" s="833" t="s">
        <v>5005</v>
      </c>
      <c r="E856" s="834" t="s">
        <v>3475</v>
      </c>
      <c r="F856" s="832" t="s">
        <v>3453</v>
      </c>
      <c r="G856" s="832" t="s">
        <v>4086</v>
      </c>
      <c r="H856" s="832" t="s">
        <v>564</v>
      </c>
      <c r="I856" s="832" t="s">
        <v>4352</v>
      </c>
      <c r="J856" s="832" t="s">
        <v>4353</v>
      </c>
      <c r="K856" s="832" t="s">
        <v>1911</v>
      </c>
      <c r="L856" s="835">
        <v>135.11000000000001</v>
      </c>
      <c r="M856" s="835">
        <v>1486.21</v>
      </c>
      <c r="N856" s="832">
        <v>11</v>
      </c>
      <c r="O856" s="836">
        <v>1</v>
      </c>
      <c r="P856" s="835">
        <v>1486.21</v>
      </c>
      <c r="Q856" s="837">
        <v>1</v>
      </c>
      <c r="R856" s="832">
        <v>11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30</v>
      </c>
      <c r="B857" s="832" t="s">
        <v>3452</v>
      </c>
      <c r="C857" s="832" t="s">
        <v>3462</v>
      </c>
      <c r="D857" s="833" t="s">
        <v>5005</v>
      </c>
      <c r="E857" s="834" t="s">
        <v>3475</v>
      </c>
      <c r="F857" s="832" t="s">
        <v>3453</v>
      </c>
      <c r="G857" s="832" t="s">
        <v>4086</v>
      </c>
      <c r="H857" s="832" t="s">
        <v>564</v>
      </c>
      <c r="I857" s="832" t="s">
        <v>4354</v>
      </c>
      <c r="J857" s="832" t="s">
        <v>4355</v>
      </c>
      <c r="K857" s="832" t="s">
        <v>1970</v>
      </c>
      <c r="L857" s="835">
        <v>263.86</v>
      </c>
      <c r="M857" s="835">
        <v>10026.68</v>
      </c>
      <c r="N857" s="832">
        <v>38</v>
      </c>
      <c r="O857" s="836">
        <v>4.5</v>
      </c>
      <c r="P857" s="835">
        <v>8971.24</v>
      </c>
      <c r="Q857" s="837">
        <v>0.89473684210526316</v>
      </c>
      <c r="R857" s="832">
        <v>34</v>
      </c>
      <c r="S857" s="837">
        <v>0.89473684210526316</v>
      </c>
      <c r="T857" s="836">
        <v>4</v>
      </c>
      <c r="U857" s="838">
        <v>0.88888888888888884</v>
      </c>
    </row>
    <row r="858" spans="1:21" ht="14.4" customHeight="1" x14ac:dyDescent="0.3">
      <c r="A858" s="831">
        <v>30</v>
      </c>
      <c r="B858" s="832" t="s">
        <v>3452</v>
      </c>
      <c r="C858" s="832" t="s">
        <v>3462</v>
      </c>
      <c r="D858" s="833" t="s">
        <v>5005</v>
      </c>
      <c r="E858" s="834" t="s">
        <v>3475</v>
      </c>
      <c r="F858" s="832" t="s">
        <v>3453</v>
      </c>
      <c r="G858" s="832" t="s">
        <v>4086</v>
      </c>
      <c r="H858" s="832" t="s">
        <v>564</v>
      </c>
      <c r="I858" s="832" t="s">
        <v>4356</v>
      </c>
      <c r="J858" s="832" t="s">
        <v>4357</v>
      </c>
      <c r="K858" s="832" t="s">
        <v>1970</v>
      </c>
      <c r="L858" s="835">
        <v>263.86</v>
      </c>
      <c r="M858" s="835">
        <v>6596.5</v>
      </c>
      <c r="N858" s="832">
        <v>25</v>
      </c>
      <c r="O858" s="836">
        <v>4</v>
      </c>
      <c r="P858" s="835">
        <v>5541.06</v>
      </c>
      <c r="Q858" s="837">
        <v>0.84000000000000008</v>
      </c>
      <c r="R858" s="832">
        <v>21</v>
      </c>
      <c r="S858" s="837">
        <v>0.84</v>
      </c>
      <c r="T858" s="836">
        <v>3.5</v>
      </c>
      <c r="U858" s="838">
        <v>0.875</v>
      </c>
    </row>
    <row r="859" spans="1:21" ht="14.4" customHeight="1" x14ac:dyDescent="0.3">
      <c r="A859" s="831">
        <v>30</v>
      </c>
      <c r="B859" s="832" t="s">
        <v>3452</v>
      </c>
      <c r="C859" s="832" t="s">
        <v>3462</v>
      </c>
      <c r="D859" s="833" t="s">
        <v>5005</v>
      </c>
      <c r="E859" s="834" t="s">
        <v>3475</v>
      </c>
      <c r="F859" s="832" t="s">
        <v>3453</v>
      </c>
      <c r="G859" s="832" t="s">
        <v>4086</v>
      </c>
      <c r="H859" s="832" t="s">
        <v>597</v>
      </c>
      <c r="I859" s="832" t="s">
        <v>4358</v>
      </c>
      <c r="J859" s="832" t="s">
        <v>1912</v>
      </c>
      <c r="K859" s="832" t="s">
        <v>1916</v>
      </c>
      <c r="L859" s="835">
        <v>44.6</v>
      </c>
      <c r="M859" s="835">
        <v>133.80000000000001</v>
      </c>
      <c r="N859" s="832">
        <v>3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30</v>
      </c>
      <c r="B860" s="832" t="s">
        <v>3452</v>
      </c>
      <c r="C860" s="832" t="s">
        <v>3462</v>
      </c>
      <c r="D860" s="833" t="s">
        <v>5005</v>
      </c>
      <c r="E860" s="834" t="s">
        <v>3475</v>
      </c>
      <c r="F860" s="832" t="s">
        <v>3455</v>
      </c>
      <c r="G860" s="832" t="s">
        <v>3982</v>
      </c>
      <c r="H860" s="832" t="s">
        <v>564</v>
      </c>
      <c r="I860" s="832" t="s">
        <v>3983</v>
      </c>
      <c r="J860" s="832" t="s">
        <v>3984</v>
      </c>
      <c r="K860" s="832" t="s">
        <v>3985</v>
      </c>
      <c r="L860" s="835">
        <v>410</v>
      </c>
      <c r="M860" s="835">
        <v>410</v>
      </c>
      <c r="N860" s="832">
        <v>1</v>
      </c>
      <c r="O860" s="836">
        <v>1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30</v>
      </c>
      <c r="B861" s="832" t="s">
        <v>3452</v>
      </c>
      <c r="C861" s="832" t="s">
        <v>3462</v>
      </c>
      <c r="D861" s="833" t="s">
        <v>5005</v>
      </c>
      <c r="E861" s="834" t="s">
        <v>3477</v>
      </c>
      <c r="F861" s="832" t="s">
        <v>3453</v>
      </c>
      <c r="G861" s="832" t="s">
        <v>3493</v>
      </c>
      <c r="H861" s="832" t="s">
        <v>564</v>
      </c>
      <c r="I861" s="832" t="s">
        <v>4359</v>
      </c>
      <c r="J861" s="832" t="s">
        <v>4360</v>
      </c>
      <c r="K861" s="832" t="s">
        <v>2762</v>
      </c>
      <c r="L861" s="835">
        <v>93.27</v>
      </c>
      <c r="M861" s="835">
        <v>93.27</v>
      </c>
      <c r="N861" s="832">
        <v>1</v>
      </c>
      <c r="O861" s="836">
        <v>0.5</v>
      </c>
      <c r="P861" s="835">
        <v>93.27</v>
      </c>
      <c r="Q861" s="837">
        <v>1</v>
      </c>
      <c r="R861" s="832">
        <v>1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30</v>
      </c>
      <c r="B862" s="832" t="s">
        <v>3452</v>
      </c>
      <c r="C862" s="832" t="s">
        <v>3462</v>
      </c>
      <c r="D862" s="833" t="s">
        <v>5005</v>
      </c>
      <c r="E862" s="834" t="s">
        <v>3477</v>
      </c>
      <c r="F862" s="832" t="s">
        <v>3453</v>
      </c>
      <c r="G862" s="832" t="s">
        <v>3494</v>
      </c>
      <c r="H862" s="832" t="s">
        <v>597</v>
      </c>
      <c r="I862" s="832" t="s">
        <v>2851</v>
      </c>
      <c r="J862" s="832" t="s">
        <v>1790</v>
      </c>
      <c r="K862" s="832" t="s">
        <v>2852</v>
      </c>
      <c r="L862" s="835">
        <v>139.77000000000001</v>
      </c>
      <c r="M862" s="835">
        <v>139.77000000000001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30</v>
      </c>
      <c r="B863" s="832" t="s">
        <v>3452</v>
      </c>
      <c r="C863" s="832" t="s">
        <v>3462</v>
      </c>
      <c r="D863" s="833" t="s">
        <v>5005</v>
      </c>
      <c r="E863" s="834" t="s">
        <v>3477</v>
      </c>
      <c r="F863" s="832" t="s">
        <v>3453</v>
      </c>
      <c r="G863" s="832" t="s">
        <v>3712</v>
      </c>
      <c r="H863" s="832" t="s">
        <v>564</v>
      </c>
      <c r="I863" s="832" t="s">
        <v>3713</v>
      </c>
      <c r="J863" s="832" t="s">
        <v>3714</v>
      </c>
      <c r="K863" s="832" t="s">
        <v>3715</v>
      </c>
      <c r="L863" s="835">
        <v>72.64</v>
      </c>
      <c r="M863" s="835">
        <v>145.28</v>
      </c>
      <c r="N863" s="832">
        <v>2</v>
      </c>
      <c r="O863" s="836">
        <v>1</v>
      </c>
      <c r="P863" s="835">
        <v>145.28</v>
      </c>
      <c r="Q863" s="837">
        <v>1</v>
      </c>
      <c r="R863" s="832">
        <v>2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30</v>
      </c>
      <c r="B864" s="832" t="s">
        <v>3452</v>
      </c>
      <c r="C864" s="832" t="s">
        <v>3462</v>
      </c>
      <c r="D864" s="833" t="s">
        <v>5005</v>
      </c>
      <c r="E864" s="834" t="s">
        <v>3477</v>
      </c>
      <c r="F864" s="832" t="s">
        <v>3453</v>
      </c>
      <c r="G864" s="832" t="s">
        <v>3502</v>
      </c>
      <c r="H864" s="832" t="s">
        <v>564</v>
      </c>
      <c r="I864" s="832" t="s">
        <v>3725</v>
      </c>
      <c r="J864" s="832" t="s">
        <v>875</v>
      </c>
      <c r="K864" s="832" t="s">
        <v>3726</v>
      </c>
      <c r="L864" s="835">
        <v>91.11</v>
      </c>
      <c r="M864" s="835">
        <v>273.33</v>
      </c>
      <c r="N864" s="832">
        <v>3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30</v>
      </c>
      <c r="B865" s="832" t="s">
        <v>3452</v>
      </c>
      <c r="C865" s="832" t="s">
        <v>3462</v>
      </c>
      <c r="D865" s="833" t="s">
        <v>5005</v>
      </c>
      <c r="E865" s="834" t="s">
        <v>3477</v>
      </c>
      <c r="F865" s="832" t="s">
        <v>3453</v>
      </c>
      <c r="G865" s="832" t="s">
        <v>3764</v>
      </c>
      <c r="H865" s="832" t="s">
        <v>564</v>
      </c>
      <c r="I865" s="832" t="s">
        <v>3767</v>
      </c>
      <c r="J865" s="832" t="s">
        <v>1404</v>
      </c>
      <c r="K865" s="832" t="s">
        <v>3768</v>
      </c>
      <c r="L865" s="835">
        <v>50.64</v>
      </c>
      <c r="M865" s="835">
        <v>151.92000000000002</v>
      </c>
      <c r="N865" s="832">
        <v>3</v>
      </c>
      <c r="O865" s="836">
        <v>1</v>
      </c>
      <c r="P865" s="835">
        <v>151.92000000000002</v>
      </c>
      <c r="Q865" s="837">
        <v>1</v>
      </c>
      <c r="R865" s="832">
        <v>3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30</v>
      </c>
      <c r="B866" s="832" t="s">
        <v>3452</v>
      </c>
      <c r="C866" s="832" t="s">
        <v>3462</v>
      </c>
      <c r="D866" s="833" t="s">
        <v>5005</v>
      </c>
      <c r="E866" s="834" t="s">
        <v>3477</v>
      </c>
      <c r="F866" s="832" t="s">
        <v>3453</v>
      </c>
      <c r="G866" s="832" t="s">
        <v>4039</v>
      </c>
      <c r="H866" s="832" t="s">
        <v>597</v>
      </c>
      <c r="I866" s="832" t="s">
        <v>4361</v>
      </c>
      <c r="J866" s="832" t="s">
        <v>2772</v>
      </c>
      <c r="K866" s="832" t="s">
        <v>4362</v>
      </c>
      <c r="L866" s="835">
        <v>207.27</v>
      </c>
      <c r="M866" s="835">
        <v>414.54</v>
      </c>
      <c r="N866" s="832">
        <v>2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30</v>
      </c>
      <c r="B867" s="832" t="s">
        <v>3452</v>
      </c>
      <c r="C867" s="832" t="s">
        <v>3462</v>
      </c>
      <c r="D867" s="833" t="s">
        <v>5005</v>
      </c>
      <c r="E867" s="834" t="s">
        <v>3477</v>
      </c>
      <c r="F867" s="832" t="s">
        <v>3453</v>
      </c>
      <c r="G867" s="832" t="s">
        <v>4363</v>
      </c>
      <c r="H867" s="832" t="s">
        <v>564</v>
      </c>
      <c r="I867" s="832" t="s">
        <v>4364</v>
      </c>
      <c r="J867" s="832" t="s">
        <v>4365</v>
      </c>
      <c r="K867" s="832" t="s">
        <v>4366</v>
      </c>
      <c r="L867" s="835">
        <v>176.32</v>
      </c>
      <c r="M867" s="835">
        <v>176.32</v>
      </c>
      <c r="N867" s="832">
        <v>1</v>
      </c>
      <c r="O867" s="836">
        <v>0.5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30</v>
      </c>
      <c r="B868" s="832" t="s">
        <v>3452</v>
      </c>
      <c r="C868" s="832" t="s">
        <v>3462</v>
      </c>
      <c r="D868" s="833" t="s">
        <v>5005</v>
      </c>
      <c r="E868" s="834" t="s">
        <v>3477</v>
      </c>
      <c r="F868" s="832" t="s">
        <v>3453</v>
      </c>
      <c r="G868" s="832" t="s">
        <v>4367</v>
      </c>
      <c r="H868" s="832" t="s">
        <v>564</v>
      </c>
      <c r="I868" s="832" t="s">
        <v>4368</v>
      </c>
      <c r="J868" s="832" t="s">
        <v>948</v>
      </c>
      <c r="K868" s="832" t="s">
        <v>4369</v>
      </c>
      <c r="L868" s="835">
        <v>140.72</v>
      </c>
      <c r="M868" s="835">
        <v>703.6</v>
      </c>
      <c r="N868" s="832">
        <v>5</v>
      </c>
      <c r="O868" s="836">
        <v>1</v>
      </c>
      <c r="P868" s="835">
        <v>703.6</v>
      </c>
      <c r="Q868" s="837">
        <v>1</v>
      </c>
      <c r="R868" s="832">
        <v>5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30</v>
      </c>
      <c r="B869" s="832" t="s">
        <v>3452</v>
      </c>
      <c r="C869" s="832" t="s">
        <v>3462</v>
      </c>
      <c r="D869" s="833" t="s">
        <v>5005</v>
      </c>
      <c r="E869" s="834" t="s">
        <v>3477</v>
      </c>
      <c r="F869" s="832" t="s">
        <v>3453</v>
      </c>
      <c r="G869" s="832" t="s">
        <v>4048</v>
      </c>
      <c r="H869" s="832" t="s">
        <v>597</v>
      </c>
      <c r="I869" s="832" t="s">
        <v>2686</v>
      </c>
      <c r="J869" s="832" t="s">
        <v>2682</v>
      </c>
      <c r="K869" s="832" t="s">
        <v>2687</v>
      </c>
      <c r="L869" s="835">
        <v>351.51</v>
      </c>
      <c r="M869" s="835">
        <v>351.51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30</v>
      </c>
      <c r="B870" s="832" t="s">
        <v>3452</v>
      </c>
      <c r="C870" s="832" t="s">
        <v>3462</v>
      </c>
      <c r="D870" s="833" t="s">
        <v>5005</v>
      </c>
      <c r="E870" s="834" t="s">
        <v>3477</v>
      </c>
      <c r="F870" s="832" t="s">
        <v>3453</v>
      </c>
      <c r="G870" s="832" t="s">
        <v>4048</v>
      </c>
      <c r="H870" s="832" t="s">
        <v>564</v>
      </c>
      <c r="I870" s="832" t="s">
        <v>4370</v>
      </c>
      <c r="J870" s="832" t="s">
        <v>4371</v>
      </c>
      <c r="K870" s="832" t="s">
        <v>4372</v>
      </c>
      <c r="L870" s="835">
        <v>229.65</v>
      </c>
      <c r="M870" s="835">
        <v>229.65</v>
      </c>
      <c r="N870" s="832">
        <v>1</v>
      </c>
      <c r="O870" s="836">
        <v>0.5</v>
      </c>
      <c r="P870" s="835">
        <v>229.65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30</v>
      </c>
      <c r="B871" s="832" t="s">
        <v>3452</v>
      </c>
      <c r="C871" s="832" t="s">
        <v>3462</v>
      </c>
      <c r="D871" s="833" t="s">
        <v>5005</v>
      </c>
      <c r="E871" s="834" t="s">
        <v>3477</v>
      </c>
      <c r="F871" s="832" t="s">
        <v>3453</v>
      </c>
      <c r="G871" s="832" t="s">
        <v>3851</v>
      </c>
      <c r="H871" s="832" t="s">
        <v>597</v>
      </c>
      <c r="I871" s="832" t="s">
        <v>3023</v>
      </c>
      <c r="J871" s="832" t="s">
        <v>701</v>
      </c>
      <c r="K871" s="832" t="s">
        <v>642</v>
      </c>
      <c r="L871" s="835">
        <v>48.42</v>
      </c>
      <c r="M871" s="835">
        <v>290.52</v>
      </c>
      <c r="N871" s="832">
        <v>6</v>
      </c>
      <c r="O871" s="836">
        <v>2</v>
      </c>
      <c r="P871" s="835">
        <v>96.84</v>
      </c>
      <c r="Q871" s="837">
        <v>0.33333333333333337</v>
      </c>
      <c r="R871" s="832">
        <v>2</v>
      </c>
      <c r="S871" s="837">
        <v>0.33333333333333331</v>
      </c>
      <c r="T871" s="836">
        <v>0.5</v>
      </c>
      <c r="U871" s="838">
        <v>0.25</v>
      </c>
    </row>
    <row r="872" spans="1:21" ht="14.4" customHeight="1" x14ac:dyDescent="0.3">
      <c r="A872" s="831">
        <v>30</v>
      </c>
      <c r="B872" s="832" t="s">
        <v>3452</v>
      </c>
      <c r="C872" s="832" t="s">
        <v>3462</v>
      </c>
      <c r="D872" s="833" t="s">
        <v>5005</v>
      </c>
      <c r="E872" s="834" t="s">
        <v>3477</v>
      </c>
      <c r="F872" s="832" t="s">
        <v>3453</v>
      </c>
      <c r="G872" s="832" t="s">
        <v>3857</v>
      </c>
      <c r="H872" s="832" t="s">
        <v>597</v>
      </c>
      <c r="I872" s="832" t="s">
        <v>2767</v>
      </c>
      <c r="J872" s="832" t="s">
        <v>2768</v>
      </c>
      <c r="K872" s="832" t="s">
        <v>2769</v>
      </c>
      <c r="L872" s="835">
        <v>31.09</v>
      </c>
      <c r="M872" s="835">
        <v>93.27</v>
      </c>
      <c r="N872" s="832">
        <v>3</v>
      </c>
      <c r="O872" s="836">
        <v>0.5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30</v>
      </c>
      <c r="B873" s="832" t="s">
        <v>3452</v>
      </c>
      <c r="C873" s="832" t="s">
        <v>3462</v>
      </c>
      <c r="D873" s="833" t="s">
        <v>5005</v>
      </c>
      <c r="E873" s="834" t="s">
        <v>3477</v>
      </c>
      <c r="F873" s="832" t="s">
        <v>3453</v>
      </c>
      <c r="G873" s="832" t="s">
        <v>3544</v>
      </c>
      <c r="H873" s="832" t="s">
        <v>564</v>
      </c>
      <c r="I873" s="832" t="s">
        <v>4373</v>
      </c>
      <c r="J873" s="832" t="s">
        <v>1133</v>
      </c>
      <c r="K873" s="832" t="s">
        <v>4374</v>
      </c>
      <c r="L873" s="835">
        <v>103.67</v>
      </c>
      <c r="M873" s="835">
        <v>103.67</v>
      </c>
      <c r="N873" s="832">
        <v>1</v>
      </c>
      <c r="O873" s="836">
        <v>0.5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30</v>
      </c>
      <c r="B874" s="832" t="s">
        <v>3452</v>
      </c>
      <c r="C874" s="832" t="s">
        <v>3462</v>
      </c>
      <c r="D874" s="833" t="s">
        <v>5005</v>
      </c>
      <c r="E874" s="834" t="s">
        <v>3477</v>
      </c>
      <c r="F874" s="832" t="s">
        <v>3453</v>
      </c>
      <c r="G874" s="832" t="s">
        <v>3544</v>
      </c>
      <c r="H874" s="832" t="s">
        <v>564</v>
      </c>
      <c r="I874" s="832" t="s">
        <v>3647</v>
      </c>
      <c r="J874" s="832" t="s">
        <v>1133</v>
      </c>
      <c r="K874" s="832" t="s">
        <v>3648</v>
      </c>
      <c r="L874" s="835">
        <v>103.67</v>
      </c>
      <c r="M874" s="835">
        <v>103.67</v>
      </c>
      <c r="N874" s="832">
        <v>1</v>
      </c>
      <c r="O874" s="836">
        <v>0.5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30</v>
      </c>
      <c r="B875" s="832" t="s">
        <v>3452</v>
      </c>
      <c r="C875" s="832" t="s">
        <v>3462</v>
      </c>
      <c r="D875" s="833" t="s">
        <v>5005</v>
      </c>
      <c r="E875" s="834" t="s">
        <v>3477</v>
      </c>
      <c r="F875" s="832" t="s">
        <v>3453</v>
      </c>
      <c r="G875" s="832" t="s">
        <v>4375</v>
      </c>
      <c r="H875" s="832" t="s">
        <v>597</v>
      </c>
      <c r="I875" s="832" t="s">
        <v>3155</v>
      </c>
      <c r="J875" s="832" t="s">
        <v>673</v>
      </c>
      <c r="K875" s="832" t="s">
        <v>823</v>
      </c>
      <c r="L875" s="835">
        <v>132</v>
      </c>
      <c r="M875" s="835">
        <v>660</v>
      </c>
      <c r="N875" s="832">
        <v>5</v>
      </c>
      <c r="O875" s="836">
        <v>2</v>
      </c>
      <c r="P875" s="835">
        <v>396</v>
      </c>
      <c r="Q875" s="837">
        <v>0.6</v>
      </c>
      <c r="R875" s="832">
        <v>3</v>
      </c>
      <c r="S875" s="837">
        <v>0.6</v>
      </c>
      <c r="T875" s="836">
        <v>1</v>
      </c>
      <c r="U875" s="838">
        <v>0.5</v>
      </c>
    </row>
    <row r="876" spans="1:21" ht="14.4" customHeight="1" x14ac:dyDescent="0.3">
      <c r="A876" s="831">
        <v>30</v>
      </c>
      <c r="B876" s="832" t="s">
        <v>3452</v>
      </c>
      <c r="C876" s="832" t="s">
        <v>3462</v>
      </c>
      <c r="D876" s="833" t="s">
        <v>5005</v>
      </c>
      <c r="E876" s="834" t="s">
        <v>3477</v>
      </c>
      <c r="F876" s="832" t="s">
        <v>3453</v>
      </c>
      <c r="G876" s="832" t="s">
        <v>3547</v>
      </c>
      <c r="H876" s="832" t="s">
        <v>564</v>
      </c>
      <c r="I876" s="832" t="s">
        <v>3548</v>
      </c>
      <c r="J876" s="832" t="s">
        <v>3549</v>
      </c>
      <c r="K876" s="832" t="s">
        <v>3550</v>
      </c>
      <c r="L876" s="835">
        <v>72.88</v>
      </c>
      <c r="M876" s="835">
        <v>218.64</v>
      </c>
      <c r="N876" s="832">
        <v>3</v>
      </c>
      <c r="O876" s="836">
        <v>0.5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30</v>
      </c>
      <c r="B877" s="832" t="s">
        <v>3452</v>
      </c>
      <c r="C877" s="832" t="s">
        <v>3462</v>
      </c>
      <c r="D877" s="833" t="s">
        <v>5005</v>
      </c>
      <c r="E877" s="834" t="s">
        <v>3477</v>
      </c>
      <c r="F877" s="832" t="s">
        <v>3453</v>
      </c>
      <c r="G877" s="832" t="s">
        <v>3555</v>
      </c>
      <c r="H877" s="832" t="s">
        <v>597</v>
      </c>
      <c r="I877" s="832" t="s">
        <v>2785</v>
      </c>
      <c r="J877" s="832" t="s">
        <v>2786</v>
      </c>
      <c r="K877" s="832" t="s">
        <v>2787</v>
      </c>
      <c r="L877" s="835">
        <v>10.34</v>
      </c>
      <c r="M877" s="835">
        <v>51.7</v>
      </c>
      <c r="N877" s="832">
        <v>5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30</v>
      </c>
      <c r="B878" s="832" t="s">
        <v>3452</v>
      </c>
      <c r="C878" s="832" t="s">
        <v>3462</v>
      </c>
      <c r="D878" s="833" t="s">
        <v>5005</v>
      </c>
      <c r="E878" s="834" t="s">
        <v>3477</v>
      </c>
      <c r="F878" s="832" t="s">
        <v>3453</v>
      </c>
      <c r="G878" s="832" t="s">
        <v>4189</v>
      </c>
      <c r="H878" s="832" t="s">
        <v>564</v>
      </c>
      <c r="I878" s="832" t="s">
        <v>4305</v>
      </c>
      <c r="J878" s="832" t="s">
        <v>4306</v>
      </c>
      <c r="K878" s="832" t="s">
        <v>4307</v>
      </c>
      <c r="L878" s="835">
        <v>170.77</v>
      </c>
      <c r="M878" s="835">
        <v>341.54</v>
      </c>
      <c r="N878" s="832">
        <v>2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30</v>
      </c>
      <c r="B879" s="832" t="s">
        <v>3452</v>
      </c>
      <c r="C879" s="832" t="s">
        <v>3462</v>
      </c>
      <c r="D879" s="833" t="s">
        <v>5005</v>
      </c>
      <c r="E879" s="834" t="s">
        <v>3477</v>
      </c>
      <c r="F879" s="832" t="s">
        <v>3453</v>
      </c>
      <c r="G879" s="832" t="s">
        <v>3909</v>
      </c>
      <c r="H879" s="832" t="s">
        <v>564</v>
      </c>
      <c r="I879" s="832" t="s">
        <v>3910</v>
      </c>
      <c r="J879" s="832" t="s">
        <v>1301</v>
      </c>
      <c r="K879" s="832" t="s">
        <v>681</v>
      </c>
      <c r="L879" s="835">
        <v>0</v>
      </c>
      <c r="M879" s="835">
        <v>0</v>
      </c>
      <c r="N879" s="832">
        <v>2</v>
      </c>
      <c r="O879" s="836">
        <v>1</v>
      </c>
      <c r="P879" s="835"/>
      <c r="Q879" s="837"/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30</v>
      </c>
      <c r="B880" s="832" t="s">
        <v>3452</v>
      </c>
      <c r="C880" s="832" t="s">
        <v>3462</v>
      </c>
      <c r="D880" s="833" t="s">
        <v>5005</v>
      </c>
      <c r="E880" s="834" t="s">
        <v>3477</v>
      </c>
      <c r="F880" s="832" t="s">
        <v>3453</v>
      </c>
      <c r="G880" s="832" t="s">
        <v>3489</v>
      </c>
      <c r="H880" s="832" t="s">
        <v>597</v>
      </c>
      <c r="I880" s="832" t="s">
        <v>3146</v>
      </c>
      <c r="J880" s="832" t="s">
        <v>1891</v>
      </c>
      <c r="K880" s="832" t="s">
        <v>3147</v>
      </c>
      <c r="L880" s="835">
        <v>0</v>
      </c>
      <c r="M880" s="835">
        <v>0</v>
      </c>
      <c r="N880" s="832">
        <v>3</v>
      </c>
      <c r="O880" s="836">
        <v>2.5</v>
      </c>
      <c r="P880" s="835">
        <v>0</v>
      </c>
      <c r="Q880" s="837"/>
      <c r="R880" s="832">
        <v>2</v>
      </c>
      <c r="S880" s="837">
        <v>0.66666666666666663</v>
      </c>
      <c r="T880" s="836">
        <v>1.5</v>
      </c>
      <c r="U880" s="838">
        <v>0.6</v>
      </c>
    </row>
    <row r="881" spans="1:21" ht="14.4" customHeight="1" x14ac:dyDescent="0.3">
      <c r="A881" s="831">
        <v>30</v>
      </c>
      <c r="B881" s="832" t="s">
        <v>3452</v>
      </c>
      <c r="C881" s="832" t="s">
        <v>3462</v>
      </c>
      <c r="D881" s="833" t="s">
        <v>5005</v>
      </c>
      <c r="E881" s="834" t="s">
        <v>3477</v>
      </c>
      <c r="F881" s="832" t="s">
        <v>3453</v>
      </c>
      <c r="G881" s="832" t="s">
        <v>4235</v>
      </c>
      <c r="H881" s="832" t="s">
        <v>564</v>
      </c>
      <c r="I881" s="832" t="s">
        <v>4376</v>
      </c>
      <c r="J881" s="832" t="s">
        <v>1298</v>
      </c>
      <c r="K881" s="832" t="s">
        <v>4237</v>
      </c>
      <c r="L881" s="835">
        <v>374.79</v>
      </c>
      <c r="M881" s="835">
        <v>1499.16</v>
      </c>
      <c r="N881" s="832">
        <v>4</v>
      </c>
      <c r="O881" s="836">
        <v>0.5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30</v>
      </c>
      <c r="B882" s="832" t="s">
        <v>3452</v>
      </c>
      <c r="C882" s="832" t="s">
        <v>3462</v>
      </c>
      <c r="D882" s="833" t="s">
        <v>5005</v>
      </c>
      <c r="E882" s="834" t="s">
        <v>3477</v>
      </c>
      <c r="F882" s="832" t="s">
        <v>3454</v>
      </c>
      <c r="G882" s="832" t="s">
        <v>3573</v>
      </c>
      <c r="H882" s="832" t="s">
        <v>564</v>
      </c>
      <c r="I882" s="832" t="s">
        <v>4377</v>
      </c>
      <c r="J882" s="832" t="s">
        <v>3470</v>
      </c>
      <c r="K882" s="832"/>
      <c r="L882" s="835">
        <v>0</v>
      </c>
      <c r="M882" s="835">
        <v>0</v>
      </c>
      <c r="N882" s="832">
        <v>9</v>
      </c>
      <c r="O882" s="836">
        <v>7.5</v>
      </c>
      <c r="P882" s="835">
        <v>0</v>
      </c>
      <c r="Q882" s="837"/>
      <c r="R882" s="832">
        <v>6</v>
      </c>
      <c r="S882" s="837">
        <v>0.66666666666666663</v>
      </c>
      <c r="T882" s="836">
        <v>5</v>
      </c>
      <c r="U882" s="838">
        <v>0.66666666666666663</v>
      </c>
    </row>
    <row r="883" spans="1:21" ht="14.4" customHeight="1" x14ac:dyDescent="0.3">
      <c r="A883" s="831">
        <v>30</v>
      </c>
      <c r="B883" s="832" t="s">
        <v>3452</v>
      </c>
      <c r="C883" s="832" t="s">
        <v>3462</v>
      </c>
      <c r="D883" s="833" t="s">
        <v>5005</v>
      </c>
      <c r="E883" s="834" t="s">
        <v>3479</v>
      </c>
      <c r="F883" s="832" t="s">
        <v>3453</v>
      </c>
      <c r="G883" s="832" t="s">
        <v>3490</v>
      </c>
      <c r="H883" s="832" t="s">
        <v>597</v>
      </c>
      <c r="I883" s="832" t="s">
        <v>3025</v>
      </c>
      <c r="J883" s="832" t="s">
        <v>641</v>
      </c>
      <c r="K883" s="832" t="s">
        <v>642</v>
      </c>
      <c r="L883" s="835">
        <v>21.76</v>
      </c>
      <c r="M883" s="835">
        <v>65.28</v>
      </c>
      <c r="N883" s="832">
        <v>3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30</v>
      </c>
      <c r="B884" s="832" t="s">
        <v>3452</v>
      </c>
      <c r="C884" s="832" t="s">
        <v>3462</v>
      </c>
      <c r="D884" s="833" t="s">
        <v>5005</v>
      </c>
      <c r="E884" s="834" t="s">
        <v>3479</v>
      </c>
      <c r="F884" s="832" t="s">
        <v>3453</v>
      </c>
      <c r="G884" s="832" t="s">
        <v>3491</v>
      </c>
      <c r="H884" s="832" t="s">
        <v>597</v>
      </c>
      <c r="I884" s="832" t="s">
        <v>3132</v>
      </c>
      <c r="J884" s="832" t="s">
        <v>3133</v>
      </c>
      <c r="K884" s="832" t="s">
        <v>3134</v>
      </c>
      <c r="L884" s="835">
        <v>9.4</v>
      </c>
      <c r="M884" s="835">
        <v>9.4</v>
      </c>
      <c r="N884" s="832">
        <v>1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30</v>
      </c>
      <c r="B885" s="832" t="s">
        <v>3452</v>
      </c>
      <c r="C885" s="832" t="s">
        <v>3462</v>
      </c>
      <c r="D885" s="833" t="s">
        <v>5005</v>
      </c>
      <c r="E885" s="834" t="s">
        <v>3479</v>
      </c>
      <c r="F885" s="832" t="s">
        <v>3453</v>
      </c>
      <c r="G885" s="832" t="s">
        <v>3493</v>
      </c>
      <c r="H885" s="832" t="s">
        <v>597</v>
      </c>
      <c r="I885" s="832" t="s">
        <v>2763</v>
      </c>
      <c r="J885" s="832" t="s">
        <v>2761</v>
      </c>
      <c r="K885" s="832" t="s">
        <v>2747</v>
      </c>
      <c r="L885" s="835">
        <v>31.09</v>
      </c>
      <c r="M885" s="835">
        <v>31.09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30</v>
      </c>
      <c r="B886" s="832" t="s">
        <v>3452</v>
      </c>
      <c r="C886" s="832" t="s">
        <v>3462</v>
      </c>
      <c r="D886" s="833" t="s">
        <v>5005</v>
      </c>
      <c r="E886" s="834" t="s">
        <v>3479</v>
      </c>
      <c r="F886" s="832" t="s">
        <v>3453</v>
      </c>
      <c r="G886" s="832" t="s">
        <v>3494</v>
      </c>
      <c r="H886" s="832" t="s">
        <v>597</v>
      </c>
      <c r="I886" s="832" t="s">
        <v>2851</v>
      </c>
      <c r="J886" s="832" t="s">
        <v>1790</v>
      </c>
      <c r="K886" s="832" t="s">
        <v>2852</v>
      </c>
      <c r="L886" s="835">
        <v>139.77000000000001</v>
      </c>
      <c r="M886" s="835">
        <v>279.54000000000002</v>
      </c>
      <c r="N886" s="832">
        <v>2</v>
      </c>
      <c r="O886" s="836">
        <v>1</v>
      </c>
      <c r="P886" s="835">
        <v>139.77000000000001</v>
      </c>
      <c r="Q886" s="837">
        <v>0.5</v>
      </c>
      <c r="R886" s="832">
        <v>1</v>
      </c>
      <c r="S886" s="837">
        <v>0.5</v>
      </c>
      <c r="T886" s="836">
        <v>0.5</v>
      </c>
      <c r="U886" s="838">
        <v>0.5</v>
      </c>
    </row>
    <row r="887" spans="1:21" ht="14.4" customHeight="1" x14ac:dyDescent="0.3">
      <c r="A887" s="831">
        <v>30</v>
      </c>
      <c r="B887" s="832" t="s">
        <v>3452</v>
      </c>
      <c r="C887" s="832" t="s">
        <v>3462</v>
      </c>
      <c r="D887" s="833" t="s">
        <v>5005</v>
      </c>
      <c r="E887" s="834" t="s">
        <v>3479</v>
      </c>
      <c r="F887" s="832" t="s">
        <v>3453</v>
      </c>
      <c r="G887" s="832" t="s">
        <v>3494</v>
      </c>
      <c r="H887" s="832" t="s">
        <v>597</v>
      </c>
      <c r="I887" s="832" t="s">
        <v>2855</v>
      </c>
      <c r="J887" s="832" t="s">
        <v>1790</v>
      </c>
      <c r="K887" s="832" t="s">
        <v>2856</v>
      </c>
      <c r="L887" s="835">
        <v>279.52999999999997</v>
      </c>
      <c r="M887" s="835">
        <v>559.05999999999995</v>
      </c>
      <c r="N887" s="832">
        <v>2</v>
      </c>
      <c r="O887" s="836">
        <v>1</v>
      </c>
      <c r="P887" s="835">
        <v>559.05999999999995</v>
      </c>
      <c r="Q887" s="837">
        <v>1</v>
      </c>
      <c r="R887" s="832">
        <v>2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30</v>
      </c>
      <c r="B888" s="832" t="s">
        <v>3452</v>
      </c>
      <c r="C888" s="832" t="s">
        <v>3462</v>
      </c>
      <c r="D888" s="833" t="s">
        <v>5005</v>
      </c>
      <c r="E888" s="834" t="s">
        <v>3479</v>
      </c>
      <c r="F888" s="832" t="s">
        <v>3453</v>
      </c>
      <c r="G888" s="832" t="s">
        <v>3494</v>
      </c>
      <c r="H888" s="832" t="s">
        <v>564</v>
      </c>
      <c r="I888" s="832" t="s">
        <v>3674</v>
      </c>
      <c r="J888" s="832" t="s">
        <v>2844</v>
      </c>
      <c r="K888" s="832" t="s">
        <v>823</v>
      </c>
      <c r="L888" s="835">
        <v>117.71</v>
      </c>
      <c r="M888" s="835">
        <v>117.71</v>
      </c>
      <c r="N888" s="832">
        <v>1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30</v>
      </c>
      <c r="B889" s="832" t="s">
        <v>3452</v>
      </c>
      <c r="C889" s="832" t="s">
        <v>3462</v>
      </c>
      <c r="D889" s="833" t="s">
        <v>5005</v>
      </c>
      <c r="E889" s="834" t="s">
        <v>3479</v>
      </c>
      <c r="F889" s="832" t="s">
        <v>3453</v>
      </c>
      <c r="G889" s="832" t="s">
        <v>3494</v>
      </c>
      <c r="H889" s="832" t="s">
        <v>597</v>
      </c>
      <c r="I889" s="832" t="s">
        <v>2853</v>
      </c>
      <c r="J889" s="832" t="s">
        <v>1790</v>
      </c>
      <c r="K889" s="832" t="s">
        <v>2854</v>
      </c>
      <c r="L889" s="835">
        <v>93.18</v>
      </c>
      <c r="M889" s="835">
        <v>279.54000000000002</v>
      </c>
      <c r="N889" s="832">
        <v>3</v>
      </c>
      <c r="O889" s="836">
        <v>2</v>
      </c>
      <c r="P889" s="835">
        <v>93.18</v>
      </c>
      <c r="Q889" s="837">
        <v>0.33333333333333331</v>
      </c>
      <c r="R889" s="832">
        <v>1</v>
      </c>
      <c r="S889" s="837">
        <v>0.33333333333333331</v>
      </c>
      <c r="T889" s="836">
        <v>0.5</v>
      </c>
      <c r="U889" s="838">
        <v>0.25</v>
      </c>
    </row>
    <row r="890" spans="1:21" ht="14.4" customHeight="1" x14ac:dyDescent="0.3">
      <c r="A890" s="831">
        <v>30</v>
      </c>
      <c r="B890" s="832" t="s">
        <v>3452</v>
      </c>
      <c r="C890" s="832" t="s">
        <v>3462</v>
      </c>
      <c r="D890" s="833" t="s">
        <v>5005</v>
      </c>
      <c r="E890" s="834" t="s">
        <v>3479</v>
      </c>
      <c r="F890" s="832" t="s">
        <v>3453</v>
      </c>
      <c r="G890" s="832" t="s">
        <v>3494</v>
      </c>
      <c r="H890" s="832" t="s">
        <v>597</v>
      </c>
      <c r="I890" s="832" t="s">
        <v>2849</v>
      </c>
      <c r="J890" s="832" t="s">
        <v>1790</v>
      </c>
      <c r="K890" s="832" t="s">
        <v>2850</v>
      </c>
      <c r="L890" s="835">
        <v>46.6</v>
      </c>
      <c r="M890" s="835">
        <v>46.6</v>
      </c>
      <c r="N890" s="832">
        <v>1</v>
      </c>
      <c r="O890" s="836">
        <v>0.5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30</v>
      </c>
      <c r="B891" s="832" t="s">
        <v>3452</v>
      </c>
      <c r="C891" s="832" t="s">
        <v>3462</v>
      </c>
      <c r="D891" s="833" t="s">
        <v>5005</v>
      </c>
      <c r="E891" s="834" t="s">
        <v>3479</v>
      </c>
      <c r="F891" s="832" t="s">
        <v>3453</v>
      </c>
      <c r="G891" s="832" t="s">
        <v>3494</v>
      </c>
      <c r="H891" s="832" t="s">
        <v>564</v>
      </c>
      <c r="I891" s="832" t="s">
        <v>4378</v>
      </c>
      <c r="J891" s="832" t="s">
        <v>4379</v>
      </c>
      <c r="K891" s="832" t="s">
        <v>3672</v>
      </c>
      <c r="L891" s="835">
        <v>279.52999999999997</v>
      </c>
      <c r="M891" s="835">
        <v>559.05999999999995</v>
      </c>
      <c r="N891" s="832">
        <v>2</v>
      </c>
      <c r="O891" s="836">
        <v>1</v>
      </c>
      <c r="P891" s="835">
        <v>279.52999999999997</v>
      </c>
      <c r="Q891" s="837">
        <v>0.5</v>
      </c>
      <c r="R891" s="832">
        <v>1</v>
      </c>
      <c r="S891" s="837">
        <v>0.5</v>
      </c>
      <c r="T891" s="836">
        <v>0.5</v>
      </c>
      <c r="U891" s="838">
        <v>0.5</v>
      </c>
    </row>
    <row r="892" spans="1:21" ht="14.4" customHeight="1" x14ac:dyDescent="0.3">
      <c r="A892" s="831">
        <v>30</v>
      </c>
      <c r="B892" s="832" t="s">
        <v>3452</v>
      </c>
      <c r="C892" s="832" t="s">
        <v>3462</v>
      </c>
      <c r="D892" s="833" t="s">
        <v>5005</v>
      </c>
      <c r="E892" s="834" t="s">
        <v>3479</v>
      </c>
      <c r="F892" s="832" t="s">
        <v>3453</v>
      </c>
      <c r="G892" s="832" t="s">
        <v>3494</v>
      </c>
      <c r="H892" s="832" t="s">
        <v>564</v>
      </c>
      <c r="I892" s="832" t="s">
        <v>4380</v>
      </c>
      <c r="J892" s="832" t="s">
        <v>4379</v>
      </c>
      <c r="K892" s="832" t="s">
        <v>823</v>
      </c>
      <c r="L892" s="835">
        <v>93.18</v>
      </c>
      <c r="M892" s="835">
        <v>93.18</v>
      </c>
      <c r="N892" s="832">
        <v>1</v>
      </c>
      <c r="O892" s="836">
        <v>0.5</v>
      </c>
      <c r="P892" s="835">
        <v>93.18</v>
      </c>
      <c r="Q892" s="837">
        <v>1</v>
      </c>
      <c r="R892" s="832">
        <v>1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30</v>
      </c>
      <c r="B893" s="832" t="s">
        <v>3452</v>
      </c>
      <c r="C893" s="832" t="s">
        <v>3462</v>
      </c>
      <c r="D893" s="833" t="s">
        <v>5005</v>
      </c>
      <c r="E893" s="834" t="s">
        <v>3479</v>
      </c>
      <c r="F893" s="832" t="s">
        <v>3453</v>
      </c>
      <c r="G893" s="832" t="s">
        <v>3675</v>
      </c>
      <c r="H893" s="832" t="s">
        <v>597</v>
      </c>
      <c r="I893" s="832" t="s">
        <v>2730</v>
      </c>
      <c r="J893" s="832" t="s">
        <v>2731</v>
      </c>
      <c r="K893" s="832" t="s">
        <v>2732</v>
      </c>
      <c r="L893" s="835">
        <v>65.540000000000006</v>
      </c>
      <c r="M893" s="835">
        <v>327.70000000000005</v>
      </c>
      <c r="N893" s="832">
        <v>5</v>
      </c>
      <c r="O893" s="836">
        <v>1.5</v>
      </c>
      <c r="P893" s="835">
        <v>131.08000000000001</v>
      </c>
      <c r="Q893" s="837">
        <v>0.39999999999999997</v>
      </c>
      <c r="R893" s="832">
        <v>2</v>
      </c>
      <c r="S893" s="837">
        <v>0.4</v>
      </c>
      <c r="T893" s="836">
        <v>1</v>
      </c>
      <c r="U893" s="838">
        <v>0.66666666666666663</v>
      </c>
    </row>
    <row r="894" spans="1:21" ht="14.4" customHeight="1" x14ac:dyDescent="0.3">
      <c r="A894" s="831">
        <v>30</v>
      </c>
      <c r="B894" s="832" t="s">
        <v>3452</v>
      </c>
      <c r="C894" s="832" t="s">
        <v>3462</v>
      </c>
      <c r="D894" s="833" t="s">
        <v>5005</v>
      </c>
      <c r="E894" s="834" t="s">
        <v>3479</v>
      </c>
      <c r="F894" s="832" t="s">
        <v>3453</v>
      </c>
      <c r="G894" s="832" t="s">
        <v>3675</v>
      </c>
      <c r="H894" s="832" t="s">
        <v>597</v>
      </c>
      <c r="I894" s="832" t="s">
        <v>3321</v>
      </c>
      <c r="J894" s="832" t="s">
        <v>2731</v>
      </c>
      <c r="K894" s="832" t="s">
        <v>3322</v>
      </c>
      <c r="L894" s="835">
        <v>229.38</v>
      </c>
      <c r="M894" s="835">
        <v>229.38</v>
      </c>
      <c r="N894" s="832">
        <v>1</v>
      </c>
      <c r="O894" s="836">
        <v>0.5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30</v>
      </c>
      <c r="B895" s="832" t="s">
        <v>3452</v>
      </c>
      <c r="C895" s="832" t="s">
        <v>3462</v>
      </c>
      <c r="D895" s="833" t="s">
        <v>5005</v>
      </c>
      <c r="E895" s="834" t="s">
        <v>3479</v>
      </c>
      <c r="F895" s="832" t="s">
        <v>3453</v>
      </c>
      <c r="G895" s="832" t="s">
        <v>3500</v>
      </c>
      <c r="H895" s="832" t="s">
        <v>597</v>
      </c>
      <c r="I895" s="832" t="s">
        <v>2738</v>
      </c>
      <c r="J895" s="832" t="s">
        <v>761</v>
      </c>
      <c r="K895" s="832" t="s">
        <v>664</v>
      </c>
      <c r="L895" s="835">
        <v>117.03</v>
      </c>
      <c r="M895" s="835">
        <v>117.03</v>
      </c>
      <c r="N895" s="832">
        <v>1</v>
      </c>
      <c r="O895" s="836">
        <v>0.5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30</v>
      </c>
      <c r="B896" s="832" t="s">
        <v>3452</v>
      </c>
      <c r="C896" s="832" t="s">
        <v>3462</v>
      </c>
      <c r="D896" s="833" t="s">
        <v>5005</v>
      </c>
      <c r="E896" s="834" t="s">
        <v>3479</v>
      </c>
      <c r="F896" s="832" t="s">
        <v>3453</v>
      </c>
      <c r="G896" s="832" t="s">
        <v>3500</v>
      </c>
      <c r="H896" s="832" t="s">
        <v>597</v>
      </c>
      <c r="I896" s="832" t="s">
        <v>2734</v>
      </c>
      <c r="J896" s="832" t="s">
        <v>761</v>
      </c>
      <c r="K896" s="832" t="s">
        <v>2735</v>
      </c>
      <c r="L896" s="835">
        <v>17.559999999999999</v>
      </c>
      <c r="M896" s="835">
        <v>70.239999999999995</v>
      </c>
      <c r="N896" s="832">
        <v>4</v>
      </c>
      <c r="O896" s="836">
        <v>1.5</v>
      </c>
      <c r="P896" s="835">
        <v>17.559999999999999</v>
      </c>
      <c r="Q896" s="837">
        <v>0.25</v>
      </c>
      <c r="R896" s="832">
        <v>1</v>
      </c>
      <c r="S896" s="837">
        <v>0.25</v>
      </c>
      <c r="T896" s="836">
        <v>0.5</v>
      </c>
      <c r="U896" s="838">
        <v>0.33333333333333331</v>
      </c>
    </row>
    <row r="897" spans="1:21" ht="14.4" customHeight="1" x14ac:dyDescent="0.3">
      <c r="A897" s="831">
        <v>30</v>
      </c>
      <c r="B897" s="832" t="s">
        <v>3452</v>
      </c>
      <c r="C897" s="832" t="s">
        <v>3462</v>
      </c>
      <c r="D897" s="833" t="s">
        <v>5005</v>
      </c>
      <c r="E897" s="834" t="s">
        <v>3479</v>
      </c>
      <c r="F897" s="832" t="s">
        <v>3453</v>
      </c>
      <c r="G897" s="832" t="s">
        <v>3500</v>
      </c>
      <c r="H897" s="832" t="s">
        <v>597</v>
      </c>
      <c r="I897" s="832" t="s">
        <v>2736</v>
      </c>
      <c r="J897" s="832" t="s">
        <v>761</v>
      </c>
      <c r="K897" s="832" t="s">
        <v>2737</v>
      </c>
      <c r="L897" s="835">
        <v>35.11</v>
      </c>
      <c r="M897" s="835">
        <v>35.11</v>
      </c>
      <c r="N897" s="832">
        <v>1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30</v>
      </c>
      <c r="B898" s="832" t="s">
        <v>3452</v>
      </c>
      <c r="C898" s="832" t="s">
        <v>3462</v>
      </c>
      <c r="D898" s="833" t="s">
        <v>5005</v>
      </c>
      <c r="E898" s="834" t="s">
        <v>3479</v>
      </c>
      <c r="F898" s="832" t="s">
        <v>3453</v>
      </c>
      <c r="G898" s="832" t="s">
        <v>3501</v>
      </c>
      <c r="H898" s="832" t="s">
        <v>597</v>
      </c>
      <c r="I898" s="832" t="s">
        <v>3149</v>
      </c>
      <c r="J898" s="832" t="s">
        <v>821</v>
      </c>
      <c r="K898" s="832" t="s">
        <v>762</v>
      </c>
      <c r="L898" s="835">
        <v>65.989999999999995</v>
      </c>
      <c r="M898" s="835">
        <v>65.989999999999995</v>
      </c>
      <c r="N898" s="832">
        <v>1</v>
      </c>
      <c r="O898" s="836">
        <v>0.5</v>
      </c>
      <c r="P898" s="835">
        <v>65.989999999999995</v>
      </c>
      <c r="Q898" s="837">
        <v>1</v>
      </c>
      <c r="R898" s="832">
        <v>1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30</v>
      </c>
      <c r="B899" s="832" t="s">
        <v>3452</v>
      </c>
      <c r="C899" s="832" t="s">
        <v>3462</v>
      </c>
      <c r="D899" s="833" t="s">
        <v>5005</v>
      </c>
      <c r="E899" s="834" t="s">
        <v>3479</v>
      </c>
      <c r="F899" s="832" t="s">
        <v>3453</v>
      </c>
      <c r="G899" s="832" t="s">
        <v>3990</v>
      </c>
      <c r="H899" s="832" t="s">
        <v>564</v>
      </c>
      <c r="I899" s="832" t="s">
        <v>4123</v>
      </c>
      <c r="J899" s="832" t="s">
        <v>3992</v>
      </c>
      <c r="K899" s="832" t="s">
        <v>4124</v>
      </c>
      <c r="L899" s="835">
        <v>1544.99</v>
      </c>
      <c r="M899" s="835">
        <v>6179.96</v>
      </c>
      <c r="N899" s="832">
        <v>4</v>
      </c>
      <c r="O899" s="836">
        <v>2</v>
      </c>
      <c r="P899" s="835">
        <v>4634.97</v>
      </c>
      <c r="Q899" s="837">
        <v>0.75</v>
      </c>
      <c r="R899" s="832">
        <v>3</v>
      </c>
      <c r="S899" s="837">
        <v>0.75</v>
      </c>
      <c r="T899" s="836">
        <v>1</v>
      </c>
      <c r="U899" s="838">
        <v>0.5</v>
      </c>
    </row>
    <row r="900" spans="1:21" ht="14.4" customHeight="1" x14ac:dyDescent="0.3">
      <c r="A900" s="831">
        <v>30</v>
      </c>
      <c r="B900" s="832" t="s">
        <v>3452</v>
      </c>
      <c r="C900" s="832" t="s">
        <v>3462</v>
      </c>
      <c r="D900" s="833" t="s">
        <v>5005</v>
      </c>
      <c r="E900" s="834" t="s">
        <v>3479</v>
      </c>
      <c r="F900" s="832" t="s">
        <v>3453</v>
      </c>
      <c r="G900" s="832" t="s">
        <v>3704</v>
      </c>
      <c r="H900" s="832" t="s">
        <v>564</v>
      </c>
      <c r="I900" s="832" t="s">
        <v>3705</v>
      </c>
      <c r="J900" s="832" t="s">
        <v>3706</v>
      </c>
      <c r="K900" s="832" t="s">
        <v>3707</v>
      </c>
      <c r="L900" s="835">
        <v>23.72</v>
      </c>
      <c r="M900" s="835">
        <v>23.72</v>
      </c>
      <c r="N900" s="832">
        <v>1</v>
      </c>
      <c r="O900" s="836">
        <v>0.5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30</v>
      </c>
      <c r="B901" s="832" t="s">
        <v>3452</v>
      </c>
      <c r="C901" s="832" t="s">
        <v>3462</v>
      </c>
      <c r="D901" s="833" t="s">
        <v>5005</v>
      </c>
      <c r="E901" s="834" t="s">
        <v>3479</v>
      </c>
      <c r="F901" s="832" t="s">
        <v>3453</v>
      </c>
      <c r="G901" s="832" t="s">
        <v>3712</v>
      </c>
      <c r="H901" s="832" t="s">
        <v>564</v>
      </c>
      <c r="I901" s="832" t="s">
        <v>3713</v>
      </c>
      <c r="J901" s="832" t="s">
        <v>3714</v>
      </c>
      <c r="K901" s="832" t="s">
        <v>3715</v>
      </c>
      <c r="L901" s="835">
        <v>52.87</v>
      </c>
      <c r="M901" s="835">
        <v>105.74</v>
      </c>
      <c r="N901" s="832">
        <v>2</v>
      </c>
      <c r="O901" s="836">
        <v>0.5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30</v>
      </c>
      <c r="B902" s="832" t="s">
        <v>3452</v>
      </c>
      <c r="C902" s="832" t="s">
        <v>3462</v>
      </c>
      <c r="D902" s="833" t="s">
        <v>5005</v>
      </c>
      <c r="E902" s="834" t="s">
        <v>3479</v>
      </c>
      <c r="F902" s="832" t="s">
        <v>3453</v>
      </c>
      <c r="G902" s="832" t="s">
        <v>3502</v>
      </c>
      <c r="H902" s="832" t="s">
        <v>564</v>
      </c>
      <c r="I902" s="832" t="s">
        <v>3725</v>
      </c>
      <c r="J902" s="832" t="s">
        <v>875</v>
      </c>
      <c r="K902" s="832" t="s">
        <v>3726</v>
      </c>
      <c r="L902" s="835">
        <v>91.11</v>
      </c>
      <c r="M902" s="835">
        <v>182.22</v>
      </c>
      <c r="N902" s="832">
        <v>2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30</v>
      </c>
      <c r="B903" s="832" t="s">
        <v>3452</v>
      </c>
      <c r="C903" s="832" t="s">
        <v>3462</v>
      </c>
      <c r="D903" s="833" t="s">
        <v>5005</v>
      </c>
      <c r="E903" s="834" t="s">
        <v>3479</v>
      </c>
      <c r="F903" s="832" t="s">
        <v>3453</v>
      </c>
      <c r="G903" s="832" t="s">
        <v>3502</v>
      </c>
      <c r="H903" s="832" t="s">
        <v>564</v>
      </c>
      <c r="I903" s="832" t="s">
        <v>4381</v>
      </c>
      <c r="J903" s="832" t="s">
        <v>875</v>
      </c>
      <c r="K903" s="832" t="s">
        <v>3729</v>
      </c>
      <c r="L903" s="835">
        <v>182.22</v>
      </c>
      <c r="M903" s="835">
        <v>1275.54</v>
      </c>
      <c r="N903" s="832">
        <v>7</v>
      </c>
      <c r="O903" s="836">
        <v>4</v>
      </c>
      <c r="P903" s="835">
        <v>182.22</v>
      </c>
      <c r="Q903" s="837">
        <v>0.14285714285714285</v>
      </c>
      <c r="R903" s="832">
        <v>1</v>
      </c>
      <c r="S903" s="837">
        <v>0.14285714285714285</v>
      </c>
      <c r="T903" s="836">
        <v>0.5</v>
      </c>
      <c r="U903" s="838">
        <v>0.125</v>
      </c>
    </row>
    <row r="904" spans="1:21" ht="14.4" customHeight="1" x14ac:dyDescent="0.3">
      <c r="A904" s="831">
        <v>30</v>
      </c>
      <c r="B904" s="832" t="s">
        <v>3452</v>
      </c>
      <c r="C904" s="832" t="s">
        <v>3462</v>
      </c>
      <c r="D904" s="833" t="s">
        <v>5005</v>
      </c>
      <c r="E904" s="834" t="s">
        <v>3479</v>
      </c>
      <c r="F904" s="832" t="s">
        <v>3453</v>
      </c>
      <c r="G904" s="832" t="s">
        <v>3502</v>
      </c>
      <c r="H904" s="832" t="s">
        <v>564</v>
      </c>
      <c r="I904" s="832" t="s">
        <v>4382</v>
      </c>
      <c r="J904" s="832" t="s">
        <v>875</v>
      </c>
      <c r="K904" s="832" t="s">
        <v>3726</v>
      </c>
      <c r="L904" s="835">
        <v>91.11</v>
      </c>
      <c r="M904" s="835">
        <v>91.11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30</v>
      </c>
      <c r="B905" s="832" t="s">
        <v>3452</v>
      </c>
      <c r="C905" s="832" t="s">
        <v>3462</v>
      </c>
      <c r="D905" s="833" t="s">
        <v>5005</v>
      </c>
      <c r="E905" s="834" t="s">
        <v>3479</v>
      </c>
      <c r="F905" s="832" t="s">
        <v>3453</v>
      </c>
      <c r="G905" s="832" t="s">
        <v>3502</v>
      </c>
      <c r="H905" s="832" t="s">
        <v>564</v>
      </c>
      <c r="I905" s="832" t="s">
        <v>4383</v>
      </c>
      <c r="J905" s="832" t="s">
        <v>875</v>
      </c>
      <c r="K905" s="832" t="s">
        <v>877</v>
      </c>
      <c r="L905" s="835">
        <v>273.33</v>
      </c>
      <c r="M905" s="835">
        <v>273.33</v>
      </c>
      <c r="N905" s="832">
        <v>1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30</v>
      </c>
      <c r="B906" s="832" t="s">
        <v>3452</v>
      </c>
      <c r="C906" s="832" t="s">
        <v>3462</v>
      </c>
      <c r="D906" s="833" t="s">
        <v>5005</v>
      </c>
      <c r="E906" s="834" t="s">
        <v>3479</v>
      </c>
      <c r="F906" s="832" t="s">
        <v>3453</v>
      </c>
      <c r="G906" s="832" t="s">
        <v>3731</v>
      </c>
      <c r="H906" s="832" t="s">
        <v>564</v>
      </c>
      <c r="I906" s="832" t="s">
        <v>3732</v>
      </c>
      <c r="J906" s="832" t="s">
        <v>3733</v>
      </c>
      <c r="K906" s="832" t="s">
        <v>3436</v>
      </c>
      <c r="L906" s="835">
        <v>1849.56</v>
      </c>
      <c r="M906" s="835">
        <v>1849.56</v>
      </c>
      <c r="N906" s="832">
        <v>1</v>
      </c>
      <c r="O906" s="836">
        <v>1</v>
      </c>
      <c r="P906" s="835">
        <v>1849.56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30</v>
      </c>
      <c r="B907" s="832" t="s">
        <v>3452</v>
      </c>
      <c r="C907" s="832" t="s">
        <v>3462</v>
      </c>
      <c r="D907" s="833" t="s">
        <v>5005</v>
      </c>
      <c r="E907" s="834" t="s">
        <v>3479</v>
      </c>
      <c r="F907" s="832" t="s">
        <v>3453</v>
      </c>
      <c r="G907" s="832" t="s">
        <v>3731</v>
      </c>
      <c r="H907" s="832" t="s">
        <v>564</v>
      </c>
      <c r="I907" s="832" t="s">
        <v>4384</v>
      </c>
      <c r="J907" s="832" t="s">
        <v>3188</v>
      </c>
      <c r="K907" s="832" t="s">
        <v>3165</v>
      </c>
      <c r="L907" s="835">
        <v>528.44000000000005</v>
      </c>
      <c r="M907" s="835">
        <v>528.44000000000005</v>
      </c>
      <c r="N907" s="832">
        <v>1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30</v>
      </c>
      <c r="B908" s="832" t="s">
        <v>3452</v>
      </c>
      <c r="C908" s="832" t="s">
        <v>3462</v>
      </c>
      <c r="D908" s="833" t="s">
        <v>5005</v>
      </c>
      <c r="E908" s="834" t="s">
        <v>3479</v>
      </c>
      <c r="F908" s="832" t="s">
        <v>3453</v>
      </c>
      <c r="G908" s="832" t="s">
        <v>3738</v>
      </c>
      <c r="H908" s="832" t="s">
        <v>564</v>
      </c>
      <c r="I908" s="832" t="s">
        <v>4385</v>
      </c>
      <c r="J908" s="832" t="s">
        <v>4386</v>
      </c>
      <c r="K908" s="832" t="s">
        <v>4387</v>
      </c>
      <c r="L908" s="835">
        <v>186.99</v>
      </c>
      <c r="M908" s="835">
        <v>186.99</v>
      </c>
      <c r="N908" s="832">
        <v>1</v>
      </c>
      <c r="O908" s="836">
        <v>1</v>
      </c>
      <c r="P908" s="835">
        <v>186.99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30</v>
      </c>
      <c r="B909" s="832" t="s">
        <v>3452</v>
      </c>
      <c r="C909" s="832" t="s">
        <v>3462</v>
      </c>
      <c r="D909" s="833" t="s">
        <v>5005</v>
      </c>
      <c r="E909" s="834" t="s">
        <v>3479</v>
      </c>
      <c r="F909" s="832" t="s">
        <v>3453</v>
      </c>
      <c r="G909" s="832" t="s">
        <v>4135</v>
      </c>
      <c r="H909" s="832" t="s">
        <v>597</v>
      </c>
      <c r="I909" s="832" t="s">
        <v>3164</v>
      </c>
      <c r="J909" s="832" t="s">
        <v>2199</v>
      </c>
      <c r="K909" s="832" t="s">
        <v>3165</v>
      </c>
      <c r="L909" s="835">
        <v>123.2</v>
      </c>
      <c r="M909" s="835">
        <v>369.6</v>
      </c>
      <c r="N909" s="832">
        <v>3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30</v>
      </c>
      <c r="B910" s="832" t="s">
        <v>3452</v>
      </c>
      <c r="C910" s="832" t="s">
        <v>3462</v>
      </c>
      <c r="D910" s="833" t="s">
        <v>5005</v>
      </c>
      <c r="E910" s="834" t="s">
        <v>3479</v>
      </c>
      <c r="F910" s="832" t="s">
        <v>3453</v>
      </c>
      <c r="G910" s="832" t="s">
        <v>4388</v>
      </c>
      <c r="H910" s="832" t="s">
        <v>564</v>
      </c>
      <c r="I910" s="832" t="s">
        <v>4389</v>
      </c>
      <c r="J910" s="832" t="s">
        <v>873</v>
      </c>
      <c r="K910" s="832" t="s">
        <v>4390</v>
      </c>
      <c r="L910" s="835">
        <v>132</v>
      </c>
      <c r="M910" s="835">
        <v>1188</v>
      </c>
      <c r="N910" s="832">
        <v>9</v>
      </c>
      <c r="O910" s="836">
        <v>1.5</v>
      </c>
      <c r="P910" s="835">
        <v>1188</v>
      </c>
      <c r="Q910" s="837">
        <v>1</v>
      </c>
      <c r="R910" s="832">
        <v>9</v>
      </c>
      <c r="S910" s="837">
        <v>1</v>
      </c>
      <c r="T910" s="836">
        <v>1.5</v>
      </c>
      <c r="U910" s="838">
        <v>1</v>
      </c>
    </row>
    <row r="911" spans="1:21" ht="14.4" customHeight="1" x14ac:dyDescent="0.3">
      <c r="A911" s="831">
        <v>30</v>
      </c>
      <c r="B911" s="832" t="s">
        <v>3452</v>
      </c>
      <c r="C911" s="832" t="s">
        <v>3462</v>
      </c>
      <c r="D911" s="833" t="s">
        <v>5005</v>
      </c>
      <c r="E911" s="834" t="s">
        <v>3479</v>
      </c>
      <c r="F911" s="832" t="s">
        <v>3453</v>
      </c>
      <c r="G911" s="832" t="s">
        <v>3508</v>
      </c>
      <c r="H911" s="832" t="s">
        <v>597</v>
      </c>
      <c r="I911" s="832" t="s">
        <v>2697</v>
      </c>
      <c r="J911" s="832" t="s">
        <v>1091</v>
      </c>
      <c r="K911" s="832" t="s">
        <v>2698</v>
      </c>
      <c r="L911" s="835">
        <v>42.51</v>
      </c>
      <c r="M911" s="835">
        <v>127.53</v>
      </c>
      <c r="N911" s="832">
        <v>3</v>
      </c>
      <c r="O911" s="836">
        <v>1.5</v>
      </c>
      <c r="P911" s="835">
        <v>42.51</v>
      </c>
      <c r="Q911" s="837">
        <v>0.33333333333333331</v>
      </c>
      <c r="R911" s="832">
        <v>1</v>
      </c>
      <c r="S911" s="837">
        <v>0.33333333333333331</v>
      </c>
      <c r="T911" s="836">
        <v>0.5</v>
      </c>
      <c r="U911" s="838">
        <v>0.33333333333333331</v>
      </c>
    </row>
    <row r="912" spans="1:21" ht="14.4" customHeight="1" x14ac:dyDescent="0.3">
      <c r="A912" s="831">
        <v>30</v>
      </c>
      <c r="B912" s="832" t="s">
        <v>3452</v>
      </c>
      <c r="C912" s="832" t="s">
        <v>3462</v>
      </c>
      <c r="D912" s="833" t="s">
        <v>5005</v>
      </c>
      <c r="E912" s="834" t="s">
        <v>3479</v>
      </c>
      <c r="F912" s="832" t="s">
        <v>3453</v>
      </c>
      <c r="G912" s="832" t="s">
        <v>3753</v>
      </c>
      <c r="H912" s="832" t="s">
        <v>564</v>
      </c>
      <c r="I912" s="832" t="s">
        <v>3756</v>
      </c>
      <c r="J912" s="832" t="s">
        <v>1119</v>
      </c>
      <c r="K912" s="832" t="s">
        <v>3757</v>
      </c>
      <c r="L912" s="835">
        <v>177.04</v>
      </c>
      <c r="M912" s="835">
        <v>708.16</v>
      </c>
      <c r="N912" s="832">
        <v>4</v>
      </c>
      <c r="O912" s="836">
        <v>3.5</v>
      </c>
      <c r="P912" s="835">
        <v>708.16</v>
      </c>
      <c r="Q912" s="837">
        <v>1</v>
      </c>
      <c r="R912" s="832">
        <v>4</v>
      </c>
      <c r="S912" s="837">
        <v>1</v>
      </c>
      <c r="T912" s="836">
        <v>3.5</v>
      </c>
      <c r="U912" s="838">
        <v>1</v>
      </c>
    </row>
    <row r="913" spans="1:21" ht="14.4" customHeight="1" x14ac:dyDescent="0.3">
      <c r="A913" s="831">
        <v>30</v>
      </c>
      <c r="B913" s="832" t="s">
        <v>3452</v>
      </c>
      <c r="C913" s="832" t="s">
        <v>3462</v>
      </c>
      <c r="D913" s="833" t="s">
        <v>5005</v>
      </c>
      <c r="E913" s="834" t="s">
        <v>3479</v>
      </c>
      <c r="F913" s="832" t="s">
        <v>3453</v>
      </c>
      <c r="G913" s="832" t="s">
        <v>3758</v>
      </c>
      <c r="H913" s="832" t="s">
        <v>564</v>
      </c>
      <c r="I913" s="832" t="s">
        <v>3759</v>
      </c>
      <c r="J913" s="832" t="s">
        <v>1371</v>
      </c>
      <c r="K913" s="832" t="s">
        <v>3760</v>
      </c>
      <c r="L913" s="835">
        <v>107.27</v>
      </c>
      <c r="M913" s="835">
        <v>2145.4</v>
      </c>
      <c r="N913" s="832">
        <v>20</v>
      </c>
      <c r="O913" s="836">
        <v>4.5</v>
      </c>
      <c r="P913" s="835">
        <v>643.62</v>
      </c>
      <c r="Q913" s="837">
        <v>0.3</v>
      </c>
      <c r="R913" s="832">
        <v>6</v>
      </c>
      <c r="S913" s="837">
        <v>0.3</v>
      </c>
      <c r="T913" s="836">
        <v>1.5</v>
      </c>
      <c r="U913" s="838">
        <v>0.33333333333333331</v>
      </c>
    </row>
    <row r="914" spans="1:21" ht="14.4" customHeight="1" x14ac:dyDescent="0.3">
      <c r="A914" s="831">
        <v>30</v>
      </c>
      <c r="B914" s="832" t="s">
        <v>3452</v>
      </c>
      <c r="C914" s="832" t="s">
        <v>3462</v>
      </c>
      <c r="D914" s="833" t="s">
        <v>5005</v>
      </c>
      <c r="E914" s="834" t="s">
        <v>3479</v>
      </c>
      <c r="F914" s="832" t="s">
        <v>3453</v>
      </c>
      <c r="G914" s="832" t="s">
        <v>3764</v>
      </c>
      <c r="H914" s="832" t="s">
        <v>564</v>
      </c>
      <c r="I914" s="832" t="s">
        <v>3767</v>
      </c>
      <c r="J914" s="832" t="s">
        <v>1404</v>
      </c>
      <c r="K914" s="832" t="s">
        <v>3768</v>
      </c>
      <c r="L914" s="835">
        <v>50.64</v>
      </c>
      <c r="M914" s="835">
        <v>303.84000000000003</v>
      </c>
      <c r="N914" s="832">
        <v>6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30</v>
      </c>
      <c r="B915" s="832" t="s">
        <v>3452</v>
      </c>
      <c r="C915" s="832" t="s">
        <v>3462</v>
      </c>
      <c r="D915" s="833" t="s">
        <v>5005</v>
      </c>
      <c r="E915" s="834" t="s">
        <v>3479</v>
      </c>
      <c r="F915" s="832" t="s">
        <v>3453</v>
      </c>
      <c r="G915" s="832" t="s">
        <v>3575</v>
      </c>
      <c r="H915" s="832" t="s">
        <v>564</v>
      </c>
      <c r="I915" s="832" t="s">
        <v>3576</v>
      </c>
      <c r="J915" s="832" t="s">
        <v>1242</v>
      </c>
      <c r="K915" s="832" t="s">
        <v>3577</v>
      </c>
      <c r="L915" s="835">
        <v>45.03</v>
      </c>
      <c r="M915" s="835">
        <v>135.09</v>
      </c>
      <c r="N915" s="832">
        <v>3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30</v>
      </c>
      <c r="B916" s="832" t="s">
        <v>3452</v>
      </c>
      <c r="C916" s="832" t="s">
        <v>3462</v>
      </c>
      <c r="D916" s="833" t="s">
        <v>5005</v>
      </c>
      <c r="E916" s="834" t="s">
        <v>3479</v>
      </c>
      <c r="F916" s="832" t="s">
        <v>3453</v>
      </c>
      <c r="G916" s="832" t="s">
        <v>3519</v>
      </c>
      <c r="H916" s="832" t="s">
        <v>564</v>
      </c>
      <c r="I916" s="832" t="s">
        <v>3520</v>
      </c>
      <c r="J916" s="832" t="s">
        <v>1845</v>
      </c>
      <c r="K916" s="832" t="s">
        <v>3521</v>
      </c>
      <c r="L916" s="835">
        <v>34.15</v>
      </c>
      <c r="M916" s="835">
        <v>478.09999999999997</v>
      </c>
      <c r="N916" s="832">
        <v>14</v>
      </c>
      <c r="O916" s="836">
        <v>10</v>
      </c>
      <c r="P916" s="835">
        <v>204.89999999999998</v>
      </c>
      <c r="Q916" s="837">
        <v>0.42857142857142855</v>
      </c>
      <c r="R916" s="832">
        <v>6</v>
      </c>
      <c r="S916" s="837">
        <v>0.42857142857142855</v>
      </c>
      <c r="T916" s="836">
        <v>4</v>
      </c>
      <c r="U916" s="838">
        <v>0.4</v>
      </c>
    </row>
    <row r="917" spans="1:21" ht="14.4" customHeight="1" x14ac:dyDescent="0.3">
      <c r="A917" s="831">
        <v>30</v>
      </c>
      <c r="B917" s="832" t="s">
        <v>3452</v>
      </c>
      <c r="C917" s="832" t="s">
        <v>3462</v>
      </c>
      <c r="D917" s="833" t="s">
        <v>5005</v>
      </c>
      <c r="E917" s="834" t="s">
        <v>3479</v>
      </c>
      <c r="F917" s="832" t="s">
        <v>3453</v>
      </c>
      <c r="G917" s="832" t="s">
        <v>3769</v>
      </c>
      <c r="H917" s="832" t="s">
        <v>564</v>
      </c>
      <c r="I917" s="832" t="s">
        <v>4391</v>
      </c>
      <c r="J917" s="832" t="s">
        <v>4392</v>
      </c>
      <c r="K917" s="832" t="s">
        <v>4108</v>
      </c>
      <c r="L917" s="835">
        <v>0</v>
      </c>
      <c r="M917" s="835">
        <v>0</v>
      </c>
      <c r="N917" s="832">
        <v>1</v>
      </c>
      <c r="O917" s="836">
        <v>0.5</v>
      </c>
      <c r="P917" s="835"/>
      <c r="Q917" s="837"/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30</v>
      </c>
      <c r="B918" s="832" t="s">
        <v>3452</v>
      </c>
      <c r="C918" s="832" t="s">
        <v>3462</v>
      </c>
      <c r="D918" s="833" t="s">
        <v>5005</v>
      </c>
      <c r="E918" s="834" t="s">
        <v>3479</v>
      </c>
      <c r="F918" s="832" t="s">
        <v>3453</v>
      </c>
      <c r="G918" s="832" t="s">
        <v>3773</v>
      </c>
      <c r="H918" s="832" t="s">
        <v>564</v>
      </c>
      <c r="I918" s="832" t="s">
        <v>3776</v>
      </c>
      <c r="J918" s="832" t="s">
        <v>3777</v>
      </c>
      <c r="K918" s="832" t="s">
        <v>3778</v>
      </c>
      <c r="L918" s="835">
        <v>49.2</v>
      </c>
      <c r="M918" s="835">
        <v>98.4</v>
      </c>
      <c r="N918" s="832">
        <v>2</v>
      </c>
      <c r="O918" s="836">
        <v>1</v>
      </c>
      <c r="P918" s="835">
        <v>98.4</v>
      </c>
      <c r="Q918" s="837">
        <v>1</v>
      </c>
      <c r="R918" s="832">
        <v>2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30</v>
      </c>
      <c r="B919" s="832" t="s">
        <v>3452</v>
      </c>
      <c r="C919" s="832" t="s">
        <v>3462</v>
      </c>
      <c r="D919" s="833" t="s">
        <v>5005</v>
      </c>
      <c r="E919" s="834" t="s">
        <v>3479</v>
      </c>
      <c r="F919" s="832" t="s">
        <v>3453</v>
      </c>
      <c r="G919" s="832" t="s">
        <v>3783</v>
      </c>
      <c r="H919" s="832" t="s">
        <v>564</v>
      </c>
      <c r="I919" s="832" t="s">
        <v>4393</v>
      </c>
      <c r="J919" s="832" t="s">
        <v>1414</v>
      </c>
      <c r="K919" s="832" t="s">
        <v>4394</v>
      </c>
      <c r="L919" s="835">
        <v>593.25</v>
      </c>
      <c r="M919" s="835">
        <v>593.25</v>
      </c>
      <c r="N919" s="832">
        <v>1</v>
      </c>
      <c r="O919" s="836">
        <v>0.5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30</v>
      </c>
      <c r="B920" s="832" t="s">
        <v>3452</v>
      </c>
      <c r="C920" s="832" t="s">
        <v>3462</v>
      </c>
      <c r="D920" s="833" t="s">
        <v>5005</v>
      </c>
      <c r="E920" s="834" t="s">
        <v>3479</v>
      </c>
      <c r="F920" s="832" t="s">
        <v>3453</v>
      </c>
      <c r="G920" s="832" t="s">
        <v>3783</v>
      </c>
      <c r="H920" s="832" t="s">
        <v>597</v>
      </c>
      <c r="I920" s="832" t="s">
        <v>4395</v>
      </c>
      <c r="J920" s="832" t="s">
        <v>4396</v>
      </c>
      <c r="K920" s="832" t="s">
        <v>4397</v>
      </c>
      <c r="L920" s="835">
        <v>129.1</v>
      </c>
      <c r="M920" s="835">
        <v>129.1</v>
      </c>
      <c r="N920" s="832">
        <v>1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30</v>
      </c>
      <c r="B921" s="832" t="s">
        <v>3452</v>
      </c>
      <c r="C921" s="832" t="s">
        <v>3462</v>
      </c>
      <c r="D921" s="833" t="s">
        <v>5005</v>
      </c>
      <c r="E921" s="834" t="s">
        <v>3479</v>
      </c>
      <c r="F921" s="832" t="s">
        <v>3453</v>
      </c>
      <c r="G921" s="832" t="s">
        <v>4398</v>
      </c>
      <c r="H921" s="832" t="s">
        <v>597</v>
      </c>
      <c r="I921" s="832" t="s">
        <v>4399</v>
      </c>
      <c r="J921" s="832" t="s">
        <v>4400</v>
      </c>
      <c r="K921" s="832" t="s">
        <v>4401</v>
      </c>
      <c r="L921" s="835">
        <v>982.84</v>
      </c>
      <c r="M921" s="835">
        <v>2948.52</v>
      </c>
      <c r="N921" s="832">
        <v>3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30</v>
      </c>
      <c r="B922" s="832" t="s">
        <v>3452</v>
      </c>
      <c r="C922" s="832" t="s">
        <v>3462</v>
      </c>
      <c r="D922" s="833" t="s">
        <v>5005</v>
      </c>
      <c r="E922" s="834" t="s">
        <v>3479</v>
      </c>
      <c r="F922" s="832" t="s">
        <v>3453</v>
      </c>
      <c r="G922" s="832" t="s">
        <v>3786</v>
      </c>
      <c r="H922" s="832" t="s">
        <v>564</v>
      </c>
      <c r="I922" s="832" t="s">
        <v>3787</v>
      </c>
      <c r="J922" s="832" t="s">
        <v>2042</v>
      </c>
      <c r="K922" s="832" t="s">
        <v>3788</v>
      </c>
      <c r="L922" s="835">
        <v>48.09</v>
      </c>
      <c r="M922" s="835">
        <v>96.18</v>
      </c>
      <c r="N922" s="832">
        <v>2</v>
      </c>
      <c r="O922" s="836">
        <v>2</v>
      </c>
      <c r="P922" s="835">
        <v>48.09</v>
      </c>
      <c r="Q922" s="837">
        <v>0.5</v>
      </c>
      <c r="R922" s="832">
        <v>1</v>
      </c>
      <c r="S922" s="837">
        <v>0.5</v>
      </c>
      <c r="T922" s="836">
        <v>1</v>
      </c>
      <c r="U922" s="838">
        <v>0.5</v>
      </c>
    </row>
    <row r="923" spans="1:21" ht="14.4" customHeight="1" x14ac:dyDescent="0.3">
      <c r="A923" s="831">
        <v>30</v>
      </c>
      <c r="B923" s="832" t="s">
        <v>3452</v>
      </c>
      <c r="C923" s="832" t="s">
        <v>3462</v>
      </c>
      <c r="D923" s="833" t="s">
        <v>5005</v>
      </c>
      <c r="E923" s="834" t="s">
        <v>3479</v>
      </c>
      <c r="F923" s="832" t="s">
        <v>3453</v>
      </c>
      <c r="G923" s="832" t="s">
        <v>3786</v>
      </c>
      <c r="H923" s="832" t="s">
        <v>564</v>
      </c>
      <c r="I923" s="832" t="s">
        <v>3791</v>
      </c>
      <c r="J923" s="832" t="s">
        <v>2085</v>
      </c>
      <c r="K923" s="832" t="s">
        <v>3792</v>
      </c>
      <c r="L923" s="835">
        <v>89.91</v>
      </c>
      <c r="M923" s="835">
        <v>179.82</v>
      </c>
      <c r="N923" s="832">
        <v>2</v>
      </c>
      <c r="O923" s="836">
        <v>2</v>
      </c>
      <c r="P923" s="835">
        <v>89.91</v>
      </c>
      <c r="Q923" s="837">
        <v>0.5</v>
      </c>
      <c r="R923" s="832">
        <v>1</v>
      </c>
      <c r="S923" s="837">
        <v>0.5</v>
      </c>
      <c r="T923" s="836">
        <v>1</v>
      </c>
      <c r="U923" s="838">
        <v>0.5</v>
      </c>
    </row>
    <row r="924" spans="1:21" ht="14.4" customHeight="1" x14ac:dyDescent="0.3">
      <c r="A924" s="831">
        <v>30</v>
      </c>
      <c r="B924" s="832" t="s">
        <v>3452</v>
      </c>
      <c r="C924" s="832" t="s">
        <v>3462</v>
      </c>
      <c r="D924" s="833" t="s">
        <v>5005</v>
      </c>
      <c r="E924" s="834" t="s">
        <v>3479</v>
      </c>
      <c r="F924" s="832" t="s">
        <v>3453</v>
      </c>
      <c r="G924" s="832" t="s">
        <v>4153</v>
      </c>
      <c r="H924" s="832" t="s">
        <v>564</v>
      </c>
      <c r="I924" s="832" t="s">
        <v>4402</v>
      </c>
      <c r="J924" s="832" t="s">
        <v>4155</v>
      </c>
      <c r="K924" s="832" t="s">
        <v>4403</v>
      </c>
      <c r="L924" s="835">
        <v>82.31</v>
      </c>
      <c r="M924" s="835">
        <v>82.31</v>
      </c>
      <c r="N924" s="832">
        <v>1</v>
      </c>
      <c r="O924" s="836">
        <v>0.5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30</v>
      </c>
      <c r="B925" s="832" t="s">
        <v>3452</v>
      </c>
      <c r="C925" s="832" t="s">
        <v>3462</v>
      </c>
      <c r="D925" s="833" t="s">
        <v>5005</v>
      </c>
      <c r="E925" s="834" t="s">
        <v>3479</v>
      </c>
      <c r="F925" s="832" t="s">
        <v>3453</v>
      </c>
      <c r="G925" s="832" t="s">
        <v>3796</v>
      </c>
      <c r="H925" s="832" t="s">
        <v>564</v>
      </c>
      <c r="I925" s="832" t="s">
        <v>3797</v>
      </c>
      <c r="J925" s="832" t="s">
        <v>2059</v>
      </c>
      <c r="K925" s="832" t="s">
        <v>3798</v>
      </c>
      <c r="L925" s="835">
        <v>98.75</v>
      </c>
      <c r="M925" s="835">
        <v>98.75</v>
      </c>
      <c r="N925" s="832">
        <v>1</v>
      </c>
      <c r="O925" s="836">
        <v>1</v>
      </c>
      <c r="P925" s="835">
        <v>98.75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30</v>
      </c>
      <c r="B926" s="832" t="s">
        <v>3452</v>
      </c>
      <c r="C926" s="832" t="s">
        <v>3462</v>
      </c>
      <c r="D926" s="833" t="s">
        <v>5005</v>
      </c>
      <c r="E926" s="834" t="s">
        <v>3479</v>
      </c>
      <c r="F926" s="832" t="s">
        <v>3453</v>
      </c>
      <c r="G926" s="832" t="s">
        <v>3796</v>
      </c>
      <c r="H926" s="832" t="s">
        <v>564</v>
      </c>
      <c r="I926" s="832" t="s">
        <v>4404</v>
      </c>
      <c r="J926" s="832" t="s">
        <v>4405</v>
      </c>
      <c r="K926" s="832" t="s">
        <v>3798</v>
      </c>
      <c r="L926" s="835">
        <v>111.72</v>
      </c>
      <c r="M926" s="835">
        <v>223.44</v>
      </c>
      <c r="N926" s="832">
        <v>2</v>
      </c>
      <c r="O926" s="836">
        <v>1.5</v>
      </c>
      <c r="P926" s="835">
        <v>223.44</v>
      </c>
      <c r="Q926" s="837">
        <v>1</v>
      </c>
      <c r="R926" s="832">
        <v>2</v>
      </c>
      <c r="S926" s="837">
        <v>1</v>
      </c>
      <c r="T926" s="836">
        <v>1.5</v>
      </c>
      <c r="U926" s="838">
        <v>1</v>
      </c>
    </row>
    <row r="927" spans="1:21" ht="14.4" customHeight="1" x14ac:dyDescent="0.3">
      <c r="A927" s="831">
        <v>30</v>
      </c>
      <c r="B927" s="832" t="s">
        <v>3452</v>
      </c>
      <c r="C927" s="832" t="s">
        <v>3462</v>
      </c>
      <c r="D927" s="833" t="s">
        <v>5005</v>
      </c>
      <c r="E927" s="834" t="s">
        <v>3479</v>
      </c>
      <c r="F927" s="832" t="s">
        <v>3453</v>
      </c>
      <c r="G927" s="832" t="s">
        <v>3796</v>
      </c>
      <c r="H927" s="832" t="s">
        <v>564</v>
      </c>
      <c r="I927" s="832" t="s">
        <v>4277</v>
      </c>
      <c r="J927" s="832" t="s">
        <v>2063</v>
      </c>
      <c r="K927" s="832" t="s">
        <v>4278</v>
      </c>
      <c r="L927" s="835">
        <v>49.38</v>
      </c>
      <c r="M927" s="835">
        <v>148.14000000000001</v>
      </c>
      <c r="N927" s="832">
        <v>3</v>
      </c>
      <c r="O927" s="836">
        <v>1</v>
      </c>
      <c r="P927" s="835">
        <v>148.14000000000001</v>
      </c>
      <c r="Q927" s="837">
        <v>1</v>
      </c>
      <c r="R927" s="832">
        <v>3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30</v>
      </c>
      <c r="B928" s="832" t="s">
        <v>3452</v>
      </c>
      <c r="C928" s="832" t="s">
        <v>3462</v>
      </c>
      <c r="D928" s="833" t="s">
        <v>5005</v>
      </c>
      <c r="E928" s="834" t="s">
        <v>3479</v>
      </c>
      <c r="F928" s="832" t="s">
        <v>3453</v>
      </c>
      <c r="G928" s="832" t="s">
        <v>3615</v>
      </c>
      <c r="H928" s="832" t="s">
        <v>564</v>
      </c>
      <c r="I928" s="832" t="s">
        <v>3616</v>
      </c>
      <c r="J928" s="832" t="s">
        <v>3617</v>
      </c>
      <c r="K928" s="832" t="s">
        <v>3618</v>
      </c>
      <c r="L928" s="835">
        <v>24.37</v>
      </c>
      <c r="M928" s="835">
        <v>24.37</v>
      </c>
      <c r="N928" s="832">
        <v>1</v>
      </c>
      <c r="O928" s="836">
        <v>0.5</v>
      </c>
      <c r="P928" s="835">
        <v>24.37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30</v>
      </c>
      <c r="B929" s="832" t="s">
        <v>3452</v>
      </c>
      <c r="C929" s="832" t="s">
        <v>3462</v>
      </c>
      <c r="D929" s="833" t="s">
        <v>5005</v>
      </c>
      <c r="E929" s="834" t="s">
        <v>3479</v>
      </c>
      <c r="F929" s="832" t="s">
        <v>3453</v>
      </c>
      <c r="G929" s="832" t="s">
        <v>3481</v>
      </c>
      <c r="H929" s="832" t="s">
        <v>597</v>
      </c>
      <c r="I929" s="832" t="s">
        <v>2646</v>
      </c>
      <c r="J929" s="832" t="s">
        <v>2647</v>
      </c>
      <c r="K929" s="832" t="s">
        <v>2648</v>
      </c>
      <c r="L929" s="835">
        <v>93.43</v>
      </c>
      <c r="M929" s="835">
        <v>1401.4500000000003</v>
      </c>
      <c r="N929" s="832">
        <v>15</v>
      </c>
      <c r="O929" s="836">
        <v>3</v>
      </c>
      <c r="P929" s="835">
        <v>560.58000000000004</v>
      </c>
      <c r="Q929" s="837">
        <v>0.39999999999999997</v>
      </c>
      <c r="R929" s="832">
        <v>6</v>
      </c>
      <c r="S929" s="837">
        <v>0.4</v>
      </c>
      <c r="T929" s="836">
        <v>1.5</v>
      </c>
      <c r="U929" s="838">
        <v>0.5</v>
      </c>
    </row>
    <row r="930" spans="1:21" ht="14.4" customHeight="1" x14ac:dyDescent="0.3">
      <c r="A930" s="831">
        <v>30</v>
      </c>
      <c r="B930" s="832" t="s">
        <v>3452</v>
      </c>
      <c r="C930" s="832" t="s">
        <v>3462</v>
      </c>
      <c r="D930" s="833" t="s">
        <v>5005</v>
      </c>
      <c r="E930" s="834" t="s">
        <v>3479</v>
      </c>
      <c r="F930" s="832" t="s">
        <v>3453</v>
      </c>
      <c r="G930" s="832" t="s">
        <v>4159</v>
      </c>
      <c r="H930" s="832" t="s">
        <v>564</v>
      </c>
      <c r="I930" s="832" t="s">
        <v>4406</v>
      </c>
      <c r="J930" s="832" t="s">
        <v>4161</v>
      </c>
      <c r="K930" s="832" t="s">
        <v>4407</v>
      </c>
      <c r="L930" s="835">
        <v>73.989999999999995</v>
      </c>
      <c r="M930" s="835">
        <v>147.97999999999999</v>
      </c>
      <c r="N930" s="832">
        <v>2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30</v>
      </c>
      <c r="B931" s="832" t="s">
        <v>3452</v>
      </c>
      <c r="C931" s="832" t="s">
        <v>3462</v>
      </c>
      <c r="D931" s="833" t="s">
        <v>5005</v>
      </c>
      <c r="E931" s="834" t="s">
        <v>3479</v>
      </c>
      <c r="F931" s="832" t="s">
        <v>3453</v>
      </c>
      <c r="G931" s="832" t="s">
        <v>3619</v>
      </c>
      <c r="H931" s="832" t="s">
        <v>564</v>
      </c>
      <c r="I931" s="832" t="s">
        <v>3620</v>
      </c>
      <c r="J931" s="832" t="s">
        <v>1373</v>
      </c>
      <c r="K931" s="832" t="s">
        <v>3621</v>
      </c>
      <c r="L931" s="835">
        <v>73.09</v>
      </c>
      <c r="M931" s="835">
        <v>73.09</v>
      </c>
      <c r="N931" s="832">
        <v>1</v>
      </c>
      <c r="O931" s="836">
        <v>0.5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30</v>
      </c>
      <c r="B932" s="832" t="s">
        <v>3452</v>
      </c>
      <c r="C932" s="832" t="s">
        <v>3462</v>
      </c>
      <c r="D932" s="833" t="s">
        <v>5005</v>
      </c>
      <c r="E932" s="834" t="s">
        <v>3479</v>
      </c>
      <c r="F932" s="832" t="s">
        <v>3453</v>
      </c>
      <c r="G932" s="832" t="s">
        <v>4164</v>
      </c>
      <c r="H932" s="832" t="s">
        <v>564</v>
      </c>
      <c r="I932" s="832" t="s">
        <v>4165</v>
      </c>
      <c r="J932" s="832" t="s">
        <v>4166</v>
      </c>
      <c r="K932" s="832" t="s">
        <v>4167</v>
      </c>
      <c r="L932" s="835">
        <v>17.239999999999998</v>
      </c>
      <c r="M932" s="835">
        <v>34.479999999999997</v>
      </c>
      <c r="N932" s="832">
        <v>2</v>
      </c>
      <c r="O932" s="836">
        <v>2</v>
      </c>
      <c r="P932" s="835">
        <v>17.239999999999998</v>
      </c>
      <c r="Q932" s="837">
        <v>0.5</v>
      </c>
      <c r="R932" s="832">
        <v>1</v>
      </c>
      <c r="S932" s="837">
        <v>0.5</v>
      </c>
      <c r="T932" s="836">
        <v>1</v>
      </c>
      <c r="U932" s="838">
        <v>0.5</v>
      </c>
    </row>
    <row r="933" spans="1:21" ht="14.4" customHeight="1" x14ac:dyDescent="0.3">
      <c r="A933" s="831">
        <v>30</v>
      </c>
      <c r="B933" s="832" t="s">
        <v>3452</v>
      </c>
      <c r="C933" s="832" t="s">
        <v>3462</v>
      </c>
      <c r="D933" s="833" t="s">
        <v>5005</v>
      </c>
      <c r="E933" s="834" t="s">
        <v>3479</v>
      </c>
      <c r="F933" s="832" t="s">
        <v>3453</v>
      </c>
      <c r="G933" s="832" t="s">
        <v>3482</v>
      </c>
      <c r="H933" s="832" t="s">
        <v>564</v>
      </c>
      <c r="I933" s="832" t="s">
        <v>3483</v>
      </c>
      <c r="J933" s="832" t="s">
        <v>665</v>
      </c>
      <c r="K933" s="832" t="s">
        <v>3484</v>
      </c>
      <c r="L933" s="835">
        <v>31.65</v>
      </c>
      <c r="M933" s="835">
        <v>31.65</v>
      </c>
      <c r="N933" s="832">
        <v>1</v>
      </c>
      <c r="O933" s="836">
        <v>0.5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30</v>
      </c>
      <c r="B934" s="832" t="s">
        <v>3452</v>
      </c>
      <c r="C934" s="832" t="s">
        <v>3462</v>
      </c>
      <c r="D934" s="833" t="s">
        <v>5005</v>
      </c>
      <c r="E934" s="834" t="s">
        <v>3479</v>
      </c>
      <c r="F934" s="832" t="s">
        <v>3453</v>
      </c>
      <c r="G934" s="832" t="s">
        <v>3482</v>
      </c>
      <c r="H934" s="832" t="s">
        <v>564</v>
      </c>
      <c r="I934" s="832" t="s">
        <v>3483</v>
      </c>
      <c r="J934" s="832" t="s">
        <v>665</v>
      </c>
      <c r="K934" s="832" t="s">
        <v>3484</v>
      </c>
      <c r="L934" s="835">
        <v>35.18</v>
      </c>
      <c r="M934" s="835">
        <v>105.53999999999999</v>
      </c>
      <c r="N934" s="832">
        <v>3</v>
      </c>
      <c r="O934" s="836">
        <v>3</v>
      </c>
      <c r="P934" s="835">
        <v>70.36</v>
      </c>
      <c r="Q934" s="837">
        <v>0.66666666666666674</v>
      </c>
      <c r="R934" s="832">
        <v>2</v>
      </c>
      <c r="S934" s="837">
        <v>0.66666666666666663</v>
      </c>
      <c r="T934" s="836">
        <v>2</v>
      </c>
      <c r="U934" s="838">
        <v>0.66666666666666663</v>
      </c>
    </row>
    <row r="935" spans="1:21" ht="14.4" customHeight="1" x14ac:dyDescent="0.3">
      <c r="A935" s="831">
        <v>30</v>
      </c>
      <c r="B935" s="832" t="s">
        <v>3452</v>
      </c>
      <c r="C935" s="832" t="s">
        <v>3462</v>
      </c>
      <c r="D935" s="833" t="s">
        <v>5005</v>
      </c>
      <c r="E935" s="834" t="s">
        <v>3479</v>
      </c>
      <c r="F935" s="832" t="s">
        <v>3453</v>
      </c>
      <c r="G935" s="832" t="s">
        <v>3482</v>
      </c>
      <c r="H935" s="832" t="s">
        <v>564</v>
      </c>
      <c r="I935" s="832" t="s">
        <v>3485</v>
      </c>
      <c r="J935" s="832" t="s">
        <v>665</v>
      </c>
      <c r="K935" s="832" t="s">
        <v>3486</v>
      </c>
      <c r="L935" s="835">
        <v>11.73</v>
      </c>
      <c r="M935" s="835">
        <v>46.92</v>
      </c>
      <c r="N935" s="832">
        <v>4</v>
      </c>
      <c r="O935" s="836">
        <v>2</v>
      </c>
      <c r="P935" s="835">
        <v>46.92</v>
      </c>
      <c r="Q935" s="837">
        <v>1</v>
      </c>
      <c r="R935" s="832">
        <v>4</v>
      </c>
      <c r="S935" s="837">
        <v>1</v>
      </c>
      <c r="T935" s="836">
        <v>2</v>
      </c>
      <c r="U935" s="838">
        <v>1</v>
      </c>
    </row>
    <row r="936" spans="1:21" ht="14.4" customHeight="1" x14ac:dyDescent="0.3">
      <c r="A936" s="831">
        <v>30</v>
      </c>
      <c r="B936" s="832" t="s">
        <v>3452</v>
      </c>
      <c r="C936" s="832" t="s">
        <v>3462</v>
      </c>
      <c r="D936" s="833" t="s">
        <v>5005</v>
      </c>
      <c r="E936" s="834" t="s">
        <v>3479</v>
      </c>
      <c r="F936" s="832" t="s">
        <v>3453</v>
      </c>
      <c r="G936" s="832" t="s">
        <v>3482</v>
      </c>
      <c r="H936" s="832" t="s">
        <v>564</v>
      </c>
      <c r="I936" s="832" t="s">
        <v>3811</v>
      </c>
      <c r="J936" s="832" t="s">
        <v>1113</v>
      </c>
      <c r="K936" s="832" t="s">
        <v>3812</v>
      </c>
      <c r="L936" s="835">
        <v>11.73</v>
      </c>
      <c r="M936" s="835">
        <v>11.73</v>
      </c>
      <c r="N936" s="832">
        <v>1</v>
      </c>
      <c r="O936" s="836">
        <v>0.5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30</v>
      </c>
      <c r="B937" s="832" t="s">
        <v>3452</v>
      </c>
      <c r="C937" s="832" t="s">
        <v>3462</v>
      </c>
      <c r="D937" s="833" t="s">
        <v>5005</v>
      </c>
      <c r="E937" s="834" t="s">
        <v>3479</v>
      </c>
      <c r="F937" s="832" t="s">
        <v>3453</v>
      </c>
      <c r="G937" s="832" t="s">
        <v>3622</v>
      </c>
      <c r="H937" s="832" t="s">
        <v>564</v>
      </c>
      <c r="I937" s="832" t="s">
        <v>3623</v>
      </c>
      <c r="J937" s="832" t="s">
        <v>3624</v>
      </c>
      <c r="K937" s="832" t="s">
        <v>3625</v>
      </c>
      <c r="L937" s="835">
        <v>88.76</v>
      </c>
      <c r="M937" s="835">
        <v>266.28000000000003</v>
      </c>
      <c r="N937" s="832">
        <v>3</v>
      </c>
      <c r="O937" s="836">
        <v>1.5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30</v>
      </c>
      <c r="B938" s="832" t="s">
        <v>3452</v>
      </c>
      <c r="C938" s="832" t="s">
        <v>3462</v>
      </c>
      <c r="D938" s="833" t="s">
        <v>5005</v>
      </c>
      <c r="E938" s="834" t="s">
        <v>3479</v>
      </c>
      <c r="F938" s="832" t="s">
        <v>3453</v>
      </c>
      <c r="G938" s="832" t="s">
        <v>3529</v>
      </c>
      <c r="H938" s="832" t="s">
        <v>597</v>
      </c>
      <c r="I938" s="832" t="s">
        <v>2566</v>
      </c>
      <c r="J938" s="832" t="s">
        <v>1308</v>
      </c>
      <c r="K938" s="832" t="s">
        <v>2567</v>
      </c>
      <c r="L938" s="835">
        <v>32.25</v>
      </c>
      <c r="M938" s="835">
        <v>96.75</v>
      </c>
      <c r="N938" s="832">
        <v>3</v>
      </c>
      <c r="O938" s="836">
        <v>0.5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30</v>
      </c>
      <c r="B939" s="832" t="s">
        <v>3452</v>
      </c>
      <c r="C939" s="832" t="s">
        <v>3462</v>
      </c>
      <c r="D939" s="833" t="s">
        <v>5005</v>
      </c>
      <c r="E939" s="834" t="s">
        <v>3479</v>
      </c>
      <c r="F939" s="832" t="s">
        <v>3453</v>
      </c>
      <c r="G939" s="832" t="s">
        <v>4039</v>
      </c>
      <c r="H939" s="832" t="s">
        <v>597</v>
      </c>
      <c r="I939" s="832" t="s">
        <v>4361</v>
      </c>
      <c r="J939" s="832" t="s">
        <v>2772</v>
      </c>
      <c r="K939" s="832" t="s">
        <v>4362</v>
      </c>
      <c r="L939" s="835">
        <v>207.27</v>
      </c>
      <c r="M939" s="835">
        <v>414.54</v>
      </c>
      <c r="N939" s="832">
        <v>2</v>
      </c>
      <c r="O939" s="836">
        <v>1</v>
      </c>
      <c r="P939" s="835">
        <v>414.54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30</v>
      </c>
      <c r="B940" s="832" t="s">
        <v>3452</v>
      </c>
      <c r="C940" s="832" t="s">
        <v>3462</v>
      </c>
      <c r="D940" s="833" t="s">
        <v>5005</v>
      </c>
      <c r="E940" s="834" t="s">
        <v>3479</v>
      </c>
      <c r="F940" s="832" t="s">
        <v>3453</v>
      </c>
      <c r="G940" s="832" t="s">
        <v>4363</v>
      </c>
      <c r="H940" s="832" t="s">
        <v>564</v>
      </c>
      <c r="I940" s="832" t="s">
        <v>4408</v>
      </c>
      <c r="J940" s="832" t="s">
        <v>4365</v>
      </c>
      <c r="K940" s="832" t="s">
        <v>4409</v>
      </c>
      <c r="L940" s="835">
        <v>58.77</v>
      </c>
      <c r="M940" s="835">
        <v>176.31</v>
      </c>
      <c r="N940" s="832">
        <v>3</v>
      </c>
      <c r="O940" s="836">
        <v>1.5</v>
      </c>
      <c r="P940" s="835">
        <v>176.31</v>
      </c>
      <c r="Q940" s="837">
        <v>1</v>
      </c>
      <c r="R940" s="832">
        <v>3</v>
      </c>
      <c r="S940" s="837">
        <v>1</v>
      </c>
      <c r="T940" s="836">
        <v>1.5</v>
      </c>
      <c r="U940" s="838">
        <v>1</v>
      </c>
    </row>
    <row r="941" spans="1:21" ht="14.4" customHeight="1" x14ac:dyDescent="0.3">
      <c r="A941" s="831">
        <v>30</v>
      </c>
      <c r="B941" s="832" t="s">
        <v>3452</v>
      </c>
      <c r="C941" s="832" t="s">
        <v>3462</v>
      </c>
      <c r="D941" s="833" t="s">
        <v>5005</v>
      </c>
      <c r="E941" s="834" t="s">
        <v>3479</v>
      </c>
      <c r="F941" s="832" t="s">
        <v>3453</v>
      </c>
      <c r="G941" s="832" t="s">
        <v>4363</v>
      </c>
      <c r="H941" s="832" t="s">
        <v>564</v>
      </c>
      <c r="I941" s="832" t="s">
        <v>4364</v>
      </c>
      <c r="J941" s="832" t="s">
        <v>4365</v>
      </c>
      <c r="K941" s="832" t="s">
        <v>4366</v>
      </c>
      <c r="L941" s="835">
        <v>176.32</v>
      </c>
      <c r="M941" s="835">
        <v>176.32</v>
      </c>
      <c r="N941" s="832">
        <v>1</v>
      </c>
      <c r="O941" s="836">
        <v>1</v>
      </c>
      <c r="P941" s="835">
        <v>176.32</v>
      </c>
      <c r="Q941" s="837">
        <v>1</v>
      </c>
      <c r="R941" s="832">
        <v>1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30</v>
      </c>
      <c r="B942" s="832" t="s">
        <v>3452</v>
      </c>
      <c r="C942" s="832" t="s">
        <v>3462</v>
      </c>
      <c r="D942" s="833" t="s">
        <v>5005</v>
      </c>
      <c r="E942" s="834" t="s">
        <v>3479</v>
      </c>
      <c r="F942" s="832" t="s">
        <v>3453</v>
      </c>
      <c r="G942" s="832" t="s">
        <v>3637</v>
      </c>
      <c r="H942" s="832" t="s">
        <v>564</v>
      </c>
      <c r="I942" s="832" t="s">
        <v>3638</v>
      </c>
      <c r="J942" s="832" t="s">
        <v>3639</v>
      </c>
      <c r="K942" s="832" t="s">
        <v>3640</v>
      </c>
      <c r="L942" s="835">
        <v>1228</v>
      </c>
      <c r="M942" s="835">
        <v>1228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30</v>
      </c>
      <c r="B943" s="832" t="s">
        <v>3452</v>
      </c>
      <c r="C943" s="832" t="s">
        <v>3462</v>
      </c>
      <c r="D943" s="833" t="s">
        <v>5005</v>
      </c>
      <c r="E943" s="834" t="s">
        <v>3479</v>
      </c>
      <c r="F943" s="832" t="s">
        <v>3453</v>
      </c>
      <c r="G943" s="832" t="s">
        <v>3637</v>
      </c>
      <c r="H943" s="832" t="s">
        <v>564</v>
      </c>
      <c r="I943" s="832" t="s">
        <v>4410</v>
      </c>
      <c r="J943" s="832" t="s">
        <v>3639</v>
      </c>
      <c r="K943" s="832" t="s">
        <v>4411</v>
      </c>
      <c r="L943" s="835">
        <v>4298.01</v>
      </c>
      <c r="M943" s="835">
        <v>4298.01</v>
      </c>
      <c r="N943" s="832">
        <v>1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30</v>
      </c>
      <c r="B944" s="832" t="s">
        <v>3452</v>
      </c>
      <c r="C944" s="832" t="s">
        <v>3462</v>
      </c>
      <c r="D944" s="833" t="s">
        <v>5005</v>
      </c>
      <c r="E944" s="834" t="s">
        <v>3479</v>
      </c>
      <c r="F944" s="832" t="s">
        <v>3453</v>
      </c>
      <c r="G944" s="832" t="s">
        <v>3534</v>
      </c>
      <c r="H944" s="832" t="s">
        <v>597</v>
      </c>
      <c r="I944" s="832" t="s">
        <v>3834</v>
      </c>
      <c r="J944" s="832" t="s">
        <v>1633</v>
      </c>
      <c r="K944" s="832" t="s">
        <v>3835</v>
      </c>
      <c r="L944" s="835">
        <v>86.43</v>
      </c>
      <c r="M944" s="835">
        <v>86.43</v>
      </c>
      <c r="N944" s="832">
        <v>1</v>
      </c>
      <c r="O944" s="836">
        <v>0.5</v>
      </c>
      <c r="P944" s="835">
        <v>86.43</v>
      </c>
      <c r="Q944" s="837">
        <v>1</v>
      </c>
      <c r="R944" s="832">
        <v>1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30</v>
      </c>
      <c r="B945" s="832" t="s">
        <v>3452</v>
      </c>
      <c r="C945" s="832" t="s">
        <v>3462</v>
      </c>
      <c r="D945" s="833" t="s">
        <v>5005</v>
      </c>
      <c r="E945" s="834" t="s">
        <v>3479</v>
      </c>
      <c r="F945" s="832" t="s">
        <v>3453</v>
      </c>
      <c r="G945" s="832" t="s">
        <v>3534</v>
      </c>
      <c r="H945" s="832" t="s">
        <v>564</v>
      </c>
      <c r="I945" s="832" t="s">
        <v>3995</v>
      </c>
      <c r="J945" s="832" t="s">
        <v>2609</v>
      </c>
      <c r="K945" s="832" t="s">
        <v>3996</v>
      </c>
      <c r="L945" s="835">
        <v>43.21</v>
      </c>
      <c r="M945" s="835">
        <v>172.84</v>
      </c>
      <c r="N945" s="832">
        <v>4</v>
      </c>
      <c r="O945" s="836">
        <v>2</v>
      </c>
      <c r="P945" s="835">
        <v>172.84</v>
      </c>
      <c r="Q945" s="837">
        <v>1</v>
      </c>
      <c r="R945" s="832">
        <v>4</v>
      </c>
      <c r="S945" s="837">
        <v>1</v>
      </c>
      <c r="T945" s="836">
        <v>2</v>
      </c>
      <c r="U945" s="838">
        <v>1</v>
      </c>
    </row>
    <row r="946" spans="1:21" ht="14.4" customHeight="1" x14ac:dyDescent="0.3">
      <c r="A946" s="831">
        <v>30</v>
      </c>
      <c r="B946" s="832" t="s">
        <v>3452</v>
      </c>
      <c r="C946" s="832" t="s">
        <v>3462</v>
      </c>
      <c r="D946" s="833" t="s">
        <v>5005</v>
      </c>
      <c r="E946" s="834" t="s">
        <v>3479</v>
      </c>
      <c r="F946" s="832" t="s">
        <v>3453</v>
      </c>
      <c r="G946" s="832" t="s">
        <v>3534</v>
      </c>
      <c r="H946" s="832" t="s">
        <v>564</v>
      </c>
      <c r="I946" s="832" t="s">
        <v>3643</v>
      </c>
      <c r="J946" s="832" t="s">
        <v>1631</v>
      </c>
      <c r="K946" s="832" t="s">
        <v>2610</v>
      </c>
      <c r="L946" s="835">
        <v>86.41</v>
      </c>
      <c r="M946" s="835">
        <v>172.82</v>
      </c>
      <c r="N946" s="832">
        <v>2</v>
      </c>
      <c r="O946" s="836">
        <v>1</v>
      </c>
      <c r="P946" s="835">
        <v>172.82</v>
      </c>
      <c r="Q946" s="837">
        <v>1</v>
      </c>
      <c r="R946" s="832">
        <v>2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30</v>
      </c>
      <c r="B947" s="832" t="s">
        <v>3452</v>
      </c>
      <c r="C947" s="832" t="s">
        <v>3462</v>
      </c>
      <c r="D947" s="833" t="s">
        <v>5005</v>
      </c>
      <c r="E947" s="834" t="s">
        <v>3479</v>
      </c>
      <c r="F947" s="832" t="s">
        <v>3453</v>
      </c>
      <c r="G947" s="832" t="s">
        <v>3537</v>
      </c>
      <c r="H947" s="832" t="s">
        <v>597</v>
      </c>
      <c r="I947" s="832" t="s">
        <v>2724</v>
      </c>
      <c r="J947" s="832" t="s">
        <v>736</v>
      </c>
      <c r="K947" s="832" t="s">
        <v>737</v>
      </c>
      <c r="L947" s="835">
        <v>17.559999999999999</v>
      </c>
      <c r="M947" s="835">
        <v>52.679999999999993</v>
      </c>
      <c r="N947" s="832">
        <v>3</v>
      </c>
      <c r="O947" s="836">
        <v>1</v>
      </c>
      <c r="P947" s="835">
        <v>52.679999999999993</v>
      </c>
      <c r="Q947" s="837">
        <v>1</v>
      </c>
      <c r="R947" s="832">
        <v>3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30</v>
      </c>
      <c r="B948" s="832" t="s">
        <v>3452</v>
      </c>
      <c r="C948" s="832" t="s">
        <v>3462</v>
      </c>
      <c r="D948" s="833" t="s">
        <v>5005</v>
      </c>
      <c r="E948" s="834" t="s">
        <v>3479</v>
      </c>
      <c r="F948" s="832" t="s">
        <v>3453</v>
      </c>
      <c r="G948" s="832" t="s">
        <v>4412</v>
      </c>
      <c r="H948" s="832" t="s">
        <v>597</v>
      </c>
      <c r="I948" s="832" t="s">
        <v>4413</v>
      </c>
      <c r="J948" s="832" t="s">
        <v>3140</v>
      </c>
      <c r="K948" s="832" t="s">
        <v>4414</v>
      </c>
      <c r="L948" s="835">
        <v>0</v>
      </c>
      <c r="M948" s="835">
        <v>0</v>
      </c>
      <c r="N948" s="832">
        <v>1</v>
      </c>
      <c r="O948" s="836">
        <v>0.5</v>
      </c>
      <c r="P948" s="835">
        <v>0</v>
      </c>
      <c r="Q948" s="837"/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30</v>
      </c>
      <c r="B949" s="832" t="s">
        <v>3452</v>
      </c>
      <c r="C949" s="832" t="s">
        <v>3462</v>
      </c>
      <c r="D949" s="833" t="s">
        <v>5005</v>
      </c>
      <c r="E949" s="834" t="s">
        <v>3479</v>
      </c>
      <c r="F949" s="832" t="s">
        <v>3453</v>
      </c>
      <c r="G949" s="832" t="s">
        <v>4048</v>
      </c>
      <c r="H949" s="832" t="s">
        <v>597</v>
      </c>
      <c r="I949" s="832" t="s">
        <v>2686</v>
      </c>
      <c r="J949" s="832" t="s">
        <v>2682</v>
      </c>
      <c r="K949" s="832" t="s">
        <v>2687</v>
      </c>
      <c r="L949" s="835">
        <v>351.51</v>
      </c>
      <c r="M949" s="835">
        <v>351.51</v>
      </c>
      <c r="N949" s="832">
        <v>1</v>
      </c>
      <c r="O949" s="836">
        <v>0.5</v>
      </c>
      <c r="P949" s="835">
        <v>351.51</v>
      </c>
      <c r="Q949" s="837">
        <v>1</v>
      </c>
      <c r="R949" s="832">
        <v>1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30</v>
      </c>
      <c r="B950" s="832" t="s">
        <v>3452</v>
      </c>
      <c r="C950" s="832" t="s">
        <v>3462</v>
      </c>
      <c r="D950" s="833" t="s">
        <v>5005</v>
      </c>
      <c r="E950" s="834" t="s">
        <v>3479</v>
      </c>
      <c r="F950" s="832" t="s">
        <v>3453</v>
      </c>
      <c r="G950" s="832" t="s">
        <v>3542</v>
      </c>
      <c r="H950" s="832" t="s">
        <v>597</v>
      </c>
      <c r="I950" s="832" t="s">
        <v>3543</v>
      </c>
      <c r="J950" s="832" t="s">
        <v>1071</v>
      </c>
      <c r="K950" s="832" t="s">
        <v>2644</v>
      </c>
      <c r="L950" s="835">
        <v>490.89</v>
      </c>
      <c r="M950" s="835">
        <v>490.89</v>
      </c>
      <c r="N950" s="832">
        <v>1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30</v>
      </c>
      <c r="B951" s="832" t="s">
        <v>3452</v>
      </c>
      <c r="C951" s="832" t="s">
        <v>3462</v>
      </c>
      <c r="D951" s="833" t="s">
        <v>5005</v>
      </c>
      <c r="E951" s="834" t="s">
        <v>3479</v>
      </c>
      <c r="F951" s="832" t="s">
        <v>3453</v>
      </c>
      <c r="G951" s="832" t="s">
        <v>3542</v>
      </c>
      <c r="H951" s="832" t="s">
        <v>597</v>
      </c>
      <c r="I951" s="832" t="s">
        <v>2643</v>
      </c>
      <c r="J951" s="832" t="s">
        <v>1071</v>
      </c>
      <c r="K951" s="832" t="s">
        <v>2644</v>
      </c>
      <c r="L951" s="835">
        <v>490.89</v>
      </c>
      <c r="M951" s="835">
        <v>490.89</v>
      </c>
      <c r="N951" s="832">
        <v>1</v>
      </c>
      <c r="O951" s="836">
        <v>1</v>
      </c>
      <c r="P951" s="835">
        <v>490.89</v>
      </c>
      <c r="Q951" s="837">
        <v>1</v>
      </c>
      <c r="R951" s="832">
        <v>1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30</v>
      </c>
      <c r="B952" s="832" t="s">
        <v>3452</v>
      </c>
      <c r="C952" s="832" t="s">
        <v>3462</v>
      </c>
      <c r="D952" s="833" t="s">
        <v>5005</v>
      </c>
      <c r="E952" s="834" t="s">
        <v>3479</v>
      </c>
      <c r="F952" s="832" t="s">
        <v>3453</v>
      </c>
      <c r="G952" s="832" t="s">
        <v>4053</v>
      </c>
      <c r="H952" s="832" t="s">
        <v>597</v>
      </c>
      <c r="I952" s="832" t="s">
        <v>2749</v>
      </c>
      <c r="J952" s="832" t="s">
        <v>2750</v>
      </c>
      <c r="K952" s="832" t="s">
        <v>2751</v>
      </c>
      <c r="L952" s="835">
        <v>32.76</v>
      </c>
      <c r="M952" s="835">
        <v>32.76</v>
      </c>
      <c r="N952" s="832">
        <v>1</v>
      </c>
      <c r="O952" s="836">
        <v>0.5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30</v>
      </c>
      <c r="B953" s="832" t="s">
        <v>3452</v>
      </c>
      <c r="C953" s="832" t="s">
        <v>3462</v>
      </c>
      <c r="D953" s="833" t="s">
        <v>5005</v>
      </c>
      <c r="E953" s="834" t="s">
        <v>3479</v>
      </c>
      <c r="F953" s="832" t="s">
        <v>3453</v>
      </c>
      <c r="G953" s="832" t="s">
        <v>3851</v>
      </c>
      <c r="H953" s="832" t="s">
        <v>597</v>
      </c>
      <c r="I953" s="832" t="s">
        <v>3023</v>
      </c>
      <c r="J953" s="832" t="s">
        <v>701</v>
      </c>
      <c r="K953" s="832" t="s">
        <v>642</v>
      </c>
      <c r="L953" s="835">
        <v>48.42</v>
      </c>
      <c r="M953" s="835">
        <v>96.84</v>
      </c>
      <c r="N953" s="832">
        <v>2</v>
      </c>
      <c r="O953" s="836">
        <v>0.5</v>
      </c>
      <c r="P953" s="835">
        <v>96.84</v>
      </c>
      <c r="Q953" s="837">
        <v>1</v>
      </c>
      <c r="R953" s="832">
        <v>2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30</v>
      </c>
      <c r="B954" s="832" t="s">
        <v>3452</v>
      </c>
      <c r="C954" s="832" t="s">
        <v>3462</v>
      </c>
      <c r="D954" s="833" t="s">
        <v>5005</v>
      </c>
      <c r="E954" s="834" t="s">
        <v>3479</v>
      </c>
      <c r="F954" s="832" t="s">
        <v>3453</v>
      </c>
      <c r="G954" s="832" t="s">
        <v>3851</v>
      </c>
      <c r="H954" s="832" t="s">
        <v>597</v>
      </c>
      <c r="I954" s="832" t="s">
        <v>3023</v>
      </c>
      <c r="J954" s="832" t="s">
        <v>701</v>
      </c>
      <c r="K954" s="832" t="s">
        <v>642</v>
      </c>
      <c r="L954" s="835">
        <v>35.25</v>
      </c>
      <c r="M954" s="835">
        <v>176.25</v>
      </c>
      <c r="N954" s="832">
        <v>5</v>
      </c>
      <c r="O954" s="836">
        <v>1.5</v>
      </c>
      <c r="P954" s="835">
        <v>176.25</v>
      </c>
      <c r="Q954" s="837">
        <v>1</v>
      </c>
      <c r="R954" s="832">
        <v>5</v>
      </c>
      <c r="S954" s="837">
        <v>1</v>
      </c>
      <c r="T954" s="836">
        <v>1.5</v>
      </c>
      <c r="U954" s="838">
        <v>1</v>
      </c>
    </row>
    <row r="955" spans="1:21" ht="14.4" customHeight="1" x14ac:dyDescent="0.3">
      <c r="A955" s="831">
        <v>30</v>
      </c>
      <c r="B955" s="832" t="s">
        <v>3452</v>
      </c>
      <c r="C955" s="832" t="s">
        <v>3462</v>
      </c>
      <c r="D955" s="833" t="s">
        <v>5005</v>
      </c>
      <c r="E955" s="834" t="s">
        <v>3479</v>
      </c>
      <c r="F955" s="832" t="s">
        <v>3453</v>
      </c>
      <c r="G955" s="832" t="s">
        <v>3851</v>
      </c>
      <c r="H955" s="832" t="s">
        <v>564</v>
      </c>
      <c r="I955" s="832" t="s">
        <v>3852</v>
      </c>
      <c r="J955" s="832" t="s">
        <v>701</v>
      </c>
      <c r="K955" s="832" t="s">
        <v>3853</v>
      </c>
      <c r="L955" s="835">
        <v>48.42</v>
      </c>
      <c r="M955" s="835">
        <v>48.42</v>
      </c>
      <c r="N955" s="832">
        <v>1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30</v>
      </c>
      <c r="B956" s="832" t="s">
        <v>3452</v>
      </c>
      <c r="C956" s="832" t="s">
        <v>3462</v>
      </c>
      <c r="D956" s="833" t="s">
        <v>5005</v>
      </c>
      <c r="E956" s="834" t="s">
        <v>3479</v>
      </c>
      <c r="F956" s="832" t="s">
        <v>3453</v>
      </c>
      <c r="G956" s="832" t="s">
        <v>3851</v>
      </c>
      <c r="H956" s="832" t="s">
        <v>564</v>
      </c>
      <c r="I956" s="832" t="s">
        <v>3852</v>
      </c>
      <c r="J956" s="832" t="s">
        <v>701</v>
      </c>
      <c r="K956" s="832" t="s">
        <v>3853</v>
      </c>
      <c r="L956" s="835">
        <v>35.25</v>
      </c>
      <c r="M956" s="835">
        <v>105.75</v>
      </c>
      <c r="N956" s="832">
        <v>3</v>
      </c>
      <c r="O956" s="836">
        <v>0.5</v>
      </c>
      <c r="P956" s="835">
        <v>105.75</v>
      </c>
      <c r="Q956" s="837">
        <v>1</v>
      </c>
      <c r="R956" s="832">
        <v>3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30</v>
      </c>
      <c r="B957" s="832" t="s">
        <v>3452</v>
      </c>
      <c r="C957" s="832" t="s">
        <v>3462</v>
      </c>
      <c r="D957" s="833" t="s">
        <v>5005</v>
      </c>
      <c r="E957" s="834" t="s">
        <v>3479</v>
      </c>
      <c r="F957" s="832" t="s">
        <v>3453</v>
      </c>
      <c r="G957" s="832" t="s">
        <v>3857</v>
      </c>
      <c r="H957" s="832" t="s">
        <v>597</v>
      </c>
      <c r="I957" s="832" t="s">
        <v>3327</v>
      </c>
      <c r="J957" s="832" t="s">
        <v>2768</v>
      </c>
      <c r="K957" s="832" t="s">
        <v>2765</v>
      </c>
      <c r="L957" s="835">
        <v>15.55</v>
      </c>
      <c r="M957" s="835">
        <v>93.300000000000011</v>
      </c>
      <c r="N957" s="832">
        <v>6</v>
      </c>
      <c r="O957" s="836">
        <v>1.5</v>
      </c>
      <c r="P957" s="835">
        <v>93.300000000000011</v>
      </c>
      <c r="Q957" s="837">
        <v>1</v>
      </c>
      <c r="R957" s="832">
        <v>6</v>
      </c>
      <c r="S957" s="837">
        <v>1</v>
      </c>
      <c r="T957" s="836">
        <v>1.5</v>
      </c>
      <c r="U957" s="838">
        <v>1</v>
      </c>
    </row>
    <row r="958" spans="1:21" ht="14.4" customHeight="1" x14ac:dyDescent="0.3">
      <c r="A958" s="831">
        <v>30</v>
      </c>
      <c r="B958" s="832" t="s">
        <v>3452</v>
      </c>
      <c r="C958" s="832" t="s">
        <v>3462</v>
      </c>
      <c r="D958" s="833" t="s">
        <v>5005</v>
      </c>
      <c r="E958" s="834" t="s">
        <v>3479</v>
      </c>
      <c r="F958" s="832" t="s">
        <v>3453</v>
      </c>
      <c r="G958" s="832" t="s">
        <v>3857</v>
      </c>
      <c r="H958" s="832" t="s">
        <v>597</v>
      </c>
      <c r="I958" s="832" t="s">
        <v>2767</v>
      </c>
      <c r="J958" s="832" t="s">
        <v>2768</v>
      </c>
      <c r="K958" s="832" t="s">
        <v>2769</v>
      </c>
      <c r="L958" s="835">
        <v>31.09</v>
      </c>
      <c r="M958" s="835">
        <v>310.89999999999998</v>
      </c>
      <c r="N958" s="832">
        <v>10</v>
      </c>
      <c r="O958" s="836">
        <v>2.5</v>
      </c>
      <c r="P958" s="835">
        <v>217.63</v>
      </c>
      <c r="Q958" s="837">
        <v>0.70000000000000007</v>
      </c>
      <c r="R958" s="832">
        <v>7</v>
      </c>
      <c r="S958" s="837">
        <v>0.7</v>
      </c>
      <c r="T958" s="836">
        <v>2</v>
      </c>
      <c r="U958" s="838">
        <v>0.8</v>
      </c>
    </row>
    <row r="959" spans="1:21" ht="14.4" customHeight="1" x14ac:dyDescent="0.3">
      <c r="A959" s="831">
        <v>30</v>
      </c>
      <c r="B959" s="832" t="s">
        <v>3452</v>
      </c>
      <c r="C959" s="832" t="s">
        <v>3462</v>
      </c>
      <c r="D959" s="833" t="s">
        <v>5005</v>
      </c>
      <c r="E959" s="834" t="s">
        <v>3479</v>
      </c>
      <c r="F959" s="832" t="s">
        <v>3453</v>
      </c>
      <c r="G959" s="832" t="s">
        <v>3857</v>
      </c>
      <c r="H959" s="832" t="s">
        <v>597</v>
      </c>
      <c r="I959" s="832" t="s">
        <v>3328</v>
      </c>
      <c r="J959" s="832" t="s">
        <v>2768</v>
      </c>
      <c r="K959" s="832" t="s">
        <v>3329</v>
      </c>
      <c r="L959" s="835">
        <v>103.64</v>
      </c>
      <c r="M959" s="835">
        <v>103.64</v>
      </c>
      <c r="N959" s="832">
        <v>1</v>
      </c>
      <c r="O959" s="836">
        <v>1</v>
      </c>
      <c r="P959" s="835">
        <v>103.64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30</v>
      </c>
      <c r="B960" s="832" t="s">
        <v>3452</v>
      </c>
      <c r="C960" s="832" t="s">
        <v>3462</v>
      </c>
      <c r="D960" s="833" t="s">
        <v>5005</v>
      </c>
      <c r="E960" s="834" t="s">
        <v>3479</v>
      </c>
      <c r="F960" s="832" t="s">
        <v>3453</v>
      </c>
      <c r="G960" s="832" t="s">
        <v>4415</v>
      </c>
      <c r="H960" s="832" t="s">
        <v>564</v>
      </c>
      <c r="I960" s="832" t="s">
        <v>4416</v>
      </c>
      <c r="J960" s="832" t="s">
        <v>2068</v>
      </c>
      <c r="K960" s="832" t="s">
        <v>4417</v>
      </c>
      <c r="L960" s="835">
        <v>112.6</v>
      </c>
      <c r="M960" s="835">
        <v>225.2</v>
      </c>
      <c r="N960" s="832">
        <v>2</v>
      </c>
      <c r="O960" s="836">
        <v>2</v>
      </c>
      <c r="P960" s="835">
        <v>225.2</v>
      </c>
      <c r="Q960" s="837">
        <v>1</v>
      </c>
      <c r="R960" s="832">
        <v>2</v>
      </c>
      <c r="S960" s="837">
        <v>1</v>
      </c>
      <c r="T960" s="836">
        <v>2</v>
      </c>
      <c r="U960" s="838">
        <v>1</v>
      </c>
    </row>
    <row r="961" spans="1:21" ht="14.4" customHeight="1" x14ac:dyDescent="0.3">
      <c r="A961" s="831">
        <v>30</v>
      </c>
      <c r="B961" s="832" t="s">
        <v>3452</v>
      </c>
      <c r="C961" s="832" t="s">
        <v>3462</v>
      </c>
      <c r="D961" s="833" t="s">
        <v>5005</v>
      </c>
      <c r="E961" s="834" t="s">
        <v>3479</v>
      </c>
      <c r="F961" s="832" t="s">
        <v>3453</v>
      </c>
      <c r="G961" s="832" t="s">
        <v>3544</v>
      </c>
      <c r="H961" s="832" t="s">
        <v>564</v>
      </c>
      <c r="I961" s="832" t="s">
        <v>4295</v>
      </c>
      <c r="J961" s="832" t="s">
        <v>1133</v>
      </c>
      <c r="K961" s="832" t="s">
        <v>3648</v>
      </c>
      <c r="L961" s="835">
        <v>103.67</v>
      </c>
      <c r="M961" s="835">
        <v>311.01</v>
      </c>
      <c r="N961" s="832">
        <v>3</v>
      </c>
      <c r="O961" s="836">
        <v>2</v>
      </c>
      <c r="P961" s="835">
        <v>207.34</v>
      </c>
      <c r="Q961" s="837">
        <v>0.66666666666666674</v>
      </c>
      <c r="R961" s="832">
        <v>2</v>
      </c>
      <c r="S961" s="837">
        <v>0.66666666666666663</v>
      </c>
      <c r="T961" s="836">
        <v>1</v>
      </c>
      <c r="U961" s="838">
        <v>0.5</v>
      </c>
    </row>
    <row r="962" spans="1:21" ht="14.4" customHeight="1" x14ac:dyDescent="0.3">
      <c r="A962" s="831">
        <v>30</v>
      </c>
      <c r="B962" s="832" t="s">
        <v>3452</v>
      </c>
      <c r="C962" s="832" t="s">
        <v>3462</v>
      </c>
      <c r="D962" s="833" t="s">
        <v>5005</v>
      </c>
      <c r="E962" s="834" t="s">
        <v>3479</v>
      </c>
      <c r="F962" s="832" t="s">
        <v>3453</v>
      </c>
      <c r="G962" s="832" t="s">
        <v>4418</v>
      </c>
      <c r="H962" s="832" t="s">
        <v>564</v>
      </c>
      <c r="I962" s="832" t="s">
        <v>4419</v>
      </c>
      <c r="J962" s="832" t="s">
        <v>4420</v>
      </c>
      <c r="K962" s="832" t="s">
        <v>4421</v>
      </c>
      <c r="L962" s="835">
        <v>18.809999999999999</v>
      </c>
      <c r="M962" s="835">
        <v>56.429999999999993</v>
      </c>
      <c r="N962" s="832">
        <v>3</v>
      </c>
      <c r="O962" s="836">
        <v>1.5</v>
      </c>
      <c r="P962" s="835">
        <v>56.429999999999993</v>
      </c>
      <c r="Q962" s="837">
        <v>1</v>
      </c>
      <c r="R962" s="832">
        <v>3</v>
      </c>
      <c r="S962" s="837">
        <v>1</v>
      </c>
      <c r="T962" s="836">
        <v>1.5</v>
      </c>
      <c r="U962" s="838">
        <v>1</v>
      </c>
    </row>
    <row r="963" spans="1:21" ht="14.4" customHeight="1" x14ac:dyDescent="0.3">
      <c r="A963" s="831">
        <v>30</v>
      </c>
      <c r="B963" s="832" t="s">
        <v>3452</v>
      </c>
      <c r="C963" s="832" t="s">
        <v>3462</v>
      </c>
      <c r="D963" s="833" t="s">
        <v>5005</v>
      </c>
      <c r="E963" s="834" t="s">
        <v>3479</v>
      </c>
      <c r="F963" s="832" t="s">
        <v>3453</v>
      </c>
      <c r="G963" s="832" t="s">
        <v>3487</v>
      </c>
      <c r="H963" s="832" t="s">
        <v>597</v>
      </c>
      <c r="I963" s="832" t="s">
        <v>2558</v>
      </c>
      <c r="J963" s="832" t="s">
        <v>2559</v>
      </c>
      <c r="K963" s="832" t="s">
        <v>2560</v>
      </c>
      <c r="L963" s="835">
        <v>16.12</v>
      </c>
      <c r="M963" s="835">
        <v>32.24</v>
      </c>
      <c r="N963" s="832">
        <v>2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30</v>
      </c>
      <c r="B964" s="832" t="s">
        <v>3452</v>
      </c>
      <c r="C964" s="832" t="s">
        <v>3462</v>
      </c>
      <c r="D964" s="833" t="s">
        <v>5005</v>
      </c>
      <c r="E964" s="834" t="s">
        <v>3479</v>
      </c>
      <c r="F964" s="832" t="s">
        <v>3453</v>
      </c>
      <c r="G964" s="832" t="s">
        <v>4375</v>
      </c>
      <c r="H964" s="832" t="s">
        <v>597</v>
      </c>
      <c r="I964" s="832" t="s">
        <v>3155</v>
      </c>
      <c r="J964" s="832" t="s">
        <v>673</v>
      </c>
      <c r="K964" s="832" t="s">
        <v>823</v>
      </c>
      <c r="L964" s="835">
        <v>132</v>
      </c>
      <c r="M964" s="835">
        <v>132</v>
      </c>
      <c r="N964" s="832">
        <v>1</v>
      </c>
      <c r="O964" s="836">
        <v>0.5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30</v>
      </c>
      <c r="B965" s="832" t="s">
        <v>3452</v>
      </c>
      <c r="C965" s="832" t="s">
        <v>3462</v>
      </c>
      <c r="D965" s="833" t="s">
        <v>5005</v>
      </c>
      <c r="E965" s="834" t="s">
        <v>3479</v>
      </c>
      <c r="F965" s="832" t="s">
        <v>3453</v>
      </c>
      <c r="G965" s="832" t="s">
        <v>4297</v>
      </c>
      <c r="H965" s="832" t="s">
        <v>564</v>
      </c>
      <c r="I965" s="832" t="s">
        <v>4301</v>
      </c>
      <c r="J965" s="832" t="s">
        <v>4302</v>
      </c>
      <c r="K965" s="832" t="s">
        <v>4300</v>
      </c>
      <c r="L965" s="835">
        <v>173.31</v>
      </c>
      <c r="M965" s="835">
        <v>173.31</v>
      </c>
      <c r="N965" s="832">
        <v>1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30</v>
      </c>
      <c r="B966" s="832" t="s">
        <v>3452</v>
      </c>
      <c r="C966" s="832" t="s">
        <v>3462</v>
      </c>
      <c r="D966" s="833" t="s">
        <v>5005</v>
      </c>
      <c r="E966" s="834" t="s">
        <v>3479</v>
      </c>
      <c r="F966" s="832" t="s">
        <v>3453</v>
      </c>
      <c r="G966" s="832" t="s">
        <v>3584</v>
      </c>
      <c r="H966" s="832" t="s">
        <v>597</v>
      </c>
      <c r="I966" s="832" t="s">
        <v>2781</v>
      </c>
      <c r="J966" s="832" t="s">
        <v>1553</v>
      </c>
      <c r="K966" s="832" t="s">
        <v>2737</v>
      </c>
      <c r="L966" s="835">
        <v>47.7</v>
      </c>
      <c r="M966" s="835">
        <v>238.50000000000003</v>
      </c>
      <c r="N966" s="832">
        <v>5</v>
      </c>
      <c r="O966" s="836">
        <v>1</v>
      </c>
      <c r="P966" s="835">
        <v>238.50000000000003</v>
      </c>
      <c r="Q966" s="837">
        <v>1</v>
      </c>
      <c r="R966" s="832">
        <v>5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30</v>
      </c>
      <c r="B967" s="832" t="s">
        <v>3452</v>
      </c>
      <c r="C967" s="832" t="s">
        <v>3462</v>
      </c>
      <c r="D967" s="833" t="s">
        <v>5005</v>
      </c>
      <c r="E967" s="834" t="s">
        <v>3479</v>
      </c>
      <c r="F967" s="832" t="s">
        <v>3453</v>
      </c>
      <c r="G967" s="832" t="s">
        <v>3585</v>
      </c>
      <c r="H967" s="832" t="s">
        <v>597</v>
      </c>
      <c r="I967" s="832" t="s">
        <v>2804</v>
      </c>
      <c r="J967" s="832" t="s">
        <v>2805</v>
      </c>
      <c r="K967" s="832" t="s">
        <v>2806</v>
      </c>
      <c r="L967" s="835">
        <v>117.46</v>
      </c>
      <c r="M967" s="835">
        <v>117.46</v>
      </c>
      <c r="N967" s="832">
        <v>1</v>
      </c>
      <c r="O967" s="836">
        <v>0.5</v>
      </c>
      <c r="P967" s="835">
        <v>117.46</v>
      </c>
      <c r="Q967" s="837">
        <v>1</v>
      </c>
      <c r="R967" s="832">
        <v>1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30</v>
      </c>
      <c r="B968" s="832" t="s">
        <v>3452</v>
      </c>
      <c r="C968" s="832" t="s">
        <v>3462</v>
      </c>
      <c r="D968" s="833" t="s">
        <v>5005</v>
      </c>
      <c r="E968" s="834" t="s">
        <v>3479</v>
      </c>
      <c r="F968" s="832" t="s">
        <v>3453</v>
      </c>
      <c r="G968" s="832" t="s">
        <v>3585</v>
      </c>
      <c r="H968" s="832" t="s">
        <v>597</v>
      </c>
      <c r="I968" s="832" t="s">
        <v>3345</v>
      </c>
      <c r="J968" s="832" t="s">
        <v>2805</v>
      </c>
      <c r="K968" s="832" t="s">
        <v>3346</v>
      </c>
      <c r="L968" s="835">
        <v>352.37</v>
      </c>
      <c r="M968" s="835">
        <v>704.74</v>
      </c>
      <c r="N968" s="832">
        <v>2</v>
      </c>
      <c r="O968" s="836">
        <v>1</v>
      </c>
      <c r="P968" s="835">
        <v>352.37</v>
      </c>
      <c r="Q968" s="837">
        <v>0.5</v>
      </c>
      <c r="R968" s="832">
        <v>1</v>
      </c>
      <c r="S968" s="837">
        <v>0.5</v>
      </c>
      <c r="T968" s="836">
        <v>0.5</v>
      </c>
      <c r="U968" s="838">
        <v>0.5</v>
      </c>
    </row>
    <row r="969" spans="1:21" ht="14.4" customHeight="1" x14ac:dyDescent="0.3">
      <c r="A969" s="831">
        <v>30</v>
      </c>
      <c r="B969" s="832" t="s">
        <v>3452</v>
      </c>
      <c r="C969" s="832" t="s">
        <v>3462</v>
      </c>
      <c r="D969" s="833" t="s">
        <v>5005</v>
      </c>
      <c r="E969" s="834" t="s">
        <v>3479</v>
      </c>
      <c r="F969" s="832" t="s">
        <v>3453</v>
      </c>
      <c r="G969" s="832" t="s">
        <v>3547</v>
      </c>
      <c r="H969" s="832" t="s">
        <v>564</v>
      </c>
      <c r="I969" s="832" t="s">
        <v>3548</v>
      </c>
      <c r="J969" s="832" t="s">
        <v>3549</v>
      </c>
      <c r="K969" s="832" t="s">
        <v>3550</v>
      </c>
      <c r="L969" s="835">
        <v>72.88</v>
      </c>
      <c r="M969" s="835">
        <v>72.88</v>
      </c>
      <c r="N969" s="832">
        <v>1</v>
      </c>
      <c r="O969" s="836">
        <v>1</v>
      </c>
      <c r="P969" s="835">
        <v>72.88</v>
      </c>
      <c r="Q969" s="837">
        <v>1</v>
      </c>
      <c r="R969" s="832">
        <v>1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30</v>
      </c>
      <c r="B970" s="832" t="s">
        <v>3452</v>
      </c>
      <c r="C970" s="832" t="s">
        <v>3462</v>
      </c>
      <c r="D970" s="833" t="s">
        <v>5005</v>
      </c>
      <c r="E970" s="834" t="s">
        <v>3479</v>
      </c>
      <c r="F970" s="832" t="s">
        <v>3453</v>
      </c>
      <c r="G970" s="832" t="s">
        <v>3547</v>
      </c>
      <c r="H970" s="832" t="s">
        <v>564</v>
      </c>
      <c r="I970" s="832" t="s">
        <v>4422</v>
      </c>
      <c r="J970" s="832" t="s">
        <v>3549</v>
      </c>
      <c r="K970" s="832" t="s">
        <v>4423</v>
      </c>
      <c r="L970" s="835">
        <v>437.23</v>
      </c>
      <c r="M970" s="835">
        <v>437.23</v>
      </c>
      <c r="N970" s="832">
        <v>1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30</v>
      </c>
      <c r="B971" s="832" t="s">
        <v>3452</v>
      </c>
      <c r="C971" s="832" t="s">
        <v>3462</v>
      </c>
      <c r="D971" s="833" t="s">
        <v>5005</v>
      </c>
      <c r="E971" s="834" t="s">
        <v>3479</v>
      </c>
      <c r="F971" s="832" t="s">
        <v>3453</v>
      </c>
      <c r="G971" s="832" t="s">
        <v>3553</v>
      </c>
      <c r="H971" s="832" t="s">
        <v>597</v>
      </c>
      <c r="I971" s="832" t="s">
        <v>3885</v>
      </c>
      <c r="J971" s="832" t="s">
        <v>1544</v>
      </c>
      <c r="K971" s="832" t="s">
        <v>3886</v>
      </c>
      <c r="L971" s="835">
        <v>1195.75</v>
      </c>
      <c r="M971" s="835">
        <v>1195.75</v>
      </c>
      <c r="N971" s="832">
        <v>1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30</v>
      </c>
      <c r="B972" s="832" t="s">
        <v>3452</v>
      </c>
      <c r="C972" s="832" t="s">
        <v>3462</v>
      </c>
      <c r="D972" s="833" t="s">
        <v>5005</v>
      </c>
      <c r="E972" s="834" t="s">
        <v>3479</v>
      </c>
      <c r="F972" s="832" t="s">
        <v>3453</v>
      </c>
      <c r="G972" s="832" t="s">
        <v>3553</v>
      </c>
      <c r="H972" s="832" t="s">
        <v>564</v>
      </c>
      <c r="I972" s="832" t="s">
        <v>4424</v>
      </c>
      <c r="J972" s="832" t="s">
        <v>4425</v>
      </c>
      <c r="K972" s="832" t="s">
        <v>4426</v>
      </c>
      <c r="L972" s="835">
        <v>1286.19</v>
      </c>
      <c r="M972" s="835">
        <v>1286.19</v>
      </c>
      <c r="N972" s="832">
        <v>1</v>
      </c>
      <c r="O972" s="836">
        <v>0.5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30</v>
      </c>
      <c r="B973" s="832" t="s">
        <v>3452</v>
      </c>
      <c r="C973" s="832" t="s">
        <v>3462</v>
      </c>
      <c r="D973" s="833" t="s">
        <v>5005</v>
      </c>
      <c r="E973" s="834" t="s">
        <v>3479</v>
      </c>
      <c r="F973" s="832" t="s">
        <v>3453</v>
      </c>
      <c r="G973" s="832" t="s">
        <v>4427</v>
      </c>
      <c r="H973" s="832" t="s">
        <v>564</v>
      </c>
      <c r="I973" s="832" t="s">
        <v>4428</v>
      </c>
      <c r="J973" s="832" t="s">
        <v>4429</v>
      </c>
      <c r="K973" s="832" t="s">
        <v>4430</v>
      </c>
      <c r="L973" s="835">
        <v>32.25</v>
      </c>
      <c r="M973" s="835">
        <v>96.75</v>
      </c>
      <c r="N973" s="832">
        <v>3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30</v>
      </c>
      <c r="B974" s="832" t="s">
        <v>3452</v>
      </c>
      <c r="C974" s="832" t="s">
        <v>3462</v>
      </c>
      <c r="D974" s="833" t="s">
        <v>5005</v>
      </c>
      <c r="E974" s="834" t="s">
        <v>3479</v>
      </c>
      <c r="F974" s="832" t="s">
        <v>3453</v>
      </c>
      <c r="G974" s="832" t="s">
        <v>3555</v>
      </c>
      <c r="H974" s="832" t="s">
        <v>597</v>
      </c>
      <c r="I974" s="832" t="s">
        <v>2785</v>
      </c>
      <c r="J974" s="832" t="s">
        <v>2786</v>
      </c>
      <c r="K974" s="832" t="s">
        <v>2787</v>
      </c>
      <c r="L974" s="835">
        <v>10.34</v>
      </c>
      <c r="M974" s="835">
        <v>299.86</v>
      </c>
      <c r="N974" s="832">
        <v>29</v>
      </c>
      <c r="O974" s="836">
        <v>5</v>
      </c>
      <c r="P974" s="835">
        <v>237.82</v>
      </c>
      <c r="Q974" s="837">
        <v>0.79310344827586199</v>
      </c>
      <c r="R974" s="832">
        <v>23</v>
      </c>
      <c r="S974" s="837">
        <v>0.7931034482758621</v>
      </c>
      <c r="T974" s="836">
        <v>3.5</v>
      </c>
      <c r="U974" s="838">
        <v>0.7</v>
      </c>
    </row>
    <row r="975" spans="1:21" ht="14.4" customHeight="1" x14ac:dyDescent="0.3">
      <c r="A975" s="831">
        <v>30</v>
      </c>
      <c r="B975" s="832" t="s">
        <v>3452</v>
      </c>
      <c r="C975" s="832" t="s">
        <v>3462</v>
      </c>
      <c r="D975" s="833" t="s">
        <v>5005</v>
      </c>
      <c r="E975" s="834" t="s">
        <v>3479</v>
      </c>
      <c r="F975" s="832" t="s">
        <v>3453</v>
      </c>
      <c r="G975" s="832" t="s">
        <v>3555</v>
      </c>
      <c r="H975" s="832" t="s">
        <v>597</v>
      </c>
      <c r="I975" s="832" t="s">
        <v>2790</v>
      </c>
      <c r="J975" s="832" t="s">
        <v>2786</v>
      </c>
      <c r="K975" s="832" t="s">
        <v>2747</v>
      </c>
      <c r="L975" s="835">
        <v>47.7</v>
      </c>
      <c r="M975" s="835">
        <v>47.7</v>
      </c>
      <c r="N975" s="832">
        <v>1</v>
      </c>
      <c r="O975" s="836">
        <v>0.5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30</v>
      </c>
      <c r="B976" s="832" t="s">
        <v>3452</v>
      </c>
      <c r="C976" s="832" t="s">
        <v>3462</v>
      </c>
      <c r="D976" s="833" t="s">
        <v>5005</v>
      </c>
      <c r="E976" s="834" t="s">
        <v>3479</v>
      </c>
      <c r="F976" s="832" t="s">
        <v>3453</v>
      </c>
      <c r="G976" s="832" t="s">
        <v>3555</v>
      </c>
      <c r="H976" s="832" t="s">
        <v>564</v>
      </c>
      <c r="I976" s="832" t="s">
        <v>4431</v>
      </c>
      <c r="J976" s="832" t="s">
        <v>4432</v>
      </c>
      <c r="K976" s="832" t="s">
        <v>3326</v>
      </c>
      <c r="L976" s="835">
        <v>286.18</v>
      </c>
      <c r="M976" s="835">
        <v>286.18</v>
      </c>
      <c r="N976" s="832">
        <v>1</v>
      </c>
      <c r="O976" s="836">
        <v>0.5</v>
      </c>
      <c r="P976" s="835">
        <v>286.18</v>
      </c>
      <c r="Q976" s="837">
        <v>1</v>
      </c>
      <c r="R976" s="832">
        <v>1</v>
      </c>
      <c r="S976" s="837">
        <v>1</v>
      </c>
      <c r="T976" s="836">
        <v>0.5</v>
      </c>
      <c r="U976" s="838">
        <v>1</v>
      </c>
    </row>
    <row r="977" spans="1:21" ht="14.4" customHeight="1" x14ac:dyDescent="0.3">
      <c r="A977" s="831">
        <v>30</v>
      </c>
      <c r="B977" s="832" t="s">
        <v>3452</v>
      </c>
      <c r="C977" s="832" t="s">
        <v>3462</v>
      </c>
      <c r="D977" s="833" t="s">
        <v>5005</v>
      </c>
      <c r="E977" s="834" t="s">
        <v>3479</v>
      </c>
      <c r="F977" s="832" t="s">
        <v>3453</v>
      </c>
      <c r="G977" s="832" t="s">
        <v>4189</v>
      </c>
      <c r="H977" s="832" t="s">
        <v>597</v>
      </c>
      <c r="I977" s="832" t="s">
        <v>4190</v>
      </c>
      <c r="J977" s="832" t="s">
        <v>3340</v>
      </c>
      <c r="K977" s="832" t="s">
        <v>4191</v>
      </c>
      <c r="L977" s="835">
        <v>102.46</v>
      </c>
      <c r="M977" s="835">
        <v>307.38</v>
      </c>
      <c r="N977" s="832">
        <v>3</v>
      </c>
      <c r="O977" s="836">
        <v>0.5</v>
      </c>
      <c r="P977" s="835">
        <v>307.38</v>
      </c>
      <c r="Q977" s="837">
        <v>1</v>
      </c>
      <c r="R977" s="832">
        <v>3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30</v>
      </c>
      <c r="B978" s="832" t="s">
        <v>3452</v>
      </c>
      <c r="C978" s="832" t="s">
        <v>3462</v>
      </c>
      <c r="D978" s="833" t="s">
        <v>5005</v>
      </c>
      <c r="E978" s="834" t="s">
        <v>3479</v>
      </c>
      <c r="F978" s="832" t="s">
        <v>3453</v>
      </c>
      <c r="G978" s="832" t="s">
        <v>4192</v>
      </c>
      <c r="H978" s="832" t="s">
        <v>564</v>
      </c>
      <c r="I978" s="832" t="s">
        <v>4193</v>
      </c>
      <c r="J978" s="832" t="s">
        <v>4194</v>
      </c>
      <c r="K978" s="832" t="s">
        <v>4195</v>
      </c>
      <c r="L978" s="835">
        <v>1762.05</v>
      </c>
      <c r="M978" s="835">
        <v>3524.1</v>
      </c>
      <c r="N978" s="832">
        <v>2</v>
      </c>
      <c r="O978" s="836">
        <v>1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30</v>
      </c>
      <c r="B979" s="832" t="s">
        <v>3452</v>
      </c>
      <c r="C979" s="832" t="s">
        <v>3462</v>
      </c>
      <c r="D979" s="833" t="s">
        <v>5005</v>
      </c>
      <c r="E979" s="834" t="s">
        <v>3479</v>
      </c>
      <c r="F979" s="832" t="s">
        <v>3453</v>
      </c>
      <c r="G979" s="832" t="s">
        <v>4192</v>
      </c>
      <c r="H979" s="832" t="s">
        <v>564</v>
      </c>
      <c r="I979" s="832" t="s">
        <v>4433</v>
      </c>
      <c r="J979" s="832" t="s">
        <v>4194</v>
      </c>
      <c r="K979" s="832" t="s">
        <v>4434</v>
      </c>
      <c r="L979" s="835">
        <v>1321.53</v>
      </c>
      <c r="M979" s="835">
        <v>1321.53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30</v>
      </c>
      <c r="B980" s="832" t="s">
        <v>3452</v>
      </c>
      <c r="C980" s="832" t="s">
        <v>3462</v>
      </c>
      <c r="D980" s="833" t="s">
        <v>5005</v>
      </c>
      <c r="E980" s="834" t="s">
        <v>3479</v>
      </c>
      <c r="F980" s="832" t="s">
        <v>3453</v>
      </c>
      <c r="G980" s="832" t="s">
        <v>3899</v>
      </c>
      <c r="H980" s="832" t="s">
        <v>597</v>
      </c>
      <c r="I980" s="832" t="s">
        <v>3366</v>
      </c>
      <c r="J980" s="832" t="s">
        <v>2859</v>
      </c>
      <c r="K980" s="832" t="s">
        <v>823</v>
      </c>
      <c r="L980" s="835">
        <v>143.35</v>
      </c>
      <c r="M980" s="835">
        <v>430.04999999999995</v>
      </c>
      <c r="N980" s="832">
        <v>3</v>
      </c>
      <c r="O980" s="836">
        <v>0.5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30</v>
      </c>
      <c r="B981" s="832" t="s">
        <v>3452</v>
      </c>
      <c r="C981" s="832" t="s">
        <v>3462</v>
      </c>
      <c r="D981" s="833" t="s">
        <v>5005</v>
      </c>
      <c r="E981" s="834" t="s">
        <v>3479</v>
      </c>
      <c r="F981" s="832" t="s">
        <v>3453</v>
      </c>
      <c r="G981" s="832" t="s">
        <v>3899</v>
      </c>
      <c r="H981" s="832" t="s">
        <v>597</v>
      </c>
      <c r="I981" s="832" t="s">
        <v>2858</v>
      </c>
      <c r="J981" s="832" t="s">
        <v>2859</v>
      </c>
      <c r="K981" s="832" t="s">
        <v>762</v>
      </c>
      <c r="L981" s="835">
        <v>93.18</v>
      </c>
      <c r="M981" s="835">
        <v>372.72</v>
      </c>
      <c r="N981" s="832">
        <v>4</v>
      </c>
      <c r="O981" s="836">
        <v>1.5</v>
      </c>
      <c r="P981" s="835">
        <v>279.54000000000002</v>
      </c>
      <c r="Q981" s="837">
        <v>0.75</v>
      </c>
      <c r="R981" s="832">
        <v>3</v>
      </c>
      <c r="S981" s="837">
        <v>0.75</v>
      </c>
      <c r="T981" s="836">
        <v>1</v>
      </c>
      <c r="U981" s="838">
        <v>0.66666666666666663</v>
      </c>
    </row>
    <row r="982" spans="1:21" ht="14.4" customHeight="1" x14ac:dyDescent="0.3">
      <c r="A982" s="831">
        <v>30</v>
      </c>
      <c r="B982" s="832" t="s">
        <v>3452</v>
      </c>
      <c r="C982" s="832" t="s">
        <v>3462</v>
      </c>
      <c r="D982" s="833" t="s">
        <v>5005</v>
      </c>
      <c r="E982" s="834" t="s">
        <v>3479</v>
      </c>
      <c r="F982" s="832" t="s">
        <v>3453</v>
      </c>
      <c r="G982" s="832" t="s">
        <v>4196</v>
      </c>
      <c r="H982" s="832" t="s">
        <v>564</v>
      </c>
      <c r="I982" s="832" t="s">
        <v>4197</v>
      </c>
      <c r="J982" s="832" t="s">
        <v>4198</v>
      </c>
      <c r="K982" s="832" t="s">
        <v>4199</v>
      </c>
      <c r="L982" s="835">
        <v>0</v>
      </c>
      <c r="M982" s="835">
        <v>0</v>
      </c>
      <c r="N982" s="832">
        <v>1</v>
      </c>
      <c r="O982" s="836">
        <v>0.5</v>
      </c>
      <c r="P982" s="835"/>
      <c r="Q982" s="837"/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30</v>
      </c>
      <c r="B983" s="832" t="s">
        <v>3452</v>
      </c>
      <c r="C983" s="832" t="s">
        <v>3462</v>
      </c>
      <c r="D983" s="833" t="s">
        <v>5005</v>
      </c>
      <c r="E983" s="834" t="s">
        <v>3479</v>
      </c>
      <c r="F983" s="832" t="s">
        <v>3453</v>
      </c>
      <c r="G983" s="832" t="s">
        <v>3904</v>
      </c>
      <c r="H983" s="832" t="s">
        <v>597</v>
      </c>
      <c r="I983" s="832" t="s">
        <v>3159</v>
      </c>
      <c r="J983" s="832" t="s">
        <v>3160</v>
      </c>
      <c r="K983" s="832" t="s">
        <v>3006</v>
      </c>
      <c r="L983" s="835">
        <v>122.96</v>
      </c>
      <c r="M983" s="835">
        <v>491.84</v>
      </c>
      <c r="N983" s="832">
        <v>4</v>
      </c>
      <c r="O983" s="836">
        <v>1.5</v>
      </c>
      <c r="P983" s="835">
        <v>368.88</v>
      </c>
      <c r="Q983" s="837">
        <v>0.75</v>
      </c>
      <c r="R983" s="832">
        <v>3</v>
      </c>
      <c r="S983" s="837">
        <v>0.75</v>
      </c>
      <c r="T983" s="836">
        <v>1</v>
      </c>
      <c r="U983" s="838">
        <v>0.66666666666666663</v>
      </c>
    </row>
    <row r="984" spans="1:21" ht="14.4" customHeight="1" x14ac:dyDescent="0.3">
      <c r="A984" s="831">
        <v>30</v>
      </c>
      <c r="B984" s="832" t="s">
        <v>3452</v>
      </c>
      <c r="C984" s="832" t="s">
        <v>3462</v>
      </c>
      <c r="D984" s="833" t="s">
        <v>5005</v>
      </c>
      <c r="E984" s="834" t="s">
        <v>3479</v>
      </c>
      <c r="F984" s="832" t="s">
        <v>3453</v>
      </c>
      <c r="G984" s="832" t="s">
        <v>3909</v>
      </c>
      <c r="H984" s="832" t="s">
        <v>564</v>
      </c>
      <c r="I984" s="832" t="s">
        <v>3911</v>
      </c>
      <c r="J984" s="832" t="s">
        <v>1301</v>
      </c>
      <c r="K984" s="832" t="s">
        <v>3912</v>
      </c>
      <c r="L984" s="835">
        <v>0</v>
      </c>
      <c r="M984" s="835">
        <v>0</v>
      </c>
      <c r="N984" s="832">
        <v>1</v>
      </c>
      <c r="O984" s="836">
        <v>1</v>
      </c>
      <c r="P984" s="835">
        <v>0</v>
      </c>
      <c r="Q984" s="837"/>
      <c r="R984" s="832">
        <v>1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30</v>
      </c>
      <c r="B985" s="832" t="s">
        <v>3452</v>
      </c>
      <c r="C985" s="832" t="s">
        <v>3462</v>
      </c>
      <c r="D985" s="833" t="s">
        <v>5005</v>
      </c>
      <c r="E985" s="834" t="s">
        <v>3479</v>
      </c>
      <c r="F985" s="832" t="s">
        <v>3453</v>
      </c>
      <c r="G985" s="832" t="s">
        <v>4435</v>
      </c>
      <c r="H985" s="832" t="s">
        <v>564</v>
      </c>
      <c r="I985" s="832" t="s">
        <v>4436</v>
      </c>
      <c r="J985" s="832" t="s">
        <v>1694</v>
      </c>
      <c r="K985" s="832" t="s">
        <v>4437</v>
      </c>
      <c r="L985" s="835">
        <v>73.09</v>
      </c>
      <c r="M985" s="835">
        <v>73.09</v>
      </c>
      <c r="N985" s="832">
        <v>1</v>
      </c>
      <c r="O985" s="836">
        <v>0.5</v>
      </c>
      <c r="P985" s="835">
        <v>73.09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30</v>
      </c>
      <c r="B986" s="832" t="s">
        <v>3452</v>
      </c>
      <c r="C986" s="832" t="s">
        <v>3462</v>
      </c>
      <c r="D986" s="833" t="s">
        <v>5005</v>
      </c>
      <c r="E986" s="834" t="s">
        <v>3479</v>
      </c>
      <c r="F986" s="832" t="s">
        <v>3453</v>
      </c>
      <c r="G986" s="832" t="s">
        <v>3559</v>
      </c>
      <c r="H986" s="832" t="s">
        <v>597</v>
      </c>
      <c r="I986" s="832" t="s">
        <v>3057</v>
      </c>
      <c r="J986" s="832" t="s">
        <v>1461</v>
      </c>
      <c r="K986" s="832" t="s">
        <v>3058</v>
      </c>
      <c r="L986" s="835">
        <v>0</v>
      </c>
      <c r="M986" s="835">
        <v>0</v>
      </c>
      <c r="N986" s="832">
        <v>6</v>
      </c>
      <c r="O986" s="836">
        <v>1.5</v>
      </c>
      <c r="P986" s="835"/>
      <c r="Q986" s="837"/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30</v>
      </c>
      <c r="B987" s="832" t="s">
        <v>3452</v>
      </c>
      <c r="C987" s="832" t="s">
        <v>3462</v>
      </c>
      <c r="D987" s="833" t="s">
        <v>5005</v>
      </c>
      <c r="E987" s="834" t="s">
        <v>3479</v>
      </c>
      <c r="F987" s="832" t="s">
        <v>3453</v>
      </c>
      <c r="G987" s="832" t="s">
        <v>3560</v>
      </c>
      <c r="H987" s="832" t="s">
        <v>564</v>
      </c>
      <c r="I987" s="832" t="s">
        <v>3561</v>
      </c>
      <c r="J987" s="832" t="s">
        <v>1829</v>
      </c>
      <c r="K987" s="832" t="s">
        <v>3562</v>
      </c>
      <c r="L987" s="835">
        <v>42.08</v>
      </c>
      <c r="M987" s="835">
        <v>42.08</v>
      </c>
      <c r="N987" s="832">
        <v>1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30</v>
      </c>
      <c r="B988" s="832" t="s">
        <v>3452</v>
      </c>
      <c r="C988" s="832" t="s">
        <v>3462</v>
      </c>
      <c r="D988" s="833" t="s">
        <v>5005</v>
      </c>
      <c r="E988" s="834" t="s">
        <v>3479</v>
      </c>
      <c r="F988" s="832" t="s">
        <v>3453</v>
      </c>
      <c r="G988" s="832" t="s">
        <v>3913</v>
      </c>
      <c r="H988" s="832" t="s">
        <v>564</v>
      </c>
      <c r="I988" s="832" t="s">
        <v>3917</v>
      </c>
      <c r="J988" s="832" t="s">
        <v>3915</v>
      </c>
      <c r="K988" s="832" t="s">
        <v>3918</v>
      </c>
      <c r="L988" s="835">
        <v>59.56</v>
      </c>
      <c r="M988" s="835">
        <v>59.56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30</v>
      </c>
      <c r="B989" s="832" t="s">
        <v>3452</v>
      </c>
      <c r="C989" s="832" t="s">
        <v>3462</v>
      </c>
      <c r="D989" s="833" t="s">
        <v>5005</v>
      </c>
      <c r="E989" s="834" t="s">
        <v>3479</v>
      </c>
      <c r="F989" s="832" t="s">
        <v>3453</v>
      </c>
      <c r="G989" s="832" t="s">
        <v>3565</v>
      </c>
      <c r="H989" s="832" t="s">
        <v>564</v>
      </c>
      <c r="I989" s="832" t="s">
        <v>4312</v>
      </c>
      <c r="J989" s="832" t="s">
        <v>1017</v>
      </c>
      <c r="K989" s="832" t="s">
        <v>1018</v>
      </c>
      <c r="L989" s="835">
        <v>50.89</v>
      </c>
      <c r="M989" s="835">
        <v>50.89</v>
      </c>
      <c r="N989" s="832">
        <v>1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30</v>
      </c>
      <c r="B990" s="832" t="s">
        <v>3452</v>
      </c>
      <c r="C990" s="832" t="s">
        <v>3462</v>
      </c>
      <c r="D990" s="833" t="s">
        <v>5005</v>
      </c>
      <c r="E990" s="834" t="s">
        <v>3479</v>
      </c>
      <c r="F990" s="832" t="s">
        <v>3453</v>
      </c>
      <c r="G990" s="832" t="s">
        <v>3935</v>
      </c>
      <c r="H990" s="832" t="s">
        <v>564</v>
      </c>
      <c r="I990" s="832" t="s">
        <v>3936</v>
      </c>
      <c r="J990" s="832" t="s">
        <v>3937</v>
      </c>
      <c r="K990" s="832" t="s">
        <v>3292</v>
      </c>
      <c r="L990" s="835">
        <v>77.13</v>
      </c>
      <c r="M990" s="835">
        <v>231.39</v>
      </c>
      <c r="N990" s="832">
        <v>3</v>
      </c>
      <c r="O990" s="836">
        <v>1</v>
      </c>
      <c r="P990" s="835">
        <v>154.26</v>
      </c>
      <c r="Q990" s="837">
        <v>0.66666666666666663</v>
      </c>
      <c r="R990" s="832">
        <v>2</v>
      </c>
      <c r="S990" s="837">
        <v>0.66666666666666663</v>
      </c>
      <c r="T990" s="836">
        <v>0.5</v>
      </c>
      <c r="U990" s="838">
        <v>0.5</v>
      </c>
    </row>
    <row r="991" spans="1:21" ht="14.4" customHeight="1" x14ac:dyDescent="0.3">
      <c r="A991" s="831">
        <v>30</v>
      </c>
      <c r="B991" s="832" t="s">
        <v>3452</v>
      </c>
      <c r="C991" s="832" t="s">
        <v>3462</v>
      </c>
      <c r="D991" s="833" t="s">
        <v>5005</v>
      </c>
      <c r="E991" s="834" t="s">
        <v>3479</v>
      </c>
      <c r="F991" s="832" t="s">
        <v>3453</v>
      </c>
      <c r="G991" s="832" t="s">
        <v>3589</v>
      </c>
      <c r="H991" s="832" t="s">
        <v>597</v>
      </c>
      <c r="I991" s="832" t="s">
        <v>2677</v>
      </c>
      <c r="J991" s="832" t="s">
        <v>2678</v>
      </c>
      <c r="K991" s="832" t="s">
        <v>2679</v>
      </c>
      <c r="L991" s="835">
        <v>131.32</v>
      </c>
      <c r="M991" s="835">
        <v>131.32</v>
      </c>
      <c r="N991" s="832">
        <v>1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30</v>
      </c>
      <c r="B992" s="832" t="s">
        <v>3452</v>
      </c>
      <c r="C992" s="832" t="s">
        <v>3462</v>
      </c>
      <c r="D992" s="833" t="s">
        <v>5005</v>
      </c>
      <c r="E992" s="834" t="s">
        <v>3479</v>
      </c>
      <c r="F992" s="832" t="s">
        <v>3453</v>
      </c>
      <c r="G992" s="832" t="s">
        <v>4438</v>
      </c>
      <c r="H992" s="832" t="s">
        <v>564</v>
      </c>
      <c r="I992" s="832" t="s">
        <v>4439</v>
      </c>
      <c r="J992" s="832" t="s">
        <v>4440</v>
      </c>
      <c r="K992" s="832" t="s">
        <v>4441</v>
      </c>
      <c r="L992" s="835">
        <v>36.909999999999997</v>
      </c>
      <c r="M992" s="835">
        <v>36.909999999999997</v>
      </c>
      <c r="N992" s="832">
        <v>1</v>
      </c>
      <c r="O992" s="836">
        <v>0.5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30</v>
      </c>
      <c r="B993" s="832" t="s">
        <v>3452</v>
      </c>
      <c r="C993" s="832" t="s">
        <v>3462</v>
      </c>
      <c r="D993" s="833" t="s">
        <v>5005</v>
      </c>
      <c r="E993" s="834" t="s">
        <v>3479</v>
      </c>
      <c r="F993" s="832" t="s">
        <v>3453</v>
      </c>
      <c r="G993" s="832" t="s">
        <v>3590</v>
      </c>
      <c r="H993" s="832" t="s">
        <v>564</v>
      </c>
      <c r="I993" s="832" t="s">
        <v>3944</v>
      </c>
      <c r="J993" s="832" t="s">
        <v>791</v>
      </c>
      <c r="K993" s="832" t="s">
        <v>3945</v>
      </c>
      <c r="L993" s="835">
        <v>311.02</v>
      </c>
      <c r="M993" s="835">
        <v>933.06</v>
      </c>
      <c r="N993" s="832">
        <v>3</v>
      </c>
      <c r="O993" s="836">
        <v>2</v>
      </c>
      <c r="P993" s="835">
        <v>311.02</v>
      </c>
      <c r="Q993" s="837">
        <v>0.33333333333333331</v>
      </c>
      <c r="R993" s="832">
        <v>1</v>
      </c>
      <c r="S993" s="837">
        <v>0.33333333333333331</v>
      </c>
      <c r="T993" s="836">
        <v>1</v>
      </c>
      <c r="U993" s="838">
        <v>0.5</v>
      </c>
    </row>
    <row r="994" spans="1:21" ht="14.4" customHeight="1" x14ac:dyDescent="0.3">
      <c r="A994" s="831">
        <v>30</v>
      </c>
      <c r="B994" s="832" t="s">
        <v>3452</v>
      </c>
      <c r="C994" s="832" t="s">
        <v>3462</v>
      </c>
      <c r="D994" s="833" t="s">
        <v>5005</v>
      </c>
      <c r="E994" s="834" t="s">
        <v>3479</v>
      </c>
      <c r="F994" s="832" t="s">
        <v>3453</v>
      </c>
      <c r="G994" s="832" t="s">
        <v>3590</v>
      </c>
      <c r="H994" s="832" t="s">
        <v>564</v>
      </c>
      <c r="I994" s="832" t="s">
        <v>3659</v>
      </c>
      <c r="J994" s="832" t="s">
        <v>779</v>
      </c>
      <c r="K994" s="832" t="s">
        <v>3660</v>
      </c>
      <c r="L994" s="835">
        <v>0</v>
      </c>
      <c r="M994" s="835">
        <v>0</v>
      </c>
      <c r="N994" s="832">
        <v>1</v>
      </c>
      <c r="O994" s="836">
        <v>0.5</v>
      </c>
      <c r="P994" s="835"/>
      <c r="Q994" s="837"/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30</v>
      </c>
      <c r="B995" s="832" t="s">
        <v>3452</v>
      </c>
      <c r="C995" s="832" t="s">
        <v>3462</v>
      </c>
      <c r="D995" s="833" t="s">
        <v>5005</v>
      </c>
      <c r="E995" s="834" t="s">
        <v>3479</v>
      </c>
      <c r="F995" s="832" t="s">
        <v>3453</v>
      </c>
      <c r="G995" s="832" t="s">
        <v>3946</v>
      </c>
      <c r="H995" s="832" t="s">
        <v>597</v>
      </c>
      <c r="I995" s="832" t="s">
        <v>3183</v>
      </c>
      <c r="J995" s="832" t="s">
        <v>813</v>
      </c>
      <c r="K995" s="832" t="s">
        <v>2765</v>
      </c>
      <c r="L995" s="835">
        <v>0</v>
      </c>
      <c r="M995" s="835">
        <v>0</v>
      </c>
      <c r="N995" s="832">
        <v>1</v>
      </c>
      <c r="O995" s="836">
        <v>0.5</v>
      </c>
      <c r="P995" s="835"/>
      <c r="Q995" s="837"/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30</v>
      </c>
      <c r="B996" s="832" t="s">
        <v>3452</v>
      </c>
      <c r="C996" s="832" t="s">
        <v>3462</v>
      </c>
      <c r="D996" s="833" t="s">
        <v>5005</v>
      </c>
      <c r="E996" s="834" t="s">
        <v>3479</v>
      </c>
      <c r="F996" s="832" t="s">
        <v>3453</v>
      </c>
      <c r="G996" s="832" t="s">
        <v>3946</v>
      </c>
      <c r="H996" s="832" t="s">
        <v>597</v>
      </c>
      <c r="I996" s="832" t="s">
        <v>3445</v>
      </c>
      <c r="J996" s="832" t="s">
        <v>813</v>
      </c>
      <c r="K996" s="832" t="s">
        <v>3326</v>
      </c>
      <c r="L996" s="835">
        <v>0</v>
      </c>
      <c r="M996" s="835">
        <v>0</v>
      </c>
      <c r="N996" s="832">
        <v>4</v>
      </c>
      <c r="O996" s="836">
        <v>1.5</v>
      </c>
      <c r="P996" s="835"/>
      <c r="Q996" s="837"/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30</v>
      </c>
      <c r="B997" s="832" t="s">
        <v>3452</v>
      </c>
      <c r="C997" s="832" t="s">
        <v>3462</v>
      </c>
      <c r="D997" s="833" t="s">
        <v>5005</v>
      </c>
      <c r="E997" s="834" t="s">
        <v>3479</v>
      </c>
      <c r="F997" s="832" t="s">
        <v>3453</v>
      </c>
      <c r="G997" s="832" t="s">
        <v>3489</v>
      </c>
      <c r="H997" s="832" t="s">
        <v>597</v>
      </c>
      <c r="I997" s="832" t="s">
        <v>3145</v>
      </c>
      <c r="J997" s="832" t="s">
        <v>1891</v>
      </c>
      <c r="K997" s="832" t="s">
        <v>3144</v>
      </c>
      <c r="L997" s="835">
        <v>0</v>
      </c>
      <c r="M997" s="835">
        <v>0</v>
      </c>
      <c r="N997" s="832">
        <v>3</v>
      </c>
      <c r="O997" s="836">
        <v>3</v>
      </c>
      <c r="P997" s="835">
        <v>0</v>
      </c>
      <c r="Q997" s="837"/>
      <c r="R997" s="832">
        <v>3</v>
      </c>
      <c r="S997" s="837">
        <v>1</v>
      </c>
      <c r="T997" s="836">
        <v>3</v>
      </c>
      <c r="U997" s="838">
        <v>1</v>
      </c>
    </row>
    <row r="998" spans="1:21" ht="14.4" customHeight="1" x14ac:dyDescent="0.3">
      <c r="A998" s="831">
        <v>30</v>
      </c>
      <c r="B998" s="832" t="s">
        <v>3452</v>
      </c>
      <c r="C998" s="832" t="s">
        <v>3462</v>
      </c>
      <c r="D998" s="833" t="s">
        <v>5005</v>
      </c>
      <c r="E998" s="834" t="s">
        <v>3479</v>
      </c>
      <c r="F998" s="832" t="s">
        <v>3453</v>
      </c>
      <c r="G998" s="832" t="s">
        <v>3489</v>
      </c>
      <c r="H998" s="832" t="s">
        <v>597</v>
      </c>
      <c r="I998" s="832" t="s">
        <v>3146</v>
      </c>
      <c r="J998" s="832" t="s">
        <v>1891</v>
      </c>
      <c r="K998" s="832" t="s">
        <v>3147</v>
      </c>
      <c r="L998" s="835">
        <v>0</v>
      </c>
      <c r="M998" s="835">
        <v>0</v>
      </c>
      <c r="N998" s="832">
        <v>3</v>
      </c>
      <c r="O998" s="836">
        <v>2</v>
      </c>
      <c r="P998" s="835">
        <v>0</v>
      </c>
      <c r="Q998" s="837"/>
      <c r="R998" s="832">
        <v>3</v>
      </c>
      <c r="S998" s="837">
        <v>1</v>
      </c>
      <c r="T998" s="836">
        <v>2</v>
      </c>
      <c r="U998" s="838">
        <v>1</v>
      </c>
    </row>
    <row r="999" spans="1:21" ht="14.4" customHeight="1" x14ac:dyDescent="0.3">
      <c r="A999" s="831">
        <v>30</v>
      </c>
      <c r="B999" s="832" t="s">
        <v>3452</v>
      </c>
      <c r="C999" s="832" t="s">
        <v>3462</v>
      </c>
      <c r="D999" s="833" t="s">
        <v>5005</v>
      </c>
      <c r="E999" s="834" t="s">
        <v>3479</v>
      </c>
      <c r="F999" s="832" t="s">
        <v>3453</v>
      </c>
      <c r="G999" s="832" t="s">
        <v>3947</v>
      </c>
      <c r="H999" s="832" t="s">
        <v>597</v>
      </c>
      <c r="I999" s="832" t="s">
        <v>2662</v>
      </c>
      <c r="J999" s="832" t="s">
        <v>967</v>
      </c>
      <c r="K999" s="832" t="s">
        <v>2663</v>
      </c>
      <c r="L999" s="835">
        <v>1887.9</v>
      </c>
      <c r="M999" s="835">
        <v>5663.7000000000007</v>
      </c>
      <c r="N999" s="832">
        <v>3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30</v>
      </c>
      <c r="B1000" s="832" t="s">
        <v>3452</v>
      </c>
      <c r="C1000" s="832" t="s">
        <v>3462</v>
      </c>
      <c r="D1000" s="833" t="s">
        <v>5005</v>
      </c>
      <c r="E1000" s="834" t="s">
        <v>3479</v>
      </c>
      <c r="F1000" s="832" t="s">
        <v>3453</v>
      </c>
      <c r="G1000" s="832" t="s">
        <v>3947</v>
      </c>
      <c r="H1000" s="832" t="s">
        <v>597</v>
      </c>
      <c r="I1000" s="832" t="s">
        <v>2657</v>
      </c>
      <c r="J1000" s="832" t="s">
        <v>967</v>
      </c>
      <c r="K1000" s="832" t="s">
        <v>2658</v>
      </c>
      <c r="L1000" s="835">
        <v>1544.99</v>
      </c>
      <c r="M1000" s="835">
        <v>21629.860000000004</v>
      </c>
      <c r="N1000" s="832">
        <v>14</v>
      </c>
      <c r="O1000" s="836">
        <v>5</v>
      </c>
      <c r="P1000" s="835">
        <v>1544.99</v>
      </c>
      <c r="Q1000" s="837">
        <v>7.1428571428571411E-2</v>
      </c>
      <c r="R1000" s="832">
        <v>1</v>
      </c>
      <c r="S1000" s="837">
        <v>7.1428571428571425E-2</v>
      </c>
      <c r="T1000" s="836">
        <v>1</v>
      </c>
      <c r="U1000" s="838">
        <v>0.2</v>
      </c>
    </row>
    <row r="1001" spans="1:21" ht="14.4" customHeight="1" x14ac:dyDescent="0.3">
      <c r="A1001" s="831">
        <v>30</v>
      </c>
      <c r="B1001" s="832" t="s">
        <v>3452</v>
      </c>
      <c r="C1001" s="832" t="s">
        <v>3462</v>
      </c>
      <c r="D1001" s="833" t="s">
        <v>5005</v>
      </c>
      <c r="E1001" s="834" t="s">
        <v>3479</v>
      </c>
      <c r="F1001" s="832" t="s">
        <v>3453</v>
      </c>
      <c r="G1001" s="832" t="s">
        <v>4442</v>
      </c>
      <c r="H1001" s="832" t="s">
        <v>564</v>
      </c>
      <c r="I1001" s="832" t="s">
        <v>4443</v>
      </c>
      <c r="J1001" s="832" t="s">
        <v>4444</v>
      </c>
      <c r="K1001" s="832" t="s">
        <v>4445</v>
      </c>
      <c r="L1001" s="835">
        <v>0</v>
      </c>
      <c r="M1001" s="835">
        <v>0</v>
      </c>
      <c r="N1001" s="832">
        <v>1</v>
      </c>
      <c r="O1001" s="836">
        <v>1</v>
      </c>
      <c r="P1001" s="835"/>
      <c r="Q1001" s="837"/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30</v>
      </c>
      <c r="B1002" s="832" t="s">
        <v>3452</v>
      </c>
      <c r="C1002" s="832" t="s">
        <v>3462</v>
      </c>
      <c r="D1002" s="833" t="s">
        <v>5005</v>
      </c>
      <c r="E1002" s="834" t="s">
        <v>3479</v>
      </c>
      <c r="F1002" s="832" t="s">
        <v>3453</v>
      </c>
      <c r="G1002" s="832" t="s">
        <v>3571</v>
      </c>
      <c r="H1002" s="832" t="s">
        <v>564</v>
      </c>
      <c r="I1002" s="832" t="s">
        <v>4446</v>
      </c>
      <c r="J1002" s="832" t="s">
        <v>3960</v>
      </c>
      <c r="K1002" s="832" t="s">
        <v>4447</v>
      </c>
      <c r="L1002" s="835">
        <v>50.32</v>
      </c>
      <c r="M1002" s="835">
        <v>50.32</v>
      </c>
      <c r="N1002" s="832">
        <v>1</v>
      </c>
      <c r="O1002" s="836">
        <v>1</v>
      </c>
      <c r="P1002" s="835">
        <v>50.32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30</v>
      </c>
      <c r="B1003" s="832" t="s">
        <v>3452</v>
      </c>
      <c r="C1003" s="832" t="s">
        <v>3462</v>
      </c>
      <c r="D1003" s="833" t="s">
        <v>5005</v>
      </c>
      <c r="E1003" s="834" t="s">
        <v>3479</v>
      </c>
      <c r="F1003" s="832" t="s">
        <v>3453</v>
      </c>
      <c r="G1003" s="832" t="s">
        <v>3571</v>
      </c>
      <c r="H1003" s="832" t="s">
        <v>597</v>
      </c>
      <c r="I1003" s="832" t="s">
        <v>3053</v>
      </c>
      <c r="J1003" s="832" t="s">
        <v>3054</v>
      </c>
      <c r="K1003" s="832" t="s">
        <v>3055</v>
      </c>
      <c r="L1003" s="835">
        <v>50.32</v>
      </c>
      <c r="M1003" s="835">
        <v>50.32</v>
      </c>
      <c r="N1003" s="832">
        <v>1</v>
      </c>
      <c r="O1003" s="836">
        <v>0.5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30</v>
      </c>
      <c r="B1004" s="832" t="s">
        <v>3452</v>
      </c>
      <c r="C1004" s="832" t="s">
        <v>3462</v>
      </c>
      <c r="D1004" s="833" t="s">
        <v>5005</v>
      </c>
      <c r="E1004" s="834" t="s">
        <v>3479</v>
      </c>
      <c r="F1004" s="832" t="s">
        <v>3453</v>
      </c>
      <c r="G1004" s="832" t="s">
        <v>3962</v>
      </c>
      <c r="H1004" s="832" t="s">
        <v>564</v>
      </c>
      <c r="I1004" s="832" t="s">
        <v>3963</v>
      </c>
      <c r="J1004" s="832" t="s">
        <v>3964</v>
      </c>
      <c r="K1004" s="832" t="s">
        <v>2806</v>
      </c>
      <c r="L1004" s="835">
        <v>101.23</v>
      </c>
      <c r="M1004" s="835">
        <v>303.69</v>
      </c>
      <c r="N1004" s="832">
        <v>3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30</v>
      </c>
      <c r="B1005" s="832" t="s">
        <v>3452</v>
      </c>
      <c r="C1005" s="832" t="s">
        <v>3462</v>
      </c>
      <c r="D1005" s="833" t="s">
        <v>5005</v>
      </c>
      <c r="E1005" s="834" t="s">
        <v>3479</v>
      </c>
      <c r="F1005" s="832" t="s">
        <v>3453</v>
      </c>
      <c r="G1005" s="832" t="s">
        <v>4448</v>
      </c>
      <c r="H1005" s="832" t="s">
        <v>597</v>
      </c>
      <c r="I1005" s="832" t="s">
        <v>3407</v>
      </c>
      <c r="J1005" s="832" t="s">
        <v>2393</v>
      </c>
      <c r="K1005" s="832" t="s">
        <v>3408</v>
      </c>
      <c r="L1005" s="835">
        <v>65.36</v>
      </c>
      <c r="M1005" s="835">
        <v>65.36</v>
      </c>
      <c r="N1005" s="832">
        <v>1</v>
      </c>
      <c r="O1005" s="836">
        <v>1</v>
      </c>
      <c r="P1005" s="835">
        <v>65.36</v>
      </c>
      <c r="Q1005" s="837">
        <v>1</v>
      </c>
      <c r="R1005" s="832">
        <v>1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30</v>
      </c>
      <c r="B1006" s="832" t="s">
        <v>3452</v>
      </c>
      <c r="C1006" s="832" t="s">
        <v>3462</v>
      </c>
      <c r="D1006" s="833" t="s">
        <v>5005</v>
      </c>
      <c r="E1006" s="834" t="s">
        <v>3479</v>
      </c>
      <c r="F1006" s="832" t="s">
        <v>3453</v>
      </c>
      <c r="G1006" s="832" t="s">
        <v>4235</v>
      </c>
      <c r="H1006" s="832" t="s">
        <v>564</v>
      </c>
      <c r="I1006" s="832" t="s">
        <v>4376</v>
      </c>
      <c r="J1006" s="832" t="s">
        <v>1298</v>
      </c>
      <c r="K1006" s="832" t="s">
        <v>4237</v>
      </c>
      <c r="L1006" s="835">
        <v>374.79</v>
      </c>
      <c r="M1006" s="835">
        <v>1499.16</v>
      </c>
      <c r="N1006" s="832">
        <v>4</v>
      </c>
      <c r="O1006" s="836">
        <v>1.5</v>
      </c>
      <c r="P1006" s="835">
        <v>1124.3700000000001</v>
      </c>
      <c r="Q1006" s="837">
        <v>0.75</v>
      </c>
      <c r="R1006" s="832">
        <v>3</v>
      </c>
      <c r="S1006" s="837">
        <v>0.75</v>
      </c>
      <c r="T1006" s="836">
        <v>0.5</v>
      </c>
      <c r="U1006" s="838">
        <v>0.33333333333333331</v>
      </c>
    </row>
    <row r="1007" spans="1:21" ht="14.4" customHeight="1" x14ac:dyDescent="0.3">
      <c r="A1007" s="831">
        <v>30</v>
      </c>
      <c r="B1007" s="832" t="s">
        <v>3452</v>
      </c>
      <c r="C1007" s="832" t="s">
        <v>3462</v>
      </c>
      <c r="D1007" s="833" t="s">
        <v>5005</v>
      </c>
      <c r="E1007" s="834" t="s">
        <v>3479</v>
      </c>
      <c r="F1007" s="832" t="s">
        <v>3453</v>
      </c>
      <c r="G1007" s="832" t="s">
        <v>4082</v>
      </c>
      <c r="H1007" s="832" t="s">
        <v>597</v>
      </c>
      <c r="I1007" s="832" t="s">
        <v>3091</v>
      </c>
      <c r="J1007" s="832" t="s">
        <v>1430</v>
      </c>
      <c r="K1007" s="832" t="s">
        <v>3092</v>
      </c>
      <c r="L1007" s="835">
        <v>531.12</v>
      </c>
      <c r="M1007" s="835">
        <v>2124.48</v>
      </c>
      <c r="N1007" s="832">
        <v>4</v>
      </c>
      <c r="O1007" s="836">
        <v>1.5</v>
      </c>
      <c r="P1007" s="835">
        <v>2124.48</v>
      </c>
      <c r="Q1007" s="837">
        <v>1</v>
      </c>
      <c r="R1007" s="832">
        <v>4</v>
      </c>
      <c r="S1007" s="837">
        <v>1</v>
      </c>
      <c r="T1007" s="836">
        <v>1.5</v>
      </c>
      <c r="U1007" s="838">
        <v>1</v>
      </c>
    </row>
    <row r="1008" spans="1:21" ht="14.4" customHeight="1" x14ac:dyDescent="0.3">
      <c r="A1008" s="831">
        <v>30</v>
      </c>
      <c r="B1008" s="832" t="s">
        <v>3452</v>
      </c>
      <c r="C1008" s="832" t="s">
        <v>3462</v>
      </c>
      <c r="D1008" s="833" t="s">
        <v>5005</v>
      </c>
      <c r="E1008" s="834" t="s">
        <v>3479</v>
      </c>
      <c r="F1008" s="832" t="s">
        <v>3453</v>
      </c>
      <c r="G1008" s="832" t="s">
        <v>4082</v>
      </c>
      <c r="H1008" s="832" t="s">
        <v>564</v>
      </c>
      <c r="I1008" s="832" t="s">
        <v>4449</v>
      </c>
      <c r="J1008" s="832" t="s">
        <v>3422</v>
      </c>
      <c r="K1008" s="832" t="s">
        <v>3094</v>
      </c>
      <c r="L1008" s="835">
        <v>212.45</v>
      </c>
      <c r="M1008" s="835">
        <v>212.45</v>
      </c>
      <c r="N1008" s="832">
        <v>1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30</v>
      </c>
      <c r="B1009" s="832" t="s">
        <v>3452</v>
      </c>
      <c r="C1009" s="832" t="s">
        <v>3462</v>
      </c>
      <c r="D1009" s="833" t="s">
        <v>5005</v>
      </c>
      <c r="E1009" s="834" t="s">
        <v>3479</v>
      </c>
      <c r="F1009" s="832" t="s">
        <v>3453</v>
      </c>
      <c r="G1009" s="832" t="s">
        <v>3572</v>
      </c>
      <c r="H1009" s="832" t="s">
        <v>597</v>
      </c>
      <c r="I1009" s="832" t="s">
        <v>2908</v>
      </c>
      <c r="J1009" s="832" t="s">
        <v>2900</v>
      </c>
      <c r="K1009" s="832" t="s">
        <v>2909</v>
      </c>
      <c r="L1009" s="835">
        <v>84.18</v>
      </c>
      <c r="M1009" s="835">
        <v>168.36</v>
      </c>
      <c r="N1009" s="832">
        <v>2</v>
      </c>
      <c r="O1009" s="836">
        <v>1.5</v>
      </c>
      <c r="P1009" s="835">
        <v>168.36</v>
      </c>
      <c r="Q1009" s="837">
        <v>1</v>
      </c>
      <c r="R1009" s="832">
        <v>2</v>
      </c>
      <c r="S1009" s="837">
        <v>1</v>
      </c>
      <c r="T1009" s="836">
        <v>1.5</v>
      </c>
      <c r="U1009" s="838">
        <v>1</v>
      </c>
    </row>
    <row r="1010" spans="1:21" ht="14.4" customHeight="1" x14ac:dyDescent="0.3">
      <c r="A1010" s="831">
        <v>30</v>
      </c>
      <c r="B1010" s="832" t="s">
        <v>3452</v>
      </c>
      <c r="C1010" s="832" t="s">
        <v>3462</v>
      </c>
      <c r="D1010" s="833" t="s">
        <v>5005</v>
      </c>
      <c r="E1010" s="834" t="s">
        <v>3479</v>
      </c>
      <c r="F1010" s="832" t="s">
        <v>3453</v>
      </c>
      <c r="G1010" s="832" t="s">
        <v>3572</v>
      </c>
      <c r="H1010" s="832" t="s">
        <v>597</v>
      </c>
      <c r="I1010" s="832" t="s">
        <v>2910</v>
      </c>
      <c r="J1010" s="832" t="s">
        <v>2897</v>
      </c>
      <c r="K1010" s="832" t="s">
        <v>2911</v>
      </c>
      <c r="L1010" s="835">
        <v>63.14</v>
      </c>
      <c r="M1010" s="835">
        <v>63.14</v>
      </c>
      <c r="N1010" s="832">
        <v>1</v>
      </c>
      <c r="O1010" s="836">
        <v>0.5</v>
      </c>
      <c r="P1010" s="835">
        <v>63.14</v>
      </c>
      <c r="Q1010" s="837">
        <v>1</v>
      </c>
      <c r="R1010" s="832">
        <v>1</v>
      </c>
      <c r="S1010" s="837">
        <v>1</v>
      </c>
      <c r="T1010" s="836">
        <v>0.5</v>
      </c>
      <c r="U1010" s="838">
        <v>1</v>
      </c>
    </row>
    <row r="1011" spans="1:21" ht="14.4" customHeight="1" x14ac:dyDescent="0.3">
      <c r="A1011" s="831">
        <v>30</v>
      </c>
      <c r="B1011" s="832" t="s">
        <v>3452</v>
      </c>
      <c r="C1011" s="832" t="s">
        <v>3462</v>
      </c>
      <c r="D1011" s="833" t="s">
        <v>5005</v>
      </c>
      <c r="E1011" s="834" t="s">
        <v>3479</v>
      </c>
      <c r="F1011" s="832" t="s">
        <v>3453</v>
      </c>
      <c r="G1011" s="832" t="s">
        <v>3572</v>
      </c>
      <c r="H1011" s="832" t="s">
        <v>597</v>
      </c>
      <c r="I1011" s="832" t="s">
        <v>2912</v>
      </c>
      <c r="J1011" s="832" t="s">
        <v>2897</v>
      </c>
      <c r="K1011" s="832" t="s">
        <v>2913</v>
      </c>
      <c r="L1011" s="835">
        <v>49.08</v>
      </c>
      <c r="M1011" s="835">
        <v>49.08</v>
      </c>
      <c r="N1011" s="832">
        <v>1</v>
      </c>
      <c r="O1011" s="836">
        <v>0.5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30</v>
      </c>
      <c r="B1012" s="832" t="s">
        <v>3452</v>
      </c>
      <c r="C1012" s="832" t="s">
        <v>3462</v>
      </c>
      <c r="D1012" s="833" t="s">
        <v>5005</v>
      </c>
      <c r="E1012" s="834" t="s">
        <v>3479</v>
      </c>
      <c r="F1012" s="832" t="s">
        <v>3453</v>
      </c>
      <c r="G1012" s="832" t="s">
        <v>3572</v>
      </c>
      <c r="H1012" s="832" t="s">
        <v>597</v>
      </c>
      <c r="I1012" s="832" t="s">
        <v>2914</v>
      </c>
      <c r="J1012" s="832" t="s">
        <v>2897</v>
      </c>
      <c r="K1012" s="832" t="s">
        <v>2915</v>
      </c>
      <c r="L1012" s="835">
        <v>126.27</v>
      </c>
      <c r="M1012" s="835">
        <v>252.54</v>
      </c>
      <c r="N1012" s="832">
        <v>2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30</v>
      </c>
      <c r="B1013" s="832" t="s">
        <v>3452</v>
      </c>
      <c r="C1013" s="832" t="s">
        <v>3462</v>
      </c>
      <c r="D1013" s="833" t="s">
        <v>5005</v>
      </c>
      <c r="E1013" s="834" t="s">
        <v>3479</v>
      </c>
      <c r="F1013" s="832" t="s">
        <v>3453</v>
      </c>
      <c r="G1013" s="832" t="s">
        <v>3572</v>
      </c>
      <c r="H1013" s="832" t="s">
        <v>564</v>
      </c>
      <c r="I1013" s="832" t="s">
        <v>3968</v>
      </c>
      <c r="J1013" s="832" t="s">
        <v>2897</v>
      </c>
      <c r="K1013" s="832" t="s">
        <v>3969</v>
      </c>
      <c r="L1013" s="835">
        <v>84.18</v>
      </c>
      <c r="M1013" s="835">
        <v>84.18</v>
      </c>
      <c r="N1013" s="832">
        <v>1</v>
      </c>
      <c r="O1013" s="836">
        <v>0.5</v>
      </c>
      <c r="P1013" s="835">
        <v>84.18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30</v>
      </c>
      <c r="B1014" s="832" t="s">
        <v>3452</v>
      </c>
      <c r="C1014" s="832" t="s">
        <v>3462</v>
      </c>
      <c r="D1014" s="833" t="s">
        <v>5005</v>
      </c>
      <c r="E1014" s="834" t="s">
        <v>3479</v>
      </c>
      <c r="F1014" s="832" t="s">
        <v>3453</v>
      </c>
      <c r="G1014" s="832" t="s">
        <v>3971</v>
      </c>
      <c r="H1014" s="832" t="s">
        <v>564</v>
      </c>
      <c r="I1014" s="832" t="s">
        <v>3972</v>
      </c>
      <c r="J1014" s="832" t="s">
        <v>3973</v>
      </c>
      <c r="K1014" s="832" t="s">
        <v>3974</v>
      </c>
      <c r="L1014" s="835">
        <v>414.73</v>
      </c>
      <c r="M1014" s="835">
        <v>829.46</v>
      </c>
      <c r="N1014" s="832">
        <v>2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30</v>
      </c>
      <c r="B1015" s="832" t="s">
        <v>3452</v>
      </c>
      <c r="C1015" s="832" t="s">
        <v>3462</v>
      </c>
      <c r="D1015" s="833" t="s">
        <v>5005</v>
      </c>
      <c r="E1015" s="834" t="s">
        <v>3479</v>
      </c>
      <c r="F1015" s="832" t="s">
        <v>3454</v>
      </c>
      <c r="G1015" s="832" t="s">
        <v>3573</v>
      </c>
      <c r="H1015" s="832" t="s">
        <v>564</v>
      </c>
      <c r="I1015" s="832" t="s">
        <v>4377</v>
      </c>
      <c r="J1015" s="832" t="s">
        <v>3470</v>
      </c>
      <c r="K1015" s="832"/>
      <c r="L1015" s="835">
        <v>0</v>
      </c>
      <c r="M1015" s="835">
        <v>0</v>
      </c>
      <c r="N1015" s="832">
        <v>10</v>
      </c>
      <c r="O1015" s="836">
        <v>9.5</v>
      </c>
      <c r="P1015" s="835">
        <v>0</v>
      </c>
      <c r="Q1015" s="837"/>
      <c r="R1015" s="832">
        <v>8</v>
      </c>
      <c r="S1015" s="837">
        <v>0.8</v>
      </c>
      <c r="T1015" s="836">
        <v>7.5</v>
      </c>
      <c r="U1015" s="838">
        <v>0.78947368421052633</v>
      </c>
    </row>
    <row r="1016" spans="1:21" ht="14.4" customHeight="1" x14ac:dyDescent="0.3">
      <c r="A1016" s="831">
        <v>30</v>
      </c>
      <c r="B1016" s="832" t="s">
        <v>3452</v>
      </c>
      <c r="C1016" s="832" t="s">
        <v>3462</v>
      </c>
      <c r="D1016" s="833" t="s">
        <v>5005</v>
      </c>
      <c r="E1016" s="834" t="s">
        <v>3479</v>
      </c>
      <c r="F1016" s="832" t="s">
        <v>3454</v>
      </c>
      <c r="G1016" s="832" t="s">
        <v>3573</v>
      </c>
      <c r="H1016" s="832" t="s">
        <v>564</v>
      </c>
      <c r="I1016" s="832" t="s">
        <v>4450</v>
      </c>
      <c r="J1016" s="832" t="s">
        <v>3470</v>
      </c>
      <c r="K1016" s="832"/>
      <c r="L1016" s="835">
        <v>0</v>
      </c>
      <c r="M1016" s="835">
        <v>0</v>
      </c>
      <c r="N1016" s="832">
        <v>1</v>
      </c>
      <c r="O1016" s="836">
        <v>1</v>
      </c>
      <c r="P1016" s="835">
        <v>0</v>
      </c>
      <c r="Q1016" s="837"/>
      <c r="R1016" s="832">
        <v>1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30</v>
      </c>
      <c r="B1017" s="832" t="s">
        <v>3452</v>
      </c>
      <c r="C1017" s="832" t="s">
        <v>3462</v>
      </c>
      <c r="D1017" s="833" t="s">
        <v>5005</v>
      </c>
      <c r="E1017" s="834" t="s">
        <v>3479</v>
      </c>
      <c r="F1017" s="832" t="s">
        <v>3455</v>
      </c>
      <c r="G1017" s="832" t="s">
        <v>3982</v>
      </c>
      <c r="H1017" s="832" t="s">
        <v>564</v>
      </c>
      <c r="I1017" s="832" t="s">
        <v>3983</v>
      </c>
      <c r="J1017" s="832" t="s">
        <v>3984</v>
      </c>
      <c r="K1017" s="832" t="s">
        <v>3985</v>
      </c>
      <c r="L1017" s="835">
        <v>410</v>
      </c>
      <c r="M1017" s="835">
        <v>1640</v>
      </c>
      <c r="N1017" s="832">
        <v>4</v>
      </c>
      <c r="O1017" s="836">
        <v>4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30</v>
      </c>
      <c r="B1018" s="832" t="s">
        <v>3452</v>
      </c>
      <c r="C1018" s="832" t="s">
        <v>3462</v>
      </c>
      <c r="D1018" s="833" t="s">
        <v>5005</v>
      </c>
      <c r="E1018" s="834" t="s">
        <v>3480</v>
      </c>
      <c r="F1018" s="832" t="s">
        <v>3453</v>
      </c>
      <c r="G1018" s="832" t="s">
        <v>3490</v>
      </c>
      <c r="H1018" s="832" t="s">
        <v>597</v>
      </c>
      <c r="I1018" s="832" t="s">
        <v>3026</v>
      </c>
      <c r="J1018" s="832" t="s">
        <v>641</v>
      </c>
      <c r="K1018" s="832" t="s">
        <v>643</v>
      </c>
      <c r="L1018" s="835">
        <v>72.55</v>
      </c>
      <c r="M1018" s="835">
        <v>507.84999999999997</v>
      </c>
      <c r="N1018" s="832">
        <v>7</v>
      </c>
      <c r="O1018" s="836">
        <v>4</v>
      </c>
      <c r="P1018" s="835">
        <v>217.64999999999998</v>
      </c>
      <c r="Q1018" s="837">
        <v>0.42857142857142855</v>
      </c>
      <c r="R1018" s="832">
        <v>3</v>
      </c>
      <c r="S1018" s="837">
        <v>0.42857142857142855</v>
      </c>
      <c r="T1018" s="836">
        <v>2</v>
      </c>
      <c r="U1018" s="838">
        <v>0.5</v>
      </c>
    </row>
    <row r="1019" spans="1:21" ht="14.4" customHeight="1" x14ac:dyDescent="0.3">
      <c r="A1019" s="831">
        <v>30</v>
      </c>
      <c r="B1019" s="832" t="s">
        <v>3452</v>
      </c>
      <c r="C1019" s="832" t="s">
        <v>3462</v>
      </c>
      <c r="D1019" s="833" t="s">
        <v>5005</v>
      </c>
      <c r="E1019" s="834" t="s">
        <v>3480</v>
      </c>
      <c r="F1019" s="832" t="s">
        <v>3453</v>
      </c>
      <c r="G1019" s="832" t="s">
        <v>3490</v>
      </c>
      <c r="H1019" s="832" t="s">
        <v>597</v>
      </c>
      <c r="I1019" s="832" t="s">
        <v>3025</v>
      </c>
      <c r="J1019" s="832" t="s">
        <v>641</v>
      </c>
      <c r="K1019" s="832" t="s">
        <v>642</v>
      </c>
      <c r="L1019" s="835">
        <v>21.76</v>
      </c>
      <c r="M1019" s="835">
        <v>369.92</v>
      </c>
      <c r="N1019" s="832">
        <v>17</v>
      </c>
      <c r="O1019" s="836">
        <v>3.5</v>
      </c>
      <c r="P1019" s="835">
        <v>239.36</v>
      </c>
      <c r="Q1019" s="837">
        <v>0.6470588235294118</v>
      </c>
      <c r="R1019" s="832">
        <v>11</v>
      </c>
      <c r="S1019" s="837">
        <v>0.6470588235294118</v>
      </c>
      <c r="T1019" s="836">
        <v>2.5</v>
      </c>
      <c r="U1019" s="838">
        <v>0.7142857142857143</v>
      </c>
    </row>
    <row r="1020" spans="1:21" ht="14.4" customHeight="1" x14ac:dyDescent="0.3">
      <c r="A1020" s="831">
        <v>30</v>
      </c>
      <c r="B1020" s="832" t="s">
        <v>3452</v>
      </c>
      <c r="C1020" s="832" t="s">
        <v>3462</v>
      </c>
      <c r="D1020" s="833" t="s">
        <v>5005</v>
      </c>
      <c r="E1020" s="834" t="s">
        <v>3480</v>
      </c>
      <c r="F1020" s="832" t="s">
        <v>3453</v>
      </c>
      <c r="G1020" s="832" t="s">
        <v>3669</v>
      </c>
      <c r="H1020" s="832" t="s">
        <v>597</v>
      </c>
      <c r="I1020" s="832" t="s">
        <v>2674</v>
      </c>
      <c r="J1020" s="832" t="s">
        <v>848</v>
      </c>
      <c r="K1020" s="832" t="s">
        <v>2675</v>
      </c>
      <c r="L1020" s="835">
        <v>160.03</v>
      </c>
      <c r="M1020" s="835">
        <v>160.03</v>
      </c>
      <c r="N1020" s="832">
        <v>1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30</v>
      </c>
      <c r="B1021" s="832" t="s">
        <v>3452</v>
      </c>
      <c r="C1021" s="832" t="s">
        <v>3462</v>
      </c>
      <c r="D1021" s="833" t="s">
        <v>5005</v>
      </c>
      <c r="E1021" s="834" t="s">
        <v>3480</v>
      </c>
      <c r="F1021" s="832" t="s">
        <v>3453</v>
      </c>
      <c r="G1021" s="832" t="s">
        <v>3493</v>
      </c>
      <c r="H1021" s="832" t="s">
        <v>597</v>
      </c>
      <c r="I1021" s="832" t="s">
        <v>2760</v>
      </c>
      <c r="J1021" s="832" t="s">
        <v>2761</v>
      </c>
      <c r="K1021" s="832" t="s">
        <v>2762</v>
      </c>
      <c r="L1021" s="835">
        <v>93.27</v>
      </c>
      <c r="M1021" s="835">
        <v>93.27</v>
      </c>
      <c r="N1021" s="832">
        <v>1</v>
      </c>
      <c r="O1021" s="836">
        <v>1</v>
      </c>
      <c r="P1021" s="835">
        <v>93.27</v>
      </c>
      <c r="Q1021" s="837">
        <v>1</v>
      </c>
      <c r="R1021" s="832">
        <v>1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30</v>
      </c>
      <c r="B1022" s="832" t="s">
        <v>3452</v>
      </c>
      <c r="C1022" s="832" t="s">
        <v>3462</v>
      </c>
      <c r="D1022" s="833" t="s">
        <v>5005</v>
      </c>
      <c r="E1022" s="834" t="s">
        <v>3480</v>
      </c>
      <c r="F1022" s="832" t="s">
        <v>3453</v>
      </c>
      <c r="G1022" s="832" t="s">
        <v>3493</v>
      </c>
      <c r="H1022" s="832" t="s">
        <v>597</v>
      </c>
      <c r="I1022" s="832" t="s">
        <v>2763</v>
      </c>
      <c r="J1022" s="832" t="s">
        <v>2761</v>
      </c>
      <c r="K1022" s="832" t="s">
        <v>2747</v>
      </c>
      <c r="L1022" s="835">
        <v>31.09</v>
      </c>
      <c r="M1022" s="835">
        <v>93.27</v>
      </c>
      <c r="N1022" s="832">
        <v>3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30</v>
      </c>
      <c r="B1023" s="832" t="s">
        <v>3452</v>
      </c>
      <c r="C1023" s="832" t="s">
        <v>3462</v>
      </c>
      <c r="D1023" s="833" t="s">
        <v>5005</v>
      </c>
      <c r="E1023" s="834" t="s">
        <v>3480</v>
      </c>
      <c r="F1023" s="832" t="s">
        <v>3453</v>
      </c>
      <c r="G1023" s="832" t="s">
        <v>4451</v>
      </c>
      <c r="H1023" s="832" t="s">
        <v>564</v>
      </c>
      <c r="I1023" s="832" t="s">
        <v>4452</v>
      </c>
      <c r="J1023" s="832" t="s">
        <v>1715</v>
      </c>
      <c r="K1023" s="832" t="s">
        <v>3823</v>
      </c>
      <c r="L1023" s="835">
        <v>150.1</v>
      </c>
      <c r="M1023" s="835">
        <v>450.29999999999995</v>
      </c>
      <c r="N1023" s="832">
        <v>3</v>
      </c>
      <c r="O1023" s="836">
        <v>0.5</v>
      </c>
      <c r="P1023" s="835">
        <v>450.29999999999995</v>
      </c>
      <c r="Q1023" s="837">
        <v>1</v>
      </c>
      <c r="R1023" s="832">
        <v>3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30</v>
      </c>
      <c r="B1024" s="832" t="s">
        <v>3452</v>
      </c>
      <c r="C1024" s="832" t="s">
        <v>3462</v>
      </c>
      <c r="D1024" s="833" t="s">
        <v>5005</v>
      </c>
      <c r="E1024" s="834" t="s">
        <v>3480</v>
      </c>
      <c r="F1024" s="832" t="s">
        <v>3453</v>
      </c>
      <c r="G1024" s="832" t="s">
        <v>3494</v>
      </c>
      <c r="H1024" s="832" t="s">
        <v>597</v>
      </c>
      <c r="I1024" s="832" t="s">
        <v>2851</v>
      </c>
      <c r="J1024" s="832" t="s">
        <v>1790</v>
      </c>
      <c r="K1024" s="832" t="s">
        <v>2852</v>
      </c>
      <c r="L1024" s="835">
        <v>139.77000000000001</v>
      </c>
      <c r="M1024" s="835">
        <v>838.62000000000012</v>
      </c>
      <c r="N1024" s="832">
        <v>6</v>
      </c>
      <c r="O1024" s="836">
        <v>4.5</v>
      </c>
      <c r="P1024" s="835">
        <v>279.54000000000002</v>
      </c>
      <c r="Q1024" s="837">
        <v>0.33333333333333331</v>
      </c>
      <c r="R1024" s="832">
        <v>2</v>
      </c>
      <c r="S1024" s="837">
        <v>0.33333333333333331</v>
      </c>
      <c r="T1024" s="836">
        <v>1.5</v>
      </c>
      <c r="U1024" s="838">
        <v>0.33333333333333331</v>
      </c>
    </row>
    <row r="1025" spans="1:21" ht="14.4" customHeight="1" x14ac:dyDescent="0.3">
      <c r="A1025" s="831">
        <v>30</v>
      </c>
      <c r="B1025" s="832" t="s">
        <v>3452</v>
      </c>
      <c r="C1025" s="832" t="s">
        <v>3462</v>
      </c>
      <c r="D1025" s="833" t="s">
        <v>5005</v>
      </c>
      <c r="E1025" s="834" t="s">
        <v>3480</v>
      </c>
      <c r="F1025" s="832" t="s">
        <v>3453</v>
      </c>
      <c r="G1025" s="832" t="s">
        <v>3494</v>
      </c>
      <c r="H1025" s="832" t="s">
        <v>597</v>
      </c>
      <c r="I1025" s="832" t="s">
        <v>2855</v>
      </c>
      <c r="J1025" s="832" t="s">
        <v>1790</v>
      </c>
      <c r="K1025" s="832" t="s">
        <v>2856</v>
      </c>
      <c r="L1025" s="835">
        <v>279.52999999999997</v>
      </c>
      <c r="M1025" s="835">
        <v>838.58999999999992</v>
      </c>
      <c r="N1025" s="832">
        <v>3</v>
      </c>
      <c r="O1025" s="836">
        <v>1.5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30</v>
      </c>
      <c r="B1026" s="832" t="s">
        <v>3452</v>
      </c>
      <c r="C1026" s="832" t="s">
        <v>3462</v>
      </c>
      <c r="D1026" s="833" t="s">
        <v>5005</v>
      </c>
      <c r="E1026" s="834" t="s">
        <v>3480</v>
      </c>
      <c r="F1026" s="832" t="s">
        <v>3453</v>
      </c>
      <c r="G1026" s="832" t="s">
        <v>3494</v>
      </c>
      <c r="H1026" s="832" t="s">
        <v>564</v>
      </c>
      <c r="I1026" s="832" t="s">
        <v>3674</v>
      </c>
      <c r="J1026" s="832" t="s">
        <v>2844</v>
      </c>
      <c r="K1026" s="832" t="s">
        <v>823</v>
      </c>
      <c r="L1026" s="835">
        <v>117.71</v>
      </c>
      <c r="M1026" s="835">
        <v>117.71</v>
      </c>
      <c r="N1026" s="832">
        <v>1</v>
      </c>
      <c r="O1026" s="836">
        <v>0.5</v>
      </c>
      <c r="P1026" s="835">
        <v>117.71</v>
      </c>
      <c r="Q1026" s="837">
        <v>1</v>
      </c>
      <c r="R1026" s="832">
        <v>1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30</v>
      </c>
      <c r="B1027" s="832" t="s">
        <v>3452</v>
      </c>
      <c r="C1027" s="832" t="s">
        <v>3462</v>
      </c>
      <c r="D1027" s="833" t="s">
        <v>5005</v>
      </c>
      <c r="E1027" s="834" t="s">
        <v>3480</v>
      </c>
      <c r="F1027" s="832" t="s">
        <v>3453</v>
      </c>
      <c r="G1027" s="832" t="s">
        <v>3494</v>
      </c>
      <c r="H1027" s="832" t="s">
        <v>597</v>
      </c>
      <c r="I1027" s="832" t="s">
        <v>2853</v>
      </c>
      <c r="J1027" s="832" t="s">
        <v>1790</v>
      </c>
      <c r="K1027" s="832" t="s">
        <v>2854</v>
      </c>
      <c r="L1027" s="835">
        <v>93.18</v>
      </c>
      <c r="M1027" s="835">
        <v>93.18</v>
      </c>
      <c r="N1027" s="832">
        <v>1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30</v>
      </c>
      <c r="B1028" s="832" t="s">
        <v>3452</v>
      </c>
      <c r="C1028" s="832" t="s">
        <v>3462</v>
      </c>
      <c r="D1028" s="833" t="s">
        <v>5005</v>
      </c>
      <c r="E1028" s="834" t="s">
        <v>3480</v>
      </c>
      <c r="F1028" s="832" t="s">
        <v>3453</v>
      </c>
      <c r="G1028" s="832" t="s">
        <v>3494</v>
      </c>
      <c r="H1028" s="832" t="s">
        <v>564</v>
      </c>
      <c r="I1028" s="832" t="s">
        <v>3495</v>
      </c>
      <c r="J1028" s="832" t="s">
        <v>3496</v>
      </c>
      <c r="K1028" s="832" t="s">
        <v>823</v>
      </c>
      <c r="L1028" s="835">
        <v>93.18</v>
      </c>
      <c r="M1028" s="835">
        <v>93.18</v>
      </c>
      <c r="N1028" s="832">
        <v>1</v>
      </c>
      <c r="O1028" s="836">
        <v>0.5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30</v>
      </c>
      <c r="B1029" s="832" t="s">
        <v>3452</v>
      </c>
      <c r="C1029" s="832" t="s">
        <v>3462</v>
      </c>
      <c r="D1029" s="833" t="s">
        <v>5005</v>
      </c>
      <c r="E1029" s="834" t="s">
        <v>3480</v>
      </c>
      <c r="F1029" s="832" t="s">
        <v>3453</v>
      </c>
      <c r="G1029" s="832" t="s">
        <v>3500</v>
      </c>
      <c r="H1029" s="832" t="s">
        <v>597</v>
      </c>
      <c r="I1029" s="832" t="s">
        <v>2734</v>
      </c>
      <c r="J1029" s="832" t="s">
        <v>761</v>
      </c>
      <c r="K1029" s="832" t="s">
        <v>2735</v>
      </c>
      <c r="L1029" s="835">
        <v>17.559999999999999</v>
      </c>
      <c r="M1029" s="835">
        <v>70.239999999999995</v>
      </c>
      <c r="N1029" s="832">
        <v>4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30</v>
      </c>
      <c r="B1030" s="832" t="s">
        <v>3452</v>
      </c>
      <c r="C1030" s="832" t="s">
        <v>3462</v>
      </c>
      <c r="D1030" s="833" t="s">
        <v>5005</v>
      </c>
      <c r="E1030" s="834" t="s">
        <v>3480</v>
      </c>
      <c r="F1030" s="832" t="s">
        <v>3453</v>
      </c>
      <c r="G1030" s="832" t="s">
        <v>4009</v>
      </c>
      <c r="H1030" s="832" t="s">
        <v>597</v>
      </c>
      <c r="I1030" s="832" t="s">
        <v>3230</v>
      </c>
      <c r="J1030" s="832" t="s">
        <v>1884</v>
      </c>
      <c r="K1030" s="832" t="s">
        <v>3231</v>
      </c>
      <c r="L1030" s="835">
        <v>176.32</v>
      </c>
      <c r="M1030" s="835">
        <v>352.64</v>
      </c>
      <c r="N1030" s="832">
        <v>2</v>
      </c>
      <c r="O1030" s="836">
        <v>1</v>
      </c>
      <c r="P1030" s="835">
        <v>176.32</v>
      </c>
      <c r="Q1030" s="837">
        <v>0.5</v>
      </c>
      <c r="R1030" s="832">
        <v>1</v>
      </c>
      <c r="S1030" s="837">
        <v>0.5</v>
      </c>
      <c r="T1030" s="836">
        <v>0.5</v>
      </c>
      <c r="U1030" s="838">
        <v>0.5</v>
      </c>
    </row>
    <row r="1031" spans="1:21" ht="14.4" customHeight="1" x14ac:dyDescent="0.3">
      <c r="A1031" s="831">
        <v>30</v>
      </c>
      <c r="B1031" s="832" t="s">
        <v>3452</v>
      </c>
      <c r="C1031" s="832" t="s">
        <v>3462</v>
      </c>
      <c r="D1031" s="833" t="s">
        <v>5005</v>
      </c>
      <c r="E1031" s="834" t="s">
        <v>3480</v>
      </c>
      <c r="F1031" s="832" t="s">
        <v>3453</v>
      </c>
      <c r="G1031" s="832" t="s">
        <v>4254</v>
      </c>
      <c r="H1031" s="832" t="s">
        <v>564</v>
      </c>
      <c r="I1031" s="832" t="s">
        <v>4453</v>
      </c>
      <c r="J1031" s="832" t="s">
        <v>2121</v>
      </c>
      <c r="K1031" s="832" t="s">
        <v>2122</v>
      </c>
      <c r="L1031" s="835">
        <v>58.86</v>
      </c>
      <c r="M1031" s="835">
        <v>117.72</v>
      </c>
      <c r="N1031" s="832">
        <v>2</v>
      </c>
      <c r="O1031" s="836">
        <v>1</v>
      </c>
      <c r="P1031" s="835">
        <v>117.72</v>
      </c>
      <c r="Q1031" s="837">
        <v>1</v>
      </c>
      <c r="R1031" s="832">
        <v>2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30</v>
      </c>
      <c r="B1032" s="832" t="s">
        <v>3452</v>
      </c>
      <c r="C1032" s="832" t="s">
        <v>3462</v>
      </c>
      <c r="D1032" s="833" t="s">
        <v>5005</v>
      </c>
      <c r="E1032" s="834" t="s">
        <v>3480</v>
      </c>
      <c r="F1032" s="832" t="s">
        <v>3453</v>
      </c>
      <c r="G1032" s="832" t="s">
        <v>4454</v>
      </c>
      <c r="H1032" s="832" t="s">
        <v>564</v>
      </c>
      <c r="I1032" s="832" t="s">
        <v>4455</v>
      </c>
      <c r="J1032" s="832" t="s">
        <v>4456</v>
      </c>
      <c r="K1032" s="832" t="s">
        <v>4457</v>
      </c>
      <c r="L1032" s="835">
        <v>0</v>
      </c>
      <c r="M1032" s="835">
        <v>0</v>
      </c>
      <c r="N1032" s="832">
        <v>1</v>
      </c>
      <c r="O1032" s="836">
        <v>1</v>
      </c>
      <c r="P1032" s="835">
        <v>0</v>
      </c>
      <c r="Q1032" s="837"/>
      <c r="R1032" s="832">
        <v>1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30</v>
      </c>
      <c r="B1033" s="832" t="s">
        <v>3452</v>
      </c>
      <c r="C1033" s="832" t="s">
        <v>3462</v>
      </c>
      <c r="D1033" s="833" t="s">
        <v>5005</v>
      </c>
      <c r="E1033" s="834" t="s">
        <v>3480</v>
      </c>
      <c r="F1033" s="832" t="s">
        <v>3453</v>
      </c>
      <c r="G1033" s="832" t="s">
        <v>4458</v>
      </c>
      <c r="H1033" s="832" t="s">
        <v>564</v>
      </c>
      <c r="I1033" s="832" t="s">
        <v>4459</v>
      </c>
      <c r="J1033" s="832" t="s">
        <v>2271</v>
      </c>
      <c r="K1033" s="832" t="s">
        <v>4460</v>
      </c>
      <c r="L1033" s="835">
        <v>277.67</v>
      </c>
      <c r="M1033" s="835">
        <v>555.34</v>
      </c>
      <c r="N1033" s="832">
        <v>2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30</v>
      </c>
      <c r="B1034" s="832" t="s">
        <v>3452</v>
      </c>
      <c r="C1034" s="832" t="s">
        <v>3462</v>
      </c>
      <c r="D1034" s="833" t="s">
        <v>5005</v>
      </c>
      <c r="E1034" s="834" t="s">
        <v>3480</v>
      </c>
      <c r="F1034" s="832" t="s">
        <v>3453</v>
      </c>
      <c r="G1034" s="832" t="s">
        <v>4458</v>
      </c>
      <c r="H1034" s="832" t="s">
        <v>564</v>
      </c>
      <c r="I1034" s="832" t="s">
        <v>4461</v>
      </c>
      <c r="J1034" s="832" t="s">
        <v>2271</v>
      </c>
      <c r="K1034" s="832" t="s">
        <v>4460</v>
      </c>
      <c r="L1034" s="835">
        <v>277.67</v>
      </c>
      <c r="M1034" s="835">
        <v>277.67</v>
      </c>
      <c r="N1034" s="832">
        <v>1</v>
      </c>
      <c r="O1034" s="836">
        <v>0.5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30</v>
      </c>
      <c r="B1035" s="832" t="s">
        <v>3452</v>
      </c>
      <c r="C1035" s="832" t="s">
        <v>3462</v>
      </c>
      <c r="D1035" s="833" t="s">
        <v>5005</v>
      </c>
      <c r="E1035" s="834" t="s">
        <v>3480</v>
      </c>
      <c r="F1035" s="832" t="s">
        <v>3453</v>
      </c>
      <c r="G1035" s="832" t="s">
        <v>3990</v>
      </c>
      <c r="H1035" s="832" t="s">
        <v>564</v>
      </c>
      <c r="I1035" s="832" t="s">
        <v>4259</v>
      </c>
      <c r="J1035" s="832" t="s">
        <v>3992</v>
      </c>
      <c r="K1035" s="832" t="s">
        <v>4260</v>
      </c>
      <c r="L1035" s="835">
        <v>603.08000000000004</v>
      </c>
      <c r="M1035" s="835">
        <v>1206.1600000000001</v>
      </c>
      <c r="N1035" s="832">
        <v>2</v>
      </c>
      <c r="O1035" s="836">
        <v>1</v>
      </c>
      <c r="P1035" s="835">
        <v>1206.1600000000001</v>
      </c>
      <c r="Q1035" s="837">
        <v>1</v>
      </c>
      <c r="R1035" s="832">
        <v>2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30</v>
      </c>
      <c r="B1036" s="832" t="s">
        <v>3452</v>
      </c>
      <c r="C1036" s="832" t="s">
        <v>3462</v>
      </c>
      <c r="D1036" s="833" t="s">
        <v>5005</v>
      </c>
      <c r="E1036" s="834" t="s">
        <v>3480</v>
      </c>
      <c r="F1036" s="832" t="s">
        <v>3453</v>
      </c>
      <c r="G1036" s="832" t="s">
        <v>4462</v>
      </c>
      <c r="H1036" s="832" t="s">
        <v>564</v>
      </c>
      <c r="I1036" s="832" t="s">
        <v>4463</v>
      </c>
      <c r="J1036" s="832" t="s">
        <v>889</v>
      </c>
      <c r="K1036" s="832" t="s">
        <v>4464</v>
      </c>
      <c r="L1036" s="835">
        <v>18.809999999999999</v>
      </c>
      <c r="M1036" s="835">
        <v>18.809999999999999</v>
      </c>
      <c r="N1036" s="832">
        <v>1</v>
      </c>
      <c r="O1036" s="836">
        <v>1</v>
      </c>
      <c r="P1036" s="835">
        <v>18.809999999999999</v>
      </c>
      <c r="Q1036" s="837">
        <v>1</v>
      </c>
      <c r="R1036" s="832">
        <v>1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30</v>
      </c>
      <c r="B1037" s="832" t="s">
        <v>3452</v>
      </c>
      <c r="C1037" s="832" t="s">
        <v>3462</v>
      </c>
      <c r="D1037" s="833" t="s">
        <v>5005</v>
      </c>
      <c r="E1037" s="834" t="s">
        <v>3480</v>
      </c>
      <c r="F1037" s="832" t="s">
        <v>3453</v>
      </c>
      <c r="G1037" s="832" t="s">
        <v>3712</v>
      </c>
      <c r="H1037" s="832" t="s">
        <v>564</v>
      </c>
      <c r="I1037" s="832" t="s">
        <v>3713</v>
      </c>
      <c r="J1037" s="832" t="s">
        <v>3714</v>
      </c>
      <c r="K1037" s="832" t="s">
        <v>3715</v>
      </c>
      <c r="L1037" s="835">
        <v>72.64</v>
      </c>
      <c r="M1037" s="835">
        <v>217.92000000000002</v>
      </c>
      <c r="N1037" s="832">
        <v>3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30</v>
      </c>
      <c r="B1038" s="832" t="s">
        <v>3452</v>
      </c>
      <c r="C1038" s="832" t="s">
        <v>3462</v>
      </c>
      <c r="D1038" s="833" t="s">
        <v>5005</v>
      </c>
      <c r="E1038" s="834" t="s">
        <v>3480</v>
      </c>
      <c r="F1038" s="832" t="s">
        <v>3453</v>
      </c>
      <c r="G1038" s="832" t="s">
        <v>3712</v>
      </c>
      <c r="H1038" s="832" t="s">
        <v>564</v>
      </c>
      <c r="I1038" s="832" t="s">
        <v>3713</v>
      </c>
      <c r="J1038" s="832" t="s">
        <v>3714</v>
      </c>
      <c r="K1038" s="832" t="s">
        <v>3715</v>
      </c>
      <c r="L1038" s="835">
        <v>52.87</v>
      </c>
      <c r="M1038" s="835">
        <v>52.87</v>
      </c>
      <c r="N1038" s="832">
        <v>1</v>
      </c>
      <c r="O1038" s="836">
        <v>0.5</v>
      </c>
      <c r="P1038" s="835">
        <v>52.87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30</v>
      </c>
      <c r="B1039" s="832" t="s">
        <v>3452</v>
      </c>
      <c r="C1039" s="832" t="s">
        <v>3462</v>
      </c>
      <c r="D1039" s="833" t="s">
        <v>5005</v>
      </c>
      <c r="E1039" s="834" t="s">
        <v>3480</v>
      </c>
      <c r="F1039" s="832" t="s">
        <v>3453</v>
      </c>
      <c r="G1039" s="832" t="s">
        <v>3712</v>
      </c>
      <c r="H1039" s="832" t="s">
        <v>564</v>
      </c>
      <c r="I1039" s="832" t="s">
        <v>3719</v>
      </c>
      <c r="J1039" s="832" t="s">
        <v>3717</v>
      </c>
      <c r="K1039" s="832" t="s">
        <v>3720</v>
      </c>
      <c r="L1039" s="835">
        <v>234.94</v>
      </c>
      <c r="M1039" s="835">
        <v>234.94</v>
      </c>
      <c r="N1039" s="832">
        <v>1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30</v>
      </c>
      <c r="B1040" s="832" t="s">
        <v>3452</v>
      </c>
      <c r="C1040" s="832" t="s">
        <v>3462</v>
      </c>
      <c r="D1040" s="833" t="s">
        <v>5005</v>
      </c>
      <c r="E1040" s="834" t="s">
        <v>3480</v>
      </c>
      <c r="F1040" s="832" t="s">
        <v>3453</v>
      </c>
      <c r="G1040" s="832" t="s">
        <v>3712</v>
      </c>
      <c r="H1040" s="832" t="s">
        <v>564</v>
      </c>
      <c r="I1040" s="832" t="s">
        <v>4465</v>
      </c>
      <c r="J1040" s="832" t="s">
        <v>4466</v>
      </c>
      <c r="K1040" s="832" t="s">
        <v>4467</v>
      </c>
      <c r="L1040" s="835">
        <v>96.84</v>
      </c>
      <c r="M1040" s="835">
        <v>290.52</v>
      </c>
      <c r="N1040" s="832">
        <v>3</v>
      </c>
      <c r="O1040" s="836">
        <v>0.5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30</v>
      </c>
      <c r="B1041" s="832" t="s">
        <v>3452</v>
      </c>
      <c r="C1041" s="832" t="s">
        <v>3462</v>
      </c>
      <c r="D1041" s="833" t="s">
        <v>5005</v>
      </c>
      <c r="E1041" s="834" t="s">
        <v>3480</v>
      </c>
      <c r="F1041" s="832" t="s">
        <v>3453</v>
      </c>
      <c r="G1041" s="832" t="s">
        <v>3712</v>
      </c>
      <c r="H1041" s="832" t="s">
        <v>564</v>
      </c>
      <c r="I1041" s="832" t="s">
        <v>4468</v>
      </c>
      <c r="J1041" s="832" t="s">
        <v>4469</v>
      </c>
      <c r="K1041" s="832" t="s">
        <v>4470</v>
      </c>
      <c r="L1041" s="835">
        <v>0</v>
      </c>
      <c r="M1041" s="835">
        <v>0</v>
      </c>
      <c r="N1041" s="832">
        <v>1</v>
      </c>
      <c r="O1041" s="836">
        <v>0.5</v>
      </c>
      <c r="P1041" s="835">
        <v>0</v>
      </c>
      <c r="Q1041" s="837"/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30</v>
      </c>
      <c r="B1042" s="832" t="s">
        <v>3452</v>
      </c>
      <c r="C1042" s="832" t="s">
        <v>3462</v>
      </c>
      <c r="D1042" s="833" t="s">
        <v>5005</v>
      </c>
      <c r="E1042" s="834" t="s">
        <v>3480</v>
      </c>
      <c r="F1042" s="832" t="s">
        <v>3453</v>
      </c>
      <c r="G1042" s="832" t="s">
        <v>3712</v>
      </c>
      <c r="H1042" s="832" t="s">
        <v>564</v>
      </c>
      <c r="I1042" s="832" t="s">
        <v>4471</v>
      </c>
      <c r="J1042" s="832" t="s">
        <v>4472</v>
      </c>
      <c r="K1042" s="832" t="s">
        <v>4473</v>
      </c>
      <c r="L1042" s="835">
        <v>32.28</v>
      </c>
      <c r="M1042" s="835">
        <v>64.56</v>
      </c>
      <c r="N1042" s="832">
        <v>2</v>
      </c>
      <c r="O1042" s="836">
        <v>0.5</v>
      </c>
      <c r="P1042" s="835">
        <v>64.56</v>
      </c>
      <c r="Q1042" s="837">
        <v>1</v>
      </c>
      <c r="R1042" s="832">
        <v>2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30</v>
      </c>
      <c r="B1043" s="832" t="s">
        <v>3452</v>
      </c>
      <c r="C1043" s="832" t="s">
        <v>3462</v>
      </c>
      <c r="D1043" s="833" t="s">
        <v>5005</v>
      </c>
      <c r="E1043" s="834" t="s">
        <v>3480</v>
      </c>
      <c r="F1043" s="832" t="s">
        <v>3453</v>
      </c>
      <c r="G1043" s="832" t="s">
        <v>3502</v>
      </c>
      <c r="H1043" s="832" t="s">
        <v>564</v>
      </c>
      <c r="I1043" s="832" t="s">
        <v>3728</v>
      </c>
      <c r="J1043" s="832" t="s">
        <v>875</v>
      </c>
      <c r="K1043" s="832" t="s">
        <v>3729</v>
      </c>
      <c r="L1043" s="835">
        <v>182.22</v>
      </c>
      <c r="M1043" s="835">
        <v>364.44</v>
      </c>
      <c r="N1043" s="832">
        <v>2</v>
      </c>
      <c r="O1043" s="836">
        <v>2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30</v>
      </c>
      <c r="B1044" s="832" t="s">
        <v>3452</v>
      </c>
      <c r="C1044" s="832" t="s">
        <v>3462</v>
      </c>
      <c r="D1044" s="833" t="s">
        <v>5005</v>
      </c>
      <c r="E1044" s="834" t="s">
        <v>3480</v>
      </c>
      <c r="F1044" s="832" t="s">
        <v>3453</v>
      </c>
      <c r="G1044" s="832" t="s">
        <v>3502</v>
      </c>
      <c r="H1044" s="832" t="s">
        <v>564</v>
      </c>
      <c r="I1044" s="832" t="s">
        <v>4474</v>
      </c>
      <c r="J1044" s="832" t="s">
        <v>875</v>
      </c>
      <c r="K1044" s="832" t="s">
        <v>3726</v>
      </c>
      <c r="L1044" s="835">
        <v>91.11</v>
      </c>
      <c r="M1044" s="835">
        <v>273.33</v>
      </c>
      <c r="N1044" s="832">
        <v>3</v>
      </c>
      <c r="O1044" s="836">
        <v>0.5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30</v>
      </c>
      <c r="B1045" s="832" t="s">
        <v>3452</v>
      </c>
      <c r="C1045" s="832" t="s">
        <v>3462</v>
      </c>
      <c r="D1045" s="833" t="s">
        <v>5005</v>
      </c>
      <c r="E1045" s="834" t="s">
        <v>3480</v>
      </c>
      <c r="F1045" s="832" t="s">
        <v>3453</v>
      </c>
      <c r="G1045" s="832" t="s">
        <v>3502</v>
      </c>
      <c r="H1045" s="832" t="s">
        <v>564</v>
      </c>
      <c r="I1045" s="832" t="s">
        <v>4383</v>
      </c>
      <c r="J1045" s="832" t="s">
        <v>875</v>
      </c>
      <c r="K1045" s="832" t="s">
        <v>877</v>
      </c>
      <c r="L1045" s="835">
        <v>273.33</v>
      </c>
      <c r="M1045" s="835">
        <v>273.33</v>
      </c>
      <c r="N1045" s="832">
        <v>1</v>
      </c>
      <c r="O1045" s="836">
        <v>0.5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30</v>
      </c>
      <c r="B1046" s="832" t="s">
        <v>3452</v>
      </c>
      <c r="C1046" s="832" t="s">
        <v>3462</v>
      </c>
      <c r="D1046" s="833" t="s">
        <v>5005</v>
      </c>
      <c r="E1046" s="834" t="s">
        <v>3480</v>
      </c>
      <c r="F1046" s="832" t="s">
        <v>3453</v>
      </c>
      <c r="G1046" s="832" t="s">
        <v>3731</v>
      </c>
      <c r="H1046" s="832" t="s">
        <v>597</v>
      </c>
      <c r="I1046" s="832" t="s">
        <v>3187</v>
      </c>
      <c r="J1046" s="832" t="s">
        <v>3188</v>
      </c>
      <c r="K1046" s="832" t="s">
        <v>921</v>
      </c>
      <c r="L1046" s="835">
        <v>264.23</v>
      </c>
      <c r="M1046" s="835">
        <v>1321.15</v>
      </c>
      <c r="N1046" s="832">
        <v>5</v>
      </c>
      <c r="O1046" s="836">
        <v>2.5</v>
      </c>
      <c r="P1046" s="835">
        <v>528.46</v>
      </c>
      <c r="Q1046" s="837">
        <v>0.4</v>
      </c>
      <c r="R1046" s="832">
        <v>2</v>
      </c>
      <c r="S1046" s="837">
        <v>0.4</v>
      </c>
      <c r="T1046" s="836">
        <v>1.5</v>
      </c>
      <c r="U1046" s="838">
        <v>0.6</v>
      </c>
    </row>
    <row r="1047" spans="1:21" ht="14.4" customHeight="1" x14ac:dyDescent="0.3">
      <c r="A1047" s="831">
        <v>30</v>
      </c>
      <c r="B1047" s="832" t="s">
        <v>3452</v>
      </c>
      <c r="C1047" s="832" t="s">
        <v>3462</v>
      </c>
      <c r="D1047" s="833" t="s">
        <v>5005</v>
      </c>
      <c r="E1047" s="834" t="s">
        <v>3480</v>
      </c>
      <c r="F1047" s="832" t="s">
        <v>3453</v>
      </c>
      <c r="G1047" s="832" t="s">
        <v>3731</v>
      </c>
      <c r="H1047" s="832" t="s">
        <v>597</v>
      </c>
      <c r="I1047" s="832" t="s">
        <v>4475</v>
      </c>
      <c r="J1047" s="832" t="s">
        <v>3188</v>
      </c>
      <c r="K1047" s="832" t="s">
        <v>2200</v>
      </c>
      <c r="L1047" s="835">
        <v>1056.8900000000001</v>
      </c>
      <c r="M1047" s="835">
        <v>2113.7800000000002</v>
      </c>
      <c r="N1047" s="832">
        <v>2</v>
      </c>
      <c r="O1047" s="836">
        <v>2</v>
      </c>
      <c r="P1047" s="835">
        <v>2113.7800000000002</v>
      </c>
      <c r="Q1047" s="837">
        <v>1</v>
      </c>
      <c r="R1047" s="832">
        <v>2</v>
      </c>
      <c r="S1047" s="837">
        <v>1</v>
      </c>
      <c r="T1047" s="836">
        <v>2</v>
      </c>
      <c r="U1047" s="838">
        <v>1</v>
      </c>
    </row>
    <row r="1048" spans="1:21" ht="14.4" customHeight="1" x14ac:dyDescent="0.3">
      <c r="A1048" s="831">
        <v>30</v>
      </c>
      <c r="B1048" s="832" t="s">
        <v>3452</v>
      </c>
      <c r="C1048" s="832" t="s">
        <v>3462</v>
      </c>
      <c r="D1048" s="833" t="s">
        <v>5005</v>
      </c>
      <c r="E1048" s="834" t="s">
        <v>3480</v>
      </c>
      <c r="F1048" s="832" t="s">
        <v>3453</v>
      </c>
      <c r="G1048" s="832" t="s">
        <v>3731</v>
      </c>
      <c r="H1048" s="832" t="s">
        <v>564</v>
      </c>
      <c r="I1048" s="832" t="s">
        <v>4384</v>
      </c>
      <c r="J1048" s="832" t="s">
        <v>3188</v>
      </c>
      <c r="K1048" s="832" t="s">
        <v>3165</v>
      </c>
      <c r="L1048" s="835">
        <v>528.44000000000005</v>
      </c>
      <c r="M1048" s="835">
        <v>528.44000000000005</v>
      </c>
      <c r="N1048" s="832">
        <v>1</v>
      </c>
      <c r="O1048" s="836">
        <v>1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30</v>
      </c>
      <c r="B1049" s="832" t="s">
        <v>3452</v>
      </c>
      <c r="C1049" s="832" t="s">
        <v>3462</v>
      </c>
      <c r="D1049" s="833" t="s">
        <v>5005</v>
      </c>
      <c r="E1049" s="834" t="s">
        <v>3480</v>
      </c>
      <c r="F1049" s="832" t="s">
        <v>3453</v>
      </c>
      <c r="G1049" s="832" t="s">
        <v>3731</v>
      </c>
      <c r="H1049" s="832" t="s">
        <v>597</v>
      </c>
      <c r="I1049" s="832" t="s">
        <v>3734</v>
      </c>
      <c r="J1049" s="832" t="s">
        <v>3188</v>
      </c>
      <c r="K1049" s="832" t="s">
        <v>3735</v>
      </c>
      <c r="L1049" s="835">
        <v>1585.33</v>
      </c>
      <c r="M1049" s="835">
        <v>3170.66</v>
      </c>
      <c r="N1049" s="832">
        <v>2</v>
      </c>
      <c r="O1049" s="836">
        <v>2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30</v>
      </c>
      <c r="B1050" s="832" t="s">
        <v>3452</v>
      </c>
      <c r="C1050" s="832" t="s">
        <v>3462</v>
      </c>
      <c r="D1050" s="833" t="s">
        <v>5005</v>
      </c>
      <c r="E1050" s="834" t="s">
        <v>3480</v>
      </c>
      <c r="F1050" s="832" t="s">
        <v>3453</v>
      </c>
      <c r="G1050" s="832" t="s">
        <v>4012</v>
      </c>
      <c r="H1050" s="832" t="s">
        <v>564</v>
      </c>
      <c r="I1050" s="832" t="s">
        <v>4013</v>
      </c>
      <c r="J1050" s="832" t="s">
        <v>801</v>
      </c>
      <c r="K1050" s="832" t="s">
        <v>4014</v>
      </c>
      <c r="L1050" s="835">
        <v>0</v>
      </c>
      <c r="M1050" s="835">
        <v>0</v>
      </c>
      <c r="N1050" s="832">
        <v>1</v>
      </c>
      <c r="O1050" s="836">
        <v>1</v>
      </c>
      <c r="P1050" s="835"/>
      <c r="Q1050" s="837"/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30</v>
      </c>
      <c r="B1051" s="832" t="s">
        <v>3452</v>
      </c>
      <c r="C1051" s="832" t="s">
        <v>3462</v>
      </c>
      <c r="D1051" s="833" t="s">
        <v>5005</v>
      </c>
      <c r="E1051" s="834" t="s">
        <v>3480</v>
      </c>
      <c r="F1051" s="832" t="s">
        <v>3453</v>
      </c>
      <c r="G1051" s="832" t="s">
        <v>4476</v>
      </c>
      <c r="H1051" s="832" t="s">
        <v>564</v>
      </c>
      <c r="I1051" s="832" t="s">
        <v>4477</v>
      </c>
      <c r="J1051" s="832" t="s">
        <v>998</v>
      </c>
      <c r="K1051" s="832" t="s">
        <v>4478</v>
      </c>
      <c r="L1051" s="835">
        <v>159.16999999999999</v>
      </c>
      <c r="M1051" s="835">
        <v>477.51</v>
      </c>
      <c r="N1051" s="832">
        <v>3</v>
      </c>
      <c r="O1051" s="836">
        <v>1.5</v>
      </c>
      <c r="P1051" s="835">
        <v>159.16999999999999</v>
      </c>
      <c r="Q1051" s="837">
        <v>0.33333333333333331</v>
      </c>
      <c r="R1051" s="832">
        <v>1</v>
      </c>
      <c r="S1051" s="837">
        <v>0.33333333333333331</v>
      </c>
      <c r="T1051" s="836">
        <v>0.5</v>
      </c>
      <c r="U1051" s="838">
        <v>0.33333333333333331</v>
      </c>
    </row>
    <row r="1052" spans="1:21" ht="14.4" customHeight="1" x14ac:dyDescent="0.3">
      <c r="A1052" s="831">
        <v>30</v>
      </c>
      <c r="B1052" s="832" t="s">
        <v>3452</v>
      </c>
      <c r="C1052" s="832" t="s">
        <v>3462</v>
      </c>
      <c r="D1052" s="833" t="s">
        <v>5005</v>
      </c>
      <c r="E1052" s="834" t="s">
        <v>3480</v>
      </c>
      <c r="F1052" s="832" t="s">
        <v>3453</v>
      </c>
      <c r="G1052" s="832" t="s">
        <v>4135</v>
      </c>
      <c r="H1052" s="832" t="s">
        <v>597</v>
      </c>
      <c r="I1052" s="832" t="s">
        <v>3164</v>
      </c>
      <c r="J1052" s="832" t="s">
        <v>2199</v>
      </c>
      <c r="K1052" s="832" t="s">
        <v>3165</v>
      </c>
      <c r="L1052" s="835">
        <v>123.2</v>
      </c>
      <c r="M1052" s="835">
        <v>123.2</v>
      </c>
      <c r="N1052" s="832">
        <v>1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30</v>
      </c>
      <c r="B1053" s="832" t="s">
        <v>3452</v>
      </c>
      <c r="C1053" s="832" t="s">
        <v>3462</v>
      </c>
      <c r="D1053" s="833" t="s">
        <v>5005</v>
      </c>
      <c r="E1053" s="834" t="s">
        <v>3480</v>
      </c>
      <c r="F1053" s="832" t="s">
        <v>3453</v>
      </c>
      <c r="G1053" s="832" t="s">
        <v>3744</v>
      </c>
      <c r="H1053" s="832" t="s">
        <v>597</v>
      </c>
      <c r="I1053" s="832" t="s">
        <v>3747</v>
      </c>
      <c r="J1053" s="832" t="s">
        <v>1332</v>
      </c>
      <c r="K1053" s="832" t="s">
        <v>3746</v>
      </c>
      <c r="L1053" s="835">
        <v>556.04</v>
      </c>
      <c r="M1053" s="835">
        <v>556.04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30</v>
      </c>
      <c r="B1054" s="832" t="s">
        <v>3452</v>
      </c>
      <c r="C1054" s="832" t="s">
        <v>3462</v>
      </c>
      <c r="D1054" s="833" t="s">
        <v>5005</v>
      </c>
      <c r="E1054" s="834" t="s">
        <v>3480</v>
      </c>
      <c r="F1054" s="832" t="s">
        <v>3453</v>
      </c>
      <c r="G1054" s="832" t="s">
        <v>3509</v>
      </c>
      <c r="H1054" s="832" t="s">
        <v>564</v>
      </c>
      <c r="I1054" s="832" t="s">
        <v>3510</v>
      </c>
      <c r="J1054" s="832" t="s">
        <v>3511</v>
      </c>
      <c r="K1054" s="832" t="s">
        <v>3512</v>
      </c>
      <c r="L1054" s="835">
        <v>424.24</v>
      </c>
      <c r="M1054" s="835">
        <v>2121.1999999999998</v>
      </c>
      <c r="N1054" s="832">
        <v>5</v>
      </c>
      <c r="O1054" s="836">
        <v>2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30</v>
      </c>
      <c r="B1055" s="832" t="s">
        <v>3452</v>
      </c>
      <c r="C1055" s="832" t="s">
        <v>3462</v>
      </c>
      <c r="D1055" s="833" t="s">
        <v>5005</v>
      </c>
      <c r="E1055" s="834" t="s">
        <v>3480</v>
      </c>
      <c r="F1055" s="832" t="s">
        <v>3453</v>
      </c>
      <c r="G1055" s="832" t="s">
        <v>3509</v>
      </c>
      <c r="H1055" s="832" t="s">
        <v>564</v>
      </c>
      <c r="I1055" s="832" t="s">
        <v>3510</v>
      </c>
      <c r="J1055" s="832" t="s">
        <v>3511</v>
      </c>
      <c r="K1055" s="832" t="s">
        <v>3512</v>
      </c>
      <c r="L1055" s="835">
        <v>169.73</v>
      </c>
      <c r="M1055" s="835">
        <v>509.18999999999994</v>
      </c>
      <c r="N1055" s="832">
        <v>3</v>
      </c>
      <c r="O1055" s="836">
        <v>1</v>
      </c>
      <c r="P1055" s="835">
        <v>509.18999999999994</v>
      </c>
      <c r="Q1055" s="837">
        <v>1</v>
      </c>
      <c r="R1055" s="832">
        <v>3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30</v>
      </c>
      <c r="B1056" s="832" t="s">
        <v>3452</v>
      </c>
      <c r="C1056" s="832" t="s">
        <v>3462</v>
      </c>
      <c r="D1056" s="833" t="s">
        <v>5005</v>
      </c>
      <c r="E1056" s="834" t="s">
        <v>3480</v>
      </c>
      <c r="F1056" s="832" t="s">
        <v>3453</v>
      </c>
      <c r="G1056" s="832" t="s">
        <v>3753</v>
      </c>
      <c r="H1056" s="832" t="s">
        <v>564</v>
      </c>
      <c r="I1056" s="832" t="s">
        <v>3756</v>
      </c>
      <c r="J1056" s="832" t="s">
        <v>1119</v>
      </c>
      <c r="K1056" s="832" t="s">
        <v>3757</v>
      </c>
      <c r="L1056" s="835">
        <v>177.04</v>
      </c>
      <c r="M1056" s="835">
        <v>177.04</v>
      </c>
      <c r="N1056" s="832">
        <v>1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30</v>
      </c>
      <c r="B1057" s="832" t="s">
        <v>3452</v>
      </c>
      <c r="C1057" s="832" t="s">
        <v>3462</v>
      </c>
      <c r="D1057" s="833" t="s">
        <v>5005</v>
      </c>
      <c r="E1057" s="834" t="s">
        <v>3480</v>
      </c>
      <c r="F1057" s="832" t="s">
        <v>3453</v>
      </c>
      <c r="G1057" s="832" t="s">
        <v>3758</v>
      </c>
      <c r="H1057" s="832" t="s">
        <v>564</v>
      </c>
      <c r="I1057" s="832" t="s">
        <v>3759</v>
      </c>
      <c r="J1057" s="832" t="s">
        <v>1371</v>
      </c>
      <c r="K1057" s="832" t="s">
        <v>3760</v>
      </c>
      <c r="L1057" s="835">
        <v>107.27</v>
      </c>
      <c r="M1057" s="835">
        <v>965.43000000000006</v>
      </c>
      <c r="N1057" s="832">
        <v>9</v>
      </c>
      <c r="O1057" s="836">
        <v>2</v>
      </c>
      <c r="P1057" s="835">
        <v>321.81</v>
      </c>
      <c r="Q1057" s="837">
        <v>0.33333333333333331</v>
      </c>
      <c r="R1057" s="832">
        <v>3</v>
      </c>
      <c r="S1057" s="837">
        <v>0.33333333333333331</v>
      </c>
      <c r="T1057" s="836">
        <v>0.5</v>
      </c>
      <c r="U1057" s="838">
        <v>0.25</v>
      </c>
    </row>
    <row r="1058" spans="1:21" ht="14.4" customHeight="1" x14ac:dyDescent="0.3">
      <c r="A1058" s="831">
        <v>30</v>
      </c>
      <c r="B1058" s="832" t="s">
        <v>3452</v>
      </c>
      <c r="C1058" s="832" t="s">
        <v>3462</v>
      </c>
      <c r="D1058" s="833" t="s">
        <v>5005</v>
      </c>
      <c r="E1058" s="834" t="s">
        <v>3480</v>
      </c>
      <c r="F1058" s="832" t="s">
        <v>3453</v>
      </c>
      <c r="G1058" s="832" t="s">
        <v>3758</v>
      </c>
      <c r="H1058" s="832" t="s">
        <v>564</v>
      </c>
      <c r="I1058" s="832" t="s">
        <v>4479</v>
      </c>
      <c r="J1058" s="832" t="s">
        <v>1371</v>
      </c>
      <c r="K1058" s="832" t="s">
        <v>3760</v>
      </c>
      <c r="L1058" s="835">
        <v>107.27</v>
      </c>
      <c r="M1058" s="835">
        <v>321.81</v>
      </c>
      <c r="N1058" s="832">
        <v>3</v>
      </c>
      <c r="O1058" s="836">
        <v>0.5</v>
      </c>
      <c r="P1058" s="835">
        <v>321.81</v>
      </c>
      <c r="Q1058" s="837">
        <v>1</v>
      </c>
      <c r="R1058" s="832">
        <v>3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30</v>
      </c>
      <c r="B1059" s="832" t="s">
        <v>3452</v>
      </c>
      <c r="C1059" s="832" t="s">
        <v>3462</v>
      </c>
      <c r="D1059" s="833" t="s">
        <v>5005</v>
      </c>
      <c r="E1059" s="834" t="s">
        <v>3480</v>
      </c>
      <c r="F1059" s="832" t="s">
        <v>3453</v>
      </c>
      <c r="G1059" s="832" t="s">
        <v>3761</v>
      </c>
      <c r="H1059" s="832" t="s">
        <v>564</v>
      </c>
      <c r="I1059" s="832" t="s">
        <v>3762</v>
      </c>
      <c r="J1059" s="832" t="s">
        <v>3763</v>
      </c>
      <c r="K1059" s="832" t="s">
        <v>3562</v>
      </c>
      <c r="L1059" s="835">
        <v>32.81</v>
      </c>
      <c r="M1059" s="835">
        <v>131.24</v>
      </c>
      <c r="N1059" s="832">
        <v>4</v>
      </c>
      <c r="O1059" s="836">
        <v>2</v>
      </c>
      <c r="P1059" s="835">
        <v>65.62</v>
      </c>
      <c r="Q1059" s="837">
        <v>0.5</v>
      </c>
      <c r="R1059" s="832">
        <v>2</v>
      </c>
      <c r="S1059" s="837">
        <v>0.5</v>
      </c>
      <c r="T1059" s="836">
        <v>1.5</v>
      </c>
      <c r="U1059" s="838">
        <v>0.75</v>
      </c>
    </row>
    <row r="1060" spans="1:21" ht="14.4" customHeight="1" x14ac:dyDescent="0.3">
      <c r="A1060" s="831">
        <v>30</v>
      </c>
      <c r="B1060" s="832" t="s">
        <v>3452</v>
      </c>
      <c r="C1060" s="832" t="s">
        <v>3462</v>
      </c>
      <c r="D1060" s="833" t="s">
        <v>5005</v>
      </c>
      <c r="E1060" s="834" t="s">
        <v>3480</v>
      </c>
      <c r="F1060" s="832" t="s">
        <v>3453</v>
      </c>
      <c r="G1060" s="832" t="s">
        <v>3764</v>
      </c>
      <c r="H1060" s="832" t="s">
        <v>564</v>
      </c>
      <c r="I1060" s="832" t="s">
        <v>3767</v>
      </c>
      <c r="J1060" s="832" t="s">
        <v>1404</v>
      </c>
      <c r="K1060" s="832" t="s">
        <v>3768</v>
      </c>
      <c r="L1060" s="835">
        <v>50.64</v>
      </c>
      <c r="M1060" s="835">
        <v>151.92000000000002</v>
      </c>
      <c r="N1060" s="832">
        <v>3</v>
      </c>
      <c r="O1060" s="836">
        <v>0.5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30</v>
      </c>
      <c r="B1061" s="832" t="s">
        <v>3452</v>
      </c>
      <c r="C1061" s="832" t="s">
        <v>3462</v>
      </c>
      <c r="D1061" s="833" t="s">
        <v>5005</v>
      </c>
      <c r="E1061" s="834" t="s">
        <v>3480</v>
      </c>
      <c r="F1061" s="832" t="s">
        <v>3453</v>
      </c>
      <c r="G1061" s="832" t="s">
        <v>4480</v>
      </c>
      <c r="H1061" s="832" t="s">
        <v>564</v>
      </c>
      <c r="I1061" s="832" t="s">
        <v>4481</v>
      </c>
      <c r="J1061" s="832" t="s">
        <v>1526</v>
      </c>
      <c r="K1061" s="832" t="s">
        <v>4482</v>
      </c>
      <c r="L1061" s="835">
        <v>178.94</v>
      </c>
      <c r="M1061" s="835">
        <v>178.94</v>
      </c>
      <c r="N1061" s="832">
        <v>1</v>
      </c>
      <c r="O1061" s="836">
        <v>0.5</v>
      </c>
      <c r="P1061" s="835">
        <v>178.94</v>
      </c>
      <c r="Q1061" s="837">
        <v>1</v>
      </c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30</v>
      </c>
      <c r="B1062" s="832" t="s">
        <v>3452</v>
      </c>
      <c r="C1062" s="832" t="s">
        <v>3462</v>
      </c>
      <c r="D1062" s="833" t="s">
        <v>5005</v>
      </c>
      <c r="E1062" s="834" t="s">
        <v>3480</v>
      </c>
      <c r="F1062" s="832" t="s">
        <v>3453</v>
      </c>
      <c r="G1062" s="832" t="s">
        <v>3575</v>
      </c>
      <c r="H1062" s="832" t="s">
        <v>564</v>
      </c>
      <c r="I1062" s="832" t="s">
        <v>3613</v>
      </c>
      <c r="J1062" s="832" t="s">
        <v>1236</v>
      </c>
      <c r="K1062" s="832" t="s">
        <v>3614</v>
      </c>
      <c r="L1062" s="835">
        <v>75.05</v>
      </c>
      <c r="M1062" s="835">
        <v>150.1</v>
      </c>
      <c r="N1062" s="832">
        <v>2</v>
      </c>
      <c r="O1062" s="836">
        <v>1.5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30</v>
      </c>
      <c r="B1063" s="832" t="s">
        <v>3452</v>
      </c>
      <c r="C1063" s="832" t="s">
        <v>3462</v>
      </c>
      <c r="D1063" s="833" t="s">
        <v>5005</v>
      </c>
      <c r="E1063" s="834" t="s">
        <v>3480</v>
      </c>
      <c r="F1063" s="832" t="s">
        <v>3453</v>
      </c>
      <c r="G1063" s="832" t="s">
        <v>3519</v>
      </c>
      <c r="H1063" s="832" t="s">
        <v>564</v>
      </c>
      <c r="I1063" s="832" t="s">
        <v>3520</v>
      </c>
      <c r="J1063" s="832" t="s">
        <v>1845</v>
      </c>
      <c r="K1063" s="832" t="s">
        <v>3521</v>
      </c>
      <c r="L1063" s="835">
        <v>34.15</v>
      </c>
      <c r="M1063" s="835">
        <v>2151.4499999999998</v>
      </c>
      <c r="N1063" s="832">
        <v>63</v>
      </c>
      <c r="O1063" s="836">
        <v>15.5</v>
      </c>
      <c r="P1063" s="835">
        <v>1092.8</v>
      </c>
      <c r="Q1063" s="837">
        <v>0.50793650793650791</v>
      </c>
      <c r="R1063" s="832">
        <v>32</v>
      </c>
      <c r="S1063" s="837">
        <v>0.50793650793650791</v>
      </c>
      <c r="T1063" s="836">
        <v>7.5</v>
      </c>
      <c r="U1063" s="838">
        <v>0.4838709677419355</v>
      </c>
    </row>
    <row r="1064" spans="1:21" ht="14.4" customHeight="1" x14ac:dyDescent="0.3">
      <c r="A1064" s="831">
        <v>30</v>
      </c>
      <c r="B1064" s="832" t="s">
        <v>3452</v>
      </c>
      <c r="C1064" s="832" t="s">
        <v>3462</v>
      </c>
      <c r="D1064" s="833" t="s">
        <v>5005</v>
      </c>
      <c r="E1064" s="834" t="s">
        <v>3480</v>
      </c>
      <c r="F1064" s="832" t="s">
        <v>3453</v>
      </c>
      <c r="G1064" s="832" t="s">
        <v>3773</v>
      </c>
      <c r="H1064" s="832" t="s">
        <v>564</v>
      </c>
      <c r="I1064" s="832" t="s">
        <v>3774</v>
      </c>
      <c r="J1064" s="832" t="s">
        <v>1200</v>
      </c>
      <c r="K1064" s="832" t="s">
        <v>3775</v>
      </c>
      <c r="L1064" s="835">
        <v>49.2</v>
      </c>
      <c r="M1064" s="835">
        <v>295.20000000000005</v>
      </c>
      <c r="N1064" s="832">
        <v>6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30</v>
      </c>
      <c r="B1065" s="832" t="s">
        <v>3452</v>
      </c>
      <c r="C1065" s="832" t="s">
        <v>3462</v>
      </c>
      <c r="D1065" s="833" t="s">
        <v>5005</v>
      </c>
      <c r="E1065" s="834" t="s">
        <v>3480</v>
      </c>
      <c r="F1065" s="832" t="s">
        <v>3453</v>
      </c>
      <c r="G1065" s="832" t="s">
        <v>3783</v>
      </c>
      <c r="H1065" s="832" t="s">
        <v>564</v>
      </c>
      <c r="I1065" s="832" t="s">
        <v>3784</v>
      </c>
      <c r="J1065" s="832" t="s">
        <v>1414</v>
      </c>
      <c r="K1065" s="832" t="s">
        <v>3785</v>
      </c>
      <c r="L1065" s="835">
        <v>296.62</v>
      </c>
      <c r="M1065" s="835">
        <v>296.62</v>
      </c>
      <c r="N1065" s="832">
        <v>1</v>
      </c>
      <c r="O1065" s="836">
        <v>0.5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30</v>
      </c>
      <c r="B1066" s="832" t="s">
        <v>3452</v>
      </c>
      <c r="C1066" s="832" t="s">
        <v>3462</v>
      </c>
      <c r="D1066" s="833" t="s">
        <v>5005</v>
      </c>
      <c r="E1066" s="834" t="s">
        <v>3480</v>
      </c>
      <c r="F1066" s="832" t="s">
        <v>3453</v>
      </c>
      <c r="G1066" s="832" t="s">
        <v>4398</v>
      </c>
      <c r="H1066" s="832" t="s">
        <v>597</v>
      </c>
      <c r="I1066" s="832" t="s">
        <v>4399</v>
      </c>
      <c r="J1066" s="832" t="s">
        <v>4400</v>
      </c>
      <c r="K1066" s="832" t="s">
        <v>4401</v>
      </c>
      <c r="L1066" s="835">
        <v>982.84</v>
      </c>
      <c r="M1066" s="835">
        <v>3931.36</v>
      </c>
      <c r="N1066" s="832">
        <v>4</v>
      </c>
      <c r="O1066" s="836">
        <v>1.5</v>
      </c>
      <c r="P1066" s="835">
        <v>2948.52</v>
      </c>
      <c r="Q1066" s="837">
        <v>0.75</v>
      </c>
      <c r="R1066" s="832">
        <v>3</v>
      </c>
      <c r="S1066" s="837">
        <v>0.75</v>
      </c>
      <c r="T1066" s="836">
        <v>1</v>
      </c>
      <c r="U1066" s="838">
        <v>0.66666666666666663</v>
      </c>
    </row>
    <row r="1067" spans="1:21" ht="14.4" customHeight="1" x14ac:dyDescent="0.3">
      <c r="A1067" s="831">
        <v>30</v>
      </c>
      <c r="B1067" s="832" t="s">
        <v>3452</v>
      </c>
      <c r="C1067" s="832" t="s">
        <v>3462</v>
      </c>
      <c r="D1067" s="833" t="s">
        <v>5005</v>
      </c>
      <c r="E1067" s="834" t="s">
        <v>3480</v>
      </c>
      <c r="F1067" s="832" t="s">
        <v>3453</v>
      </c>
      <c r="G1067" s="832" t="s">
        <v>3786</v>
      </c>
      <c r="H1067" s="832" t="s">
        <v>564</v>
      </c>
      <c r="I1067" s="832" t="s">
        <v>3787</v>
      </c>
      <c r="J1067" s="832" t="s">
        <v>2042</v>
      </c>
      <c r="K1067" s="832" t="s">
        <v>3788</v>
      </c>
      <c r="L1067" s="835">
        <v>48.09</v>
      </c>
      <c r="M1067" s="835">
        <v>96.18</v>
      </c>
      <c r="N1067" s="832">
        <v>2</v>
      </c>
      <c r="O1067" s="836">
        <v>0.5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30</v>
      </c>
      <c r="B1068" s="832" t="s">
        <v>3452</v>
      </c>
      <c r="C1068" s="832" t="s">
        <v>3462</v>
      </c>
      <c r="D1068" s="833" t="s">
        <v>5005</v>
      </c>
      <c r="E1068" s="834" t="s">
        <v>3480</v>
      </c>
      <c r="F1068" s="832" t="s">
        <v>3453</v>
      </c>
      <c r="G1068" s="832" t="s">
        <v>4483</v>
      </c>
      <c r="H1068" s="832" t="s">
        <v>564</v>
      </c>
      <c r="I1068" s="832" t="s">
        <v>4484</v>
      </c>
      <c r="J1068" s="832" t="s">
        <v>4485</v>
      </c>
      <c r="K1068" s="832" t="s">
        <v>4486</v>
      </c>
      <c r="L1068" s="835">
        <v>173.93</v>
      </c>
      <c r="M1068" s="835">
        <v>695.72</v>
      </c>
      <c r="N1068" s="832">
        <v>4</v>
      </c>
      <c r="O1068" s="836">
        <v>1</v>
      </c>
      <c r="P1068" s="835">
        <v>347.86</v>
      </c>
      <c r="Q1068" s="837">
        <v>0.5</v>
      </c>
      <c r="R1068" s="832">
        <v>2</v>
      </c>
      <c r="S1068" s="837">
        <v>0.5</v>
      </c>
      <c r="T1068" s="836">
        <v>0.5</v>
      </c>
      <c r="U1068" s="838">
        <v>0.5</v>
      </c>
    </row>
    <row r="1069" spans="1:21" ht="14.4" customHeight="1" x14ac:dyDescent="0.3">
      <c r="A1069" s="831">
        <v>30</v>
      </c>
      <c r="B1069" s="832" t="s">
        <v>3452</v>
      </c>
      <c r="C1069" s="832" t="s">
        <v>3462</v>
      </c>
      <c r="D1069" s="833" t="s">
        <v>5005</v>
      </c>
      <c r="E1069" s="834" t="s">
        <v>3480</v>
      </c>
      <c r="F1069" s="832" t="s">
        <v>3453</v>
      </c>
      <c r="G1069" s="832" t="s">
        <v>4149</v>
      </c>
      <c r="H1069" s="832" t="s">
        <v>564</v>
      </c>
      <c r="I1069" s="832" t="s">
        <v>4487</v>
      </c>
      <c r="J1069" s="832" t="s">
        <v>4151</v>
      </c>
      <c r="K1069" s="832" t="s">
        <v>4488</v>
      </c>
      <c r="L1069" s="835">
        <v>486.58</v>
      </c>
      <c r="M1069" s="835">
        <v>486.58</v>
      </c>
      <c r="N1069" s="832">
        <v>1</v>
      </c>
      <c r="O1069" s="836">
        <v>0.5</v>
      </c>
      <c r="P1069" s="835">
        <v>486.58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30</v>
      </c>
      <c r="B1070" s="832" t="s">
        <v>3452</v>
      </c>
      <c r="C1070" s="832" t="s">
        <v>3462</v>
      </c>
      <c r="D1070" s="833" t="s">
        <v>5005</v>
      </c>
      <c r="E1070" s="834" t="s">
        <v>3480</v>
      </c>
      <c r="F1070" s="832" t="s">
        <v>3453</v>
      </c>
      <c r="G1070" s="832" t="s">
        <v>4037</v>
      </c>
      <c r="H1070" s="832" t="s">
        <v>564</v>
      </c>
      <c r="I1070" s="832" t="s">
        <v>4157</v>
      </c>
      <c r="J1070" s="832" t="s">
        <v>4158</v>
      </c>
      <c r="K1070" s="832" t="s">
        <v>2754</v>
      </c>
      <c r="L1070" s="835">
        <v>8.7899999999999991</v>
      </c>
      <c r="M1070" s="835">
        <v>8.7899999999999991</v>
      </c>
      <c r="N1070" s="832">
        <v>1</v>
      </c>
      <c r="O1070" s="836">
        <v>0.5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30</v>
      </c>
      <c r="B1071" s="832" t="s">
        <v>3452</v>
      </c>
      <c r="C1071" s="832" t="s">
        <v>3462</v>
      </c>
      <c r="D1071" s="833" t="s">
        <v>5005</v>
      </c>
      <c r="E1071" s="834" t="s">
        <v>3480</v>
      </c>
      <c r="F1071" s="832" t="s">
        <v>3453</v>
      </c>
      <c r="G1071" s="832" t="s">
        <v>3796</v>
      </c>
      <c r="H1071" s="832" t="s">
        <v>564</v>
      </c>
      <c r="I1071" s="832" t="s">
        <v>3797</v>
      </c>
      <c r="J1071" s="832" t="s">
        <v>2059</v>
      </c>
      <c r="K1071" s="832" t="s">
        <v>3798</v>
      </c>
      <c r="L1071" s="835">
        <v>98.75</v>
      </c>
      <c r="M1071" s="835">
        <v>197.5</v>
      </c>
      <c r="N1071" s="832">
        <v>2</v>
      </c>
      <c r="O1071" s="836">
        <v>0.5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30</v>
      </c>
      <c r="B1072" s="832" t="s">
        <v>3452</v>
      </c>
      <c r="C1072" s="832" t="s">
        <v>3462</v>
      </c>
      <c r="D1072" s="833" t="s">
        <v>5005</v>
      </c>
      <c r="E1072" s="834" t="s">
        <v>3480</v>
      </c>
      <c r="F1072" s="832" t="s">
        <v>3453</v>
      </c>
      <c r="G1072" s="832" t="s">
        <v>3796</v>
      </c>
      <c r="H1072" s="832" t="s">
        <v>564</v>
      </c>
      <c r="I1072" s="832" t="s">
        <v>3799</v>
      </c>
      <c r="J1072" s="832" t="s">
        <v>2059</v>
      </c>
      <c r="K1072" s="832" t="s">
        <v>3798</v>
      </c>
      <c r="L1072" s="835">
        <v>98.75</v>
      </c>
      <c r="M1072" s="835">
        <v>197.5</v>
      </c>
      <c r="N1072" s="832">
        <v>2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30</v>
      </c>
      <c r="B1073" s="832" t="s">
        <v>3452</v>
      </c>
      <c r="C1073" s="832" t="s">
        <v>3462</v>
      </c>
      <c r="D1073" s="833" t="s">
        <v>5005</v>
      </c>
      <c r="E1073" s="834" t="s">
        <v>3480</v>
      </c>
      <c r="F1073" s="832" t="s">
        <v>3453</v>
      </c>
      <c r="G1073" s="832" t="s">
        <v>3796</v>
      </c>
      <c r="H1073" s="832" t="s">
        <v>564</v>
      </c>
      <c r="I1073" s="832" t="s">
        <v>4404</v>
      </c>
      <c r="J1073" s="832" t="s">
        <v>4405</v>
      </c>
      <c r="K1073" s="832" t="s">
        <v>3798</v>
      </c>
      <c r="L1073" s="835">
        <v>111.72</v>
      </c>
      <c r="M1073" s="835">
        <v>223.44</v>
      </c>
      <c r="N1073" s="832">
        <v>2</v>
      </c>
      <c r="O1073" s="836">
        <v>0.5</v>
      </c>
      <c r="P1073" s="835">
        <v>223.44</v>
      </c>
      <c r="Q1073" s="837">
        <v>1</v>
      </c>
      <c r="R1073" s="832">
        <v>2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30</v>
      </c>
      <c r="B1074" s="832" t="s">
        <v>3452</v>
      </c>
      <c r="C1074" s="832" t="s">
        <v>3462</v>
      </c>
      <c r="D1074" s="833" t="s">
        <v>5005</v>
      </c>
      <c r="E1074" s="834" t="s">
        <v>3480</v>
      </c>
      <c r="F1074" s="832" t="s">
        <v>3453</v>
      </c>
      <c r="G1074" s="832" t="s">
        <v>3481</v>
      </c>
      <c r="H1074" s="832" t="s">
        <v>597</v>
      </c>
      <c r="I1074" s="832" t="s">
        <v>2646</v>
      </c>
      <c r="J1074" s="832" t="s">
        <v>2647</v>
      </c>
      <c r="K1074" s="832" t="s">
        <v>2648</v>
      </c>
      <c r="L1074" s="835">
        <v>93.43</v>
      </c>
      <c r="M1074" s="835">
        <v>93.43</v>
      </c>
      <c r="N1074" s="832">
        <v>1</v>
      </c>
      <c r="O1074" s="836">
        <v>0.5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30</v>
      </c>
      <c r="B1075" s="832" t="s">
        <v>3452</v>
      </c>
      <c r="C1075" s="832" t="s">
        <v>3462</v>
      </c>
      <c r="D1075" s="833" t="s">
        <v>5005</v>
      </c>
      <c r="E1075" s="834" t="s">
        <v>3480</v>
      </c>
      <c r="F1075" s="832" t="s">
        <v>3453</v>
      </c>
      <c r="G1075" s="832" t="s">
        <v>3803</v>
      </c>
      <c r="H1075" s="832" t="s">
        <v>564</v>
      </c>
      <c r="I1075" s="832" t="s">
        <v>3804</v>
      </c>
      <c r="J1075" s="832" t="s">
        <v>3805</v>
      </c>
      <c r="K1075" s="832" t="s">
        <v>3806</v>
      </c>
      <c r="L1075" s="835">
        <v>0</v>
      </c>
      <c r="M1075" s="835">
        <v>0</v>
      </c>
      <c r="N1075" s="832">
        <v>5</v>
      </c>
      <c r="O1075" s="836">
        <v>1</v>
      </c>
      <c r="P1075" s="835">
        <v>0</v>
      </c>
      <c r="Q1075" s="837"/>
      <c r="R1075" s="832">
        <v>5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30</v>
      </c>
      <c r="B1076" s="832" t="s">
        <v>3452</v>
      </c>
      <c r="C1076" s="832" t="s">
        <v>3462</v>
      </c>
      <c r="D1076" s="833" t="s">
        <v>5005</v>
      </c>
      <c r="E1076" s="834" t="s">
        <v>3480</v>
      </c>
      <c r="F1076" s="832" t="s">
        <v>3453</v>
      </c>
      <c r="G1076" s="832" t="s">
        <v>3482</v>
      </c>
      <c r="H1076" s="832" t="s">
        <v>564</v>
      </c>
      <c r="I1076" s="832" t="s">
        <v>3578</v>
      </c>
      <c r="J1076" s="832" t="s">
        <v>1113</v>
      </c>
      <c r="K1076" s="832" t="s">
        <v>3579</v>
      </c>
      <c r="L1076" s="835">
        <v>29.31</v>
      </c>
      <c r="M1076" s="835">
        <v>29.31</v>
      </c>
      <c r="N1076" s="832">
        <v>1</v>
      </c>
      <c r="O1076" s="836">
        <v>0.5</v>
      </c>
      <c r="P1076" s="835">
        <v>29.31</v>
      </c>
      <c r="Q1076" s="837">
        <v>1</v>
      </c>
      <c r="R1076" s="832">
        <v>1</v>
      </c>
      <c r="S1076" s="837">
        <v>1</v>
      </c>
      <c r="T1076" s="836">
        <v>0.5</v>
      </c>
      <c r="U1076" s="838">
        <v>1</v>
      </c>
    </row>
    <row r="1077" spans="1:21" ht="14.4" customHeight="1" x14ac:dyDescent="0.3">
      <c r="A1077" s="831">
        <v>30</v>
      </c>
      <c r="B1077" s="832" t="s">
        <v>3452</v>
      </c>
      <c r="C1077" s="832" t="s">
        <v>3462</v>
      </c>
      <c r="D1077" s="833" t="s">
        <v>5005</v>
      </c>
      <c r="E1077" s="834" t="s">
        <v>3480</v>
      </c>
      <c r="F1077" s="832" t="s">
        <v>3453</v>
      </c>
      <c r="G1077" s="832" t="s">
        <v>3482</v>
      </c>
      <c r="H1077" s="832" t="s">
        <v>564</v>
      </c>
      <c r="I1077" s="832" t="s">
        <v>4285</v>
      </c>
      <c r="J1077" s="832" t="s">
        <v>665</v>
      </c>
      <c r="K1077" s="832" t="s">
        <v>643</v>
      </c>
      <c r="L1077" s="835">
        <v>58.62</v>
      </c>
      <c r="M1077" s="835">
        <v>175.85999999999999</v>
      </c>
      <c r="N1077" s="832">
        <v>3</v>
      </c>
      <c r="O1077" s="836">
        <v>2.5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30</v>
      </c>
      <c r="B1078" s="832" t="s">
        <v>3452</v>
      </c>
      <c r="C1078" s="832" t="s">
        <v>3462</v>
      </c>
      <c r="D1078" s="833" t="s">
        <v>5005</v>
      </c>
      <c r="E1078" s="834" t="s">
        <v>3480</v>
      </c>
      <c r="F1078" s="832" t="s">
        <v>3453</v>
      </c>
      <c r="G1078" s="832" t="s">
        <v>3626</v>
      </c>
      <c r="H1078" s="832" t="s">
        <v>564</v>
      </c>
      <c r="I1078" s="832" t="s">
        <v>3627</v>
      </c>
      <c r="J1078" s="832" t="s">
        <v>3628</v>
      </c>
      <c r="K1078" s="832" t="s">
        <v>3629</v>
      </c>
      <c r="L1078" s="835">
        <v>760.22</v>
      </c>
      <c r="M1078" s="835">
        <v>760.22</v>
      </c>
      <c r="N1078" s="832">
        <v>1</v>
      </c>
      <c r="O1078" s="836">
        <v>1</v>
      </c>
      <c r="P1078" s="835">
        <v>760.22</v>
      </c>
      <c r="Q1078" s="837">
        <v>1</v>
      </c>
      <c r="R1078" s="832">
        <v>1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30</v>
      </c>
      <c r="B1079" s="832" t="s">
        <v>3452</v>
      </c>
      <c r="C1079" s="832" t="s">
        <v>3462</v>
      </c>
      <c r="D1079" s="833" t="s">
        <v>5005</v>
      </c>
      <c r="E1079" s="834" t="s">
        <v>3480</v>
      </c>
      <c r="F1079" s="832" t="s">
        <v>3453</v>
      </c>
      <c r="G1079" s="832" t="s">
        <v>3529</v>
      </c>
      <c r="H1079" s="832" t="s">
        <v>597</v>
      </c>
      <c r="I1079" s="832" t="s">
        <v>2566</v>
      </c>
      <c r="J1079" s="832" t="s">
        <v>1308</v>
      </c>
      <c r="K1079" s="832" t="s">
        <v>2567</v>
      </c>
      <c r="L1079" s="835">
        <v>32.25</v>
      </c>
      <c r="M1079" s="835">
        <v>32.25</v>
      </c>
      <c r="N1079" s="832">
        <v>1</v>
      </c>
      <c r="O1079" s="836">
        <v>0.5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30</v>
      </c>
      <c r="B1080" s="832" t="s">
        <v>3452</v>
      </c>
      <c r="C1080" s="832" t="s">
        <v>3462</v>
      </c>
      <c r="D1080" s="833" t="s">
        <v>5005</v>
      </c>
      <c r="E1080" s="834" t="s">
        <v>3480</v>
      </c>
      <c r="F1080" s="832" t="s">
        <v>3453</v>
      </c>
      <c r="G1080" s="832" t="s">
        <v>4039</v>
      </c>
      <c r="H1080" s="832" t="s">
        <v>597</v>
      </c>
      <c r="I1080" s="832" t="s">
        <v>2771</v>
      </c>
      <c r="J1080" s="832" t="s">
        <v>2772</v>
      </c>
      <c r="K1080" s="832" t="s">
        <v>2268</v>
      </c>
      <c r="L1080" s="835">
        <v>31.09</v>
      </c>
      <c r="M1080" s="835">
        <v>93.27</v>
      </c>
      <c r="N1080" s="832">
        <v>3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30</v>
      </c>
      <c r="B1081" s="832" t="s">
        <v>3452</v>
      </c>
      <c r="C1081" s="832" t="s">
        <v>3462</v>
      </c>
      <c r="D1081" s="833" t="s">
        <v>5005</v>
      </c>
      <c r="E1081" s="834" t="s">
        <v>3480</v>
      </c>
      <c r="F1081" s="832" t="s">
        <v>3453</v>
      </c>
      <c r="G1081" s="832" t="s">
        <v>4039</v>
      </c>
      <c r="H1081" s="832" t="s">
        <v>597</v>
      </c>
      <c r="I1081" s="832" t="s">
        <v>2773</v>
      </c>
      <c r="J1081" s="832" t="s">
        <v>2772</v>
      </c>
      <c r="K1081" s="832" t="s">
        <v>2774</v>
      </c>
      <c r="L1081" s="835">
        <v>62.18</v>
      </c>
      <c r="M1081" s="835">
        <v>373.08</v>
      </c>
      <c r="N1081" s="832">
        <v>6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30</v>
      </c>
      <c r="B1082" s="832" t="s">
        <v>3452</v>
      </c>
      <c r="C1082" s="832" t="s">
        <v>3462</v>
      </c>
      <c r="D1082" s="833" t="s">
        <v>5005</v>
      </c>
      <c r="E1082" s="834" t="s">
        <v>3480</v>
      </c>
      <c r="F1082" s="832" t="s">
        <v>3453</v>
      </c>
      <c r="G1082" s="832" t="s">
        <v>3994</v>
      </c>
      <c r="H1082" s="832" t="s">
        <v>597</v>
      </c>
      <c r="I1082" s="832" t="s">
        <v>2817</v>
      </c>
      <c r="J1082" s="832" t="s">
        <v>2818</v>
      </c>
      <c r="K1082" s="832" t="s">
        <v>2819</v>
      </c>
      <c r="L1082" s="835">
        <v>12.79</v>
      </c>
      <c r="M1082" s="835">
        <v>12.79</v>
      </c>
      <c r="N1082" s="832">
        <v>1</v>
      </c>
      <c r="O1082" s="836">
        <v>1</v>
      </c>
      <c r="P1082" s="835">
        <v>12.79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30</v>
      </c>
      <c r="B1083" s="832" t="s">
        <v>3452</v>
      </c>
      <c r="C1083" s="832" t="s">
        <v>3462</v>
      </c>
      <c r="D1083" s="833" t="s">
        <v>5005</v>
      </c>
      <c r="E1083" s="834" t="s">
        <v>3480</v>
      </c>
      <c r="F1083" s="832" t="s">
        <v>3453</v>
      </c>
      <c r="G1083" s="832" t="s">
        <v>3820</v>
      </c>
      <c r="H1083" s="832" t="s">
        <v>597</v>
      </c>
      <c r="I1083" s="832" t="s">
        <v>3357</v>
      </c>
      <c r="J1083" s="832" t="s">
        <v>1356</v>
      </c>
      <c r="K1083" s="832" t="s">
        <v>3358</v>
      </c>
      <c r="L1083" s="835">
        <v>77.790000000000006</v>
      </c>
      <c r="M1083" s="835">
        <v>77.790000000000006</v>
      </c>
      <c r="N1083" s="832">
        <v>1</v>
      </c>
      <c r="O1083" s="836">
        <v>0.5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30</v>
      </c>
      <c r="B1084" s="832" t="s">
        <v>3452</v>
      </c>
      <c r="C1084" s="832" t="s">
        <v>3462</v>
      </c>
      <c r="D1084" s="833" t="s">
        <v>5005</v>
      </c>
      <c r="E1084" s="834" t="s">
        <v>3480</v>
      </c>
      <c r="F1084" s="832" t="s">
        <v>3453</v>
      </c>
      <c r="G1084" s="832" t="s">
        <v>4489</v>
      </c>
      <c r="H1084" s="832" t="s">
        <v>564</v>
      </c>
      <c r="I1084" s="832" t="s">
        <v>4490</v>
      </c>
      <c r="J1084" s="832" t="s">
        <v>4491</v>
      </c>
      <c r="K1084" s="832" t="s">
        <v>4492</v>
      </c>
      <c r="L1084" s="835">
        <v>90.95</v>
      </c>
      <c r="M1084" s="835">
        <v>181.9</v>
      </c>
      <c r="N1084" s="832">
        <v>2</v>
      </c>
      <c r="O1084" s="836">
        <v>1</v>
      </c>
      <c r="P1084" s="835">
        <v>181.9</v>
      </c>
      <c r="Q1084" s="837">
        <v>1</v>
      </c>
      <c r="R1084" s="832">
        <v>2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30</v>
      </c>
      <c r="B1085" s="832" t="s">
        <v>3452</v>
      </c>
      <c r="C1085" s="832" t="s">
        <v>3462</v>
      </c>
      <c r="D1085" s="833" t="s">
        <v>5005</v>
      </c>
      <c r="E1085" s="834" t="s">
        <v>3480</v>
      </c>
      <c r="F1085" s="832" t="s">
        <v>3453</v>
      </c>
      <c r="G1085" s="832" t="s">
        <v>3637</v>
      </c>
      <c r="H1085" s="832" t="s">
        <v>564</v>
      </c>
      <c r="I1085" s="832" t="s">
        <v>3638</v>
      </c>
      <c r="J1085" s="832" t="s">
        <v>3639</v>
      </c>
      <c r="K1085" s="832" t="s">
        <v>3640</v>
      </c>
      <c r="L1085" s="835">
        <v>1228</v>
      </c>
      <c r="M1085" s="835">
        <v>1228</v>
      </c>
      <c r="N1085" s="832">
        <v>1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30</v>
      </c>
      <c r="B1086" s="832" t="s">
        <v>3452</v>
      </c>
      <c r="C1086" s="832" t="s">
        <v>3462</v>
      </c>
      <c r="D1086" s="833" t="s">
        <v>5005</v>
      </c>
      <c r="E1086" s="834" t="s">
        <v>3480</v>
      </c>
      <c r="F1086" s="832" t="s">
        <v>3453</v>
      </c>
      <c r="G1086" s="832" t="s">
        <v>3534</v>
      </c>
      <c r="H1086" s="832" t="s">
        <v>564</v>
      </c>
      <c r="I1086" s="832" t="s">
        <v>4493</v>
      </c>
      <c r="J1086" s="832" t="s">
        <v>2231</v>
      </c>
      <c r="K1086" s="832" t="s">
        <v>4494</v>
      </c>
      <c r="L1086" s="835">
        <v>43.21</v>
      </c>
      <c r="M1086" s="835">
        <v>43.21</v>
      </c>
      <c r="N1086" s="832">
        <v>1</v>
      </c>
      <c r="O1086" s="836">
        <v>1</v>
      </c>
      <c r="P1086" s="835">
        <v>43.21</v>
      </c>
      <c r="Q1086" s="837">
        <v>1</v>
      </c>
      <c r="R1086" s="832">
        <v>1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30</v>
      </c>
      <c r="B1087" s="832" t="s">
        <v>3452</v>
      </c>
      <c r="C1087" s="832" t="s">
        <v>3462</v>
      </c>
      <c r="D1087" s="833" t="s">
        <v>5005</v>
      </c>
      <c r="E1087" s="834" t="s">
        <v>3480</v>
      </c>
      <c r="F1087" s="832" t="s">
        <v>3453</v>
      </c>
      <c r="G1087" s="832" t="s">
        <v>3534</v>
      </c>
      <c r="H1087" s="832" t="s">
        <v>564</v>
      </c>
      <c r="I1087" s="832" t="s">
        <v>3643</v>
      </c>
      <c r="J1087" s="832" t="s">
        <v>1631</v>
      </c>
      <c r="K1087" s="832" t="s">
        <v>2610</v>
      </c>
      <c r="L1087" s="835">
        <v>86.41</v>
      </c>
      <c r="M1087" s="835">
        <v>172.82</v>
      </c>
      <c r="N1087" s="832">
        <v>2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30</v>
      </c>
      <c r="B1088" s="832" t="s">
        <v>3452</v>
      </c>
      <c r="C1088" s="832" t="s">
        <v>3462</v>
      </c>
      <c r="D1088" s="833" t="s">
        <v>5005</v>
      </c>
      <c r="E1088" s="834" t="s">
        <v>3480</v>
      </c>
      <c r="F1088" s="832" t="s">
        <v>3453</v>
      </c>
      <c r="G1088" s="832" t="s">
        <v>3537</v>
      </c>
      <c r="H1088" s="832" t="s">
        <v>597</v>
      </c>
      <c r="I1088" s="832" t="s">
        <v>3644</v>
      </c>
      <c r="J1088" s="832" t="s">
        <v>1818</v>
      </c>
      <c r="K1088" s="832" t="s">
        <v>2715</v>
      </c>
      <c r="L1088" s="835">
        <v>27.5</v>
      </c>
      <c r="M1088" s="835">
        <v>110</v>
      </c>
      <c r="N1088" s="832">
        <v>4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30</v>
      </c>
      <c r="B1089" s="832" t="s">
        <v>3452</v>
      </c>
      <c r="C1089" s="832" t="s">
        <v>3462</v>
      </c>
      <c r="D1089" s="833" t="s">
        <v>5005</v>
      </c>
      <c r="E1089" s="834" t="s">
        <v>3480</v>
      </c>
      <c r="F1089" s="832" t="s">
        <v>3453</v>
      </c>
      <c r="G1089" s="832" t="s">
        <v>3537</v>
      </c>
      <c r="H1089" s="832" t="s">
        <v>597</v>
      </c>
      <c r="I1089" s="832" t="s">
        <v>2716</v>
      </c>
      <c r="J1089" s="832" t="s">
        <v>736</v>
      </c>
      <c r="K1089" s="832" t="s">
        <v>738</v>
      </c>
      <c r="L1089" s="835">
        <v>38.04</v>
      </c>
      <c r="M1089" s="835">
        <v>114.12</v>
      </c>
      <c r="N1089" s="832">
        <v>3</v>
      </c>
      <c r="O1089" s="836">
        <v>2</v>
      </c>
      <c r="P1089" s="835">
        <v>114.12</v>
      </c>
      <c r="Q1089" s="837">
        <v>1</v>
      </c>
      <c r="R1089" s="832">
        <v>3</v>
      </c>
      <c r="S1089" s="837">
        <v>1</v>
      </c>
      <c r="T1089" s="836">
        <v>2</v>
      </c>
      <c r="U1089" s="838">
        <v>1</v>
      </c>
    </row>
    <row r="1090" spans="1:21" ht="14.4" customHeight="1" x14ac:dyDescent="0.3">
      <c r="A1090" s="831">
        <v>30</v>
      </c>
      <c r="B1090" s="832" t="s">
        <v>3452</v>
      </c>
      <c r="C1090" s="832" t="s">
        <v>3462</v>
      </c>
      <c r="D1090" s="833" t="s">
        <v>5005</v>
      </c>
      <c r="E1090" s="834" t="s">
        <v>3480</v>
      </c>
      <c r="F1090" s="832" t="s">
        <v>3453</v>
      </c>
      <c r="G1090" s="832" t="s">
        <v>3537</v>
      </c>
      <c r="H1090" s="832" t="s">
        <v>564</v>
      </c>
      <c r="I1090" s="832" t="s">
        <v>4495</v>
      </c>
      <c r="J1090" s="832" t="s">
        <v>4181</v>
      </c>
      <c r="K1090" s="832" t="s">
        <v>737</v>
      </c>
      <c r="L1090" s="835">
        <v>17.559999999999999</v>
      </c>
      <c r="M1090" s="835">
        <v>105.35999999999999</v>
      </c>
      <c r="N1090" s="832">
        <v>6</v>
      </c>
      <c r="O1090" s="836">
        <v>2</v>
      </c>
      <c r="P1090" s="835">
        <v>105.35999999999999</v>
      </c>
      <c r="Q1090" s="837">
        <v>1</v>
      </c>
      <c r="R1090" s="832">
        <v>6</v>
      </c>
      <c r="S1090" s="837">
        <v>1</v>
      </c>
      <c r="T1090" s="836">
        <v>2</v>
      </c>
      <c r="U1090" s="838">
        <v>1</v>
      </c>
    </row>
    <row r="1091" spans="1:21" ht="14.4" customHeight="1" x14ac:dyDescent="0.3">
      <c r="A1091" s="831">
        <v>30</v>
      </c>
      <c r="B1091" s="832" t="s">
        <v>3452</v>
      </c>
      <c r="C1091" s="832" t="s">
        <v>3462</v>
      </c>
      <c r="D1091" s="833" t="s">
        <v>5005</v>
      </c>
      <c r="E1091" s="834" t="s">
        <v>3480</v>
      </c>
      <c r="F1091" s="832" t="s">
        <v>3453</v>
      </c>
      <c r="G1091" s="832" t="s">
        <v>4048</v>
      </c>
      <c r="H1091" s="832" t="s">
        <v>597</v>
      </c>
      <c r="I1091" s="832" t="s">
        <v>2684</v>
      </c>
      <c r="J1091" s="832" t="s">
        <v>2682</v>
      </c>
      <c r="K1091" s="832" t="s">
        <v>2685</v>
      </c>
      <c r="L1091" s="835">
        <v>105.44</v>
      </c>
      <c r="M1091" s="835">
        <v>316.32</v>
      </c>
      <c r="N1091" s="832">
        <v>3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30</v>
      </c>
      <c r="B1092" s="832" t="s">
        <v>3452</v>
      </c>
      <c r="C1092" s="832" t="s">
        <v>3462</v>
      </c>
      <c r="D1092" s="833" t="s">
        <v>5005</v>
      </c>
      <c r="E1092" s="834" t="s">
        <v>3480</v>
      </c>
      <c r="F1092" s="832" t="s">
        <v>3453</v>
      </c>
      <c r="G1092" s="832" t="s">
        <v>3851</v>
      </c>
      <c r="H1092" s="832" t="s">
        <v>597</v>
      </c>
      <c r="I1092" s="832" t="s">
        <v>3023</v>
      </c>
      <c r="J1092" s="832" t="s">
        <v>701</v>
      </c>
      <c r="K1092" s="832" t="s">
        <v>642</v>
      </c>
      <c r="L1092" s="835">
        <v>35.25</v>
      </c>
      <c r="M1092" s="835">
        <v>35.25</v>
      </c>
      <c r="N1092" s="832">
        <v>1</v>
      </c>
      <c r="O1092" s="836">
        <v>0.5</v>
      </c>
      <c r="P1092" s="835">
        <v>35.25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30</v>
      </c>
      <c r="B1093" s="832" t="s">
        <v>3452</v>
      </c>
      <c r="C1093" s="832" t="s">
        <v>3462</v>
      </c>
      <c r="D1093" s="833" t="s">
        <v>5005</v>
      </c>
      <c r="E1093" s="834" t="s">
        <v>3480</v>
      </c>
      <c r="F1093" s="832" t="s">
        <v>3453</v>
      </c>
      <c r="G1093" s="832" t="s">
        <v>3851</v>
      </c>
      <c r="H1093" s="832" t="s">
        <v>564</v>
      </c>
      <c r="I1093" s="832" t="s">
        <v>3852</v>
      </c>
      <c r="J1093" s="832" t="s">
        <v>701</v>
      </c>
      <c r="K1093" s="832" t="s">
        <v>3853</v>
      </c>
      <c r="L1093" s="835">
        <v>35.25</v>
      </c>
      <c r="M1093" s="835">
        <v>105.75</v>
      </c>
      <c r="N1093" s="832">
        <v>3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30</v>
      </c>
      <c r="B1094" s="832" t="s">
        <v>3452</v>
      </c>
      <c r="C1094" s="832" t="s">
        <v>3462</v>
      </c>
      <c r="D1094" s="833" t="s">
        <v>5005</v>
      </c>
      <c r="E1094" s="834" t="s">
        <v>3480</v>
      </c>
      <c r="F1094" s="832" t="s">
        <v>3453</v>
      </c>
      <c r="G1094" s="832" t="s">
        <v>3857</v>
      </c>
      <c r="H1094" s="832" t="s">
        <v>597</v>
      </c>
      <c r="I1094" s="832" t="s">
        <v>3327</v>
      </c>
      <c r="J1094" s="832" t="s">
        <v>2768</v>
      </c>
      <c r="K1094" s="832" t="s">
        <v>2765</v>
      </c>
      <c r="L1094" s="835">
        <v>15.55</v>
      </c>
      <c r="M1094" s="835">
        <v>93.300000000000011</v>
      </c>
      <c r="N1094" s="832">
        <v>6</v>
      </c>
      <c r="O1094" s="836">
        <v>1</v>
      </c>
      <c r="P1094" s="835">
        <v>46.650000000000006</v>
      </c>
      <c r="Q1094" s="837">
        <v>0.5</v>
      </c>
      <c r="R1094" s="832">
        <v>3</v>
      </c>
      <c r="S1094" s="837">
        <v>0.5</v>
      </c>
      <c r="T1094" s="836">
        <v>0.5</v>
      </c>
      <c r="U1094" s="838">
        <v>0.5</v>
      </c>
    </row>
    <row r="1095" spans="1:21" ht="14.4" customHeight="1" x14ac:dyDescent="0.3">
      <c r="A1095" s="831">
        <v>30</v>
      </c>
      <c r="B1095" s="832" t="s">
        <v>3452</v>
      </c>
      <c r="C1095" s="832" t="s">
        <v>3462</v>
      </c>
      <c r="D1095" s="833" t="s">
        <v>5005</v>
      </c>
      <c r="E1095" s="834" t="s">
        <v>3480</v>
      </c>
      <c r="F1095" s="832" t="s">
        <v>3453</v>
      </c>
      <c r="G1095" s="832" t="s">
        <v>4496</v>
      </c>
      <c r="H1095" s="832" t="s">
        <v>564</v>
      </c>
      <c r="I1095" s="832" t="s">
        <v>4497</v>
      </c>
      <c r="J1095" s="832" t="s">
        <v>4498</v>
      </c>
      <c r="K1095" s="832" t="s">
        <v>4499</v>
      </c>
      <c r="L1095" s="835">
        <v>78.33</v>
      </c>
      <c r="M1095" s="835">
        <v>156.66</v>
      </c>
      <c r="N1095" s="832">
        <v>2</v>
      </c>
      <c r="O1095" s="836">
        <v>1</v>
      </c>
      <c r="P1095" s="835">
        <v>156.66</v>
      </c>
      <c r="Q1095" s="837">
        <v>1</v>
      </c>
      <c r="R1095" s="832">
        <v>2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30</v>
      </c>
      <c r="B1096" s="832" t="s">
        <v>3452</v>
      </c>
      <c r="C1096" s="832" t="s">
        <v>3462</v>
      </c>
      <c r="D1096" s="833" t="s">
        <v>5005</v>
      </c>
      <c r="E1096" s="834" t="s">
        <v>3480</v>
      </c>
      <c r="F1096" s="832" t="s">
        <v>3453</v>
      </c>
      <c r="G1096" s="832" t="s">
        <v>3544</v>
      </c>
      <c r="H1096" s="832" t="s">
        <v>564</v>
      </c>
      <c r="I1096" s="832" t="s">
        <v>4373</v>
      </c>
      <c r="J1096" s="832" t="s">
        <v>1133</v>
      </c>
      <c r="K1096" s="832" t="s">
        <v>4374</v>
      </c>
      <c r="L1096" s="835">
        <v>103.67</v>
      </c>
      <c r="M1096" s="835">
        <v>311.01</v>
      </c>
      <c r="N1096" s="832">
        <v>3</v>
      </c>
      <c r="O1096" s="836">
        <v>1</v>
      </c>
      <c r="P1096" s="835">
        <v>207.34</v>
      </c>
      <c r="Q1096" s="837">
        <v>0.66666666666666674</v>
      </c>
      <c r="R1096" s="832">
        <v>2</v>
      </c>
      <c r="S1096" s="837">
        <v>0.66666666666666663</v>
      </c>
      <c r="T1096" s="836">
        <v>0.5</v>
      </c>
      <c r="U1096" s="838">
        <v>0.5</v>
      </c>
    </row>
    <row r="1097" spans="1:21" ht="14.4" customHeight="1" x14ac:dyDescent="0.3">
      <c r="A1097" s="831">
        <v>30</v>
      </c>
      <c r="B1097" s="832" t="s">
        <v>3452</v>
      </c>
      <c r="C1097" s="832" t="s">
        <v>3462</v>
      </c>
      <c r="D1097" s="833" t="s">
        <v>5005</v>
      </c>
      <c r="E1097" s="834" t="s">
        <v>3480</v>
      </c>
      <c r="F1097" s="832" t="s">
        <v>3453</v>
      </c>
      <c r="G1097" s="832" t="s">
        <v>3544</v>
      </c>
      <c r="H1097" s="832" t="s">
        <v>564</v>
      </c>
      <c r="I1097" s="832" t="s">
        <v>3861</v>
      </c>
      <c r="J1097" s="832" t="s">
        <v>3862</v>
      </c>
      <c r="K1097" s="832" t="s">
        <v>3863</v>
      </c>
      <c r="L1097" s="835">
        <v>115.18</v>
      </c>
      <c r="M1097" s="835">
        <v>115.18</v>
      </c>
      <c r="N1097" s="832">
        <v>1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30</v>
      </c>
      <c r="B1098" s="832" t="s">
        <v>3452</v>
      </c>
      <c r="C1098" s="832" t="s">
        <v>3462</v>
      </c>
      <c r="D1098" s="833" t="s">
        <v>5005</v>
      </c>
      <c r="E1098" s="834" t="s">
        <v>3480</v>
      </c>
      <c r="F1098" s="832" t="s">
        <v>3453</v>
      </c>
      <c r="G1098" s="832" t="s">
        <v>3544</v>
      </c>
      <c r="H1098" s="832" t="s">
        <v>564</v>
      </c>
      <c r="I1098" s="832" t="s">
        <v>3545</v>
      </c>
      <c r="J1098" s="832" t="s">
        <v>1133</v>
      </c>
      <c r="K1098" s="832" t="s">
        <v>3546</v>
      </c>
      <c r="L1098" s="835">
        <v>32.25</v>
      </c>
      <c r="M1098" s="835">
        <v>32.25</v>
      </c>
      <c r="N1098" s="832">
        <v>1</v>
      </c>
      <c r="O1098" s="836">
        <v>0.5</v>
      </c>
      <c r="P1098" s="835">
        <v>32.25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30</v>
      </c>
      <c r="B1099" s="832" t="s">
        <v>3452</v>
      </c>
      <c r="C1099" s="832" t="s">
        <v>3462</v>
      </c>
      <c r="D1099" s="833" t="s">
        <v>5005</v>
      </c>
      <c r="E1099" s="834" t="s">
        <v>3480</v>
      </c>
      <c r="F1099" s="832" t="s">
        <v>3453</v>
      </c>
      <c r="G1099" s="832" t="s">
        <v>3544</v>
      </c>
      <c r="H1099" s="832" t="s">
        <v>564</v>
      </c>
      <c r="I1099" s="832" t="s">
        <v>3647</v>
      </c>
      <c r="J1099" s="832" t="s">
        <v>1133</v>
      </c>
      <c r="K1099" s="832" t="s">
        <v>3648</v>
      </c>
      <c r="L1099" s="835">
        <v>103.67</v>
      </c>
      <c r="M1099" s="835">
        <v>311.01</v>
      </c>
      <c r="N1099" s="832">
        <v>3</v>
      </c>
      <c r="O1099" s="836">
        <v>1.5</v>
      </c>
      <c r="P1099" s="835">
        <v>103.67</v>
      </c>
      <c r="Q1099" s="837">
        <v>0.33333333333333337</v>
      </c>
      <c r="R1099" s="832">
        <v>1</v>
      </c>
      <c r="S1099" s="837">
        <v>0.33333333333333331</v>
      </c>
      <c r="T1099" s="836">
        <v>0.5</v>
      </c>
      <c r="U1099" s="838">
        <v>0.33333333333333331</v>
      </c>
    </row>
    <row r="1100" spans="1:21" ht="14.4" customHeight="1" x14ac:dyDescent="0.3">
      <c r="A1100" s="831">
        <v>30</v>
      </c>
      <c r="B1100" s="832" t="s">
        <v>3452</v>
      </c>
      <c r="C1100" s="832" t="s">
        <v>3462</v>
      </c>
      <c r="D1100" s="833" t="s">
        <v>5005</v>
      </c>
      <c r="E1100" s="834" t="s">
        <v>3480</v>
      </c>
      <c r="F1100" s="832" t="s">
        <v>3453</v>
      </c>
      <c r="G1100" s="832" t="s">
        <v>4418</v>
      </c>
      <c r="H1100" s="832" t="s">
        <v>564</v>
      </c>
      <c r="I1100" s="832" t="s">
        <v>4419</v>
      </c>
      <c r="J1100" s="832" t="s">
        <v>4420</v>
      </c>
      <c r="K1100" s="832" t="s">
        <v>4421</v>
      </c>
      <c r="L1100" s="835">
        <v>18.809999999999999</v>
      </c>
      <c r="M1100" s="835">
        <v>56.429999999999993</v>
      </c>
      <c r="N1100" s="832">
        <v>3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30</v>
      </c>
      <c r="B1101" s="832" t="s">
        <v>3452</v>
      </c>
      <c r="C1101" s="832" t="s">
        <v>3462</v>
      </c>
      <c r="D1101" s="833" t="s">
        <v>5005</v>
      </c>
      <c r="E1101" s="834" t="s">
        <v>3480</v>
      </c>
      <c r="F1101" s="832" t="s">
        <v>3453</v>
      </c>
      <c r="G1101" s="832" t="s">
        <v>3487</v>
      </c>
      <c r="H1101" s="832" t="s">
        <v>597</v>
      </c>
      <c r="I1101" s="832" t="s">
        <v>3488</v>
      </c>
      <c r="J1101" s="832" t="s">
        <v>2559</v>
      </c>
      <c r="K1101" s="832" t="s">
        <v>2560</v>
      </c>
      <c r="L1101" s="835">
        <v>16.12</v>
      </c>
      <c r="M1101" s="835">
        <v>32.24</v>
      </c>
      <c r="N1101" s="832">
        <v>2</v>
      </c>
      <c r="O1101" s="836">
        <v>1</v>
      </c>
      <c r="P1101" s="835">
        <v>16.12</v>
      </c>
      <c r="Q1101" s="837">
        <v>0.5</v>
      </c>
      <c r="R1101" s="832">
        <v>1</v>
      </c>
      <c r="S1101" s="837">
        <v>0.5</v>
      </c>
      <c r="T1101" s="836">
        <v>0.5</v>
      </c>
      <c r="U1101" s="838">
        <v>0.5</v>
      </c>
    </row>
    <row r="1102" spans="1:21" ht="14.4" customHeight="1" x14ac:dyDescent="0.3">
      <c r="A1102" s="831">
        <v>30</v>
      </c>
      <c r="B1102" s="832" t="s">
        <v>3452</v>
      </c>
      <c r="C1102" s="832" t="s">
        <v>3462</v>
      </c>
      <c r="D1102" s="833" t="s">
        <v>5005</v>
      </c>
      <c r="E1102" s="834" t="s">
        <v>3480</v>
      </c>
      <c r="F1102" s="832" t="s">
        <v>3453</v>
      </c>
      <c r="G1102" s="832" t="s">
        <v>3585</v>
      </c>
      <c r="H1102" s="832" t="s">
        <v>597</v>
      </c>
      <c r="I1102" s="832" t="s">
        <v>3345</v>
      </c>
      <c r="J1102" s="832" t="s">
        <v>2805</v>
      </c>
      <c r="K1102" s="832" t="s">
        <v>3346</v>
      </c>
      <c r="L1102" s="835">
        <v>352.37</v>
      </c>
      <c r="M1102" s="835">
        <v>704.74</v>
      </c>
      <c r="N1102" s="832">
        <v>2</v>
      </c>
      <c r="O1102" s="836">
        <v>0.5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30</v>
      </c>
      <c r="B1103" s="832" t="s">
        <v>3452</v>
      </c>
      <c r="C1103" s="832" t="s">
        <v>3462</v>
      </c>
      <c r="D1103" s="833" t="s">
        <v>5005</v>
      </c>
      <c r="E1103" s="834" t="s">
        <v>3480</v>
      </c>
      <c r="F1103" s="832" t="s">
        <v>3453</v>
      </c>
      <c r="G1103" s="832" t="s">
        <v>3547</v>
      </c>
      <c r="H1103" s="832" t="s">
        <v>564</v>
      </c>
      <c r="I1103" s="832" t="s">
        <v>3883</v>
      </c>
      <c r="J1103" s="832" t="s">
        <v>3549</v>
      </c>
      <c r="K1103" s="832" t="s">
        <v>3884</v>
      </c>
      <c r="L1103" s="835">
        <v>218.62</v>
      </c>
      <c r="M1103" s="835">
        <v>1093.0999999999999</v>
      </c>
      <c r="N1103" s="832">
        <v>5</v>
      </c>
      <c r="O1103" s="836">
        <v>2.5</v>
      </c>
      <c r="P1103" s="835">
        <v>437.24</v>
      </c>
      <c r="Q1103" s="837">
        <v>0.4</v>
      </c>
      <c r="R1103" s="832">
        <v>2</v>
      </c>
      <c r="S1103" s="837">
        <v>0.4</v>
      </c>
      <c r="T1103" s="836">
        <v>1</v>
      </c>
      <c r="U1103" s="838">
        <v>0.4</v>
      </c>
    </row>
    <row r="1104" spans="1:21" ht="14.4" customHeight="1" x14ac:dyDescent="0.3">
      <c r="A1104" s="831">
        <v>30</v>
      </c>
      <c r="B1104" s="832" t="s">
        <v>3452</v>
      </c>
      <c r="C1104" s="832" t="s">
        <v>3462</v>
      </c>
      <c r="D1104" s="833" t="s">
        <v>5005</v>
      </c>
      <c r="E1104" s="834" t="s">
        <v>3480</v>
      </c>
      <c r="F1104" s="832" t="s">
        <v>3453</v>
      </c>
      <c r="G1104" s="832" t="s">
        <v>3547</v>
      </c>
      <c r="H1104" s="832" t="s">
        <v>564</v>
      </c>
      <c r="I1104" s="832" t="s">
        <v>4422</v>
      </c>
      <c r="J1104" s="832" t="s">
        <v>3549</v>
      </c>
      <c r="K1104" s="832" t="s">
        <v>4423</v>
      </c>
      <c r="L1104" s="835">
        <v>437.23</v>
      </c>
      <c r="M1104" s="835">
        <v>437.23</v>
      </c>
      <c r="N1104" s="832">
        <v>1</v>
      </c>
      <c r="O1104" s="836">
        <v>0.5</v>
      </c>
      <c r="P1104" s="835">
        <v>437.23</v>
      </c>
      <c r="Q1104" s="837">
        <v>1</v>
      </c>
      <c r="R1104" s="832">
        <v>1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30</v>
      </c>
      <c r="B1105" s="832" t="s">
        <v>3452</v>
      </c>
      <c r="C1105" s="832" t="s">
        <v>3462</v>
      </c>
      <c r="D1105" s="833" t="s">
        <v>5005</v>
      </c>
      <c r="E1105" s="834" t="s">
        <v>3480</v>
      </c>
      <c r="F1105" s="832" t="s">
        <v>3453</v>
      </c>
      <c r="G1105" s="832" t="s">
        <v>4062</v>
      </c>
      <c r="H1105" s="832" t="s">
        <v>564</v>
      </c>
      <c r="I1105" s="832" t="s">
        <v>4063</v>
      </c>
      <c r="J1105" s="832" t="s">
        <v>637</v>
      </c>
      <c r="K1105" s="832" t="s">
        <v>4064</v>
      </c>
      <c r="L1105" s="835">
        <v>108.44</v>
      </c>
      <c r="M1105" s="835">
        <v>433.76</v>
      </c>
      <c r="N1105" s="832">
        <v>4</v>
      </c>
      <c r="O1105" s="836">
        <v>1.5</v>
      </c>
      <c r="P1105" s="835">
        <v>433.76</v>
      </c>
      <c r="Q1105" s="837">
        <v>1</v>
      </c>
      <c r="R1105" s="832">
        <v>4</v>
      </c>
      <c r="S1105" s="837">
        <v>1</v>
      </c>
      <c r="T1105" s="836">
        <v>1.5</v>
      </c>
      <c r="U1105" s="838">
        <v>1</v>
      </c>
    </row>
    <row r="1106" spans="1:21" ht="14.4" customHeight="1" x14ac:dyDescent="0.3">
      <c r="A1106" s="831">
        <v>30</v>
      </c>
      <c r="B1106" s="832" t="s">
        <v>3452</v>
      </c>
      <c r="C1106" s="832" t="s">
        <v>3462</v>
      </c>
      <c r="D1106" s="833" t="s">
        <v>5005</v>
      </c>
      <c r="E1106" s="834" t="s">
        <v>3480</v>
      </c>
      <c r="F1106" s="832" t="s">
        <v>3453</v>
      </c>
      <c r="G1106" s="832" t="s">
        <v>3555</v>
      </c>
      <c r="H1106" s="832" t="s">
        <v>597</v>
      </c>
      <c r="I1106" s="832" t="s">
        <v>2785</v>
      </c>
      <c r="J1106" s="832" t="s">
        <v>2786</v>
      </c>
      <c r="K1106" s="832" t="s">
        <v>2787</v>
      </c>
      <c r="L1106" s="835">
        <v>10.34</v>
      </c>
      <c r="M1106" s="835">
        <v>124.08</v>
      </c>
      <c r="N1106" s="832">
        <v>12</v>
      </c>
      <c r="O1106" s="836">
        <v>3</v>
      </c>
      <c r="P1106" s="835">
        <v>41.36</v>
      </c>
      <c r="Q1106" s="837">
        <v>0.33333333333333331</v>
      </c>
      <c r="R1106" s="832">
        <v>4</v>
      </c>
      <c r="S1106" s="837">
        <v>0.33333333333333331</v>
      </c>
      <c r="T1106" s="836">
        <v>1</v>
      </c>
      <c r="U1106" s="838">
        <v>0.33333333333333331</v>
      </c>
    </row>
    <row r="1107" spans="1:21" ht="14.4" customHeight="1" x14ac:dyDescent="0.3">
      <c r="A1107" s="831">
        <v>30</v>
      </c>
      <c r="B1107" s="832" t="s">
        <v>3452</v>
      </c>
      <c r="C1107" s="832" t="s">
        <v>3462</v>
      </c>
      <c r="D1107" s="833" t="s">
        <v>5005</v>
      </c>
      <c r="E1107" s="834" t="s">
        <v>3480</v>
      </c>
      <c r="F1107" s="832" t="s">
        <v>3453</v>
      </c>
      <c r="G1107" s="832" t="s">
        <v>4189</v>
      </c>
      <c r="H1107" s="832" t="s">
        <v>564</v>
      </c>
      <c r="I1107" s="832" t="s">
        <v>4500</v>
      </c>
      <c r="J1107" s="832" t="s">
        <v>4306</v>
      </c>
      <c r="K1107" s="832" t="s">
        <v>4307</v>
      </c>
      <c r="L1107" s="835">
        <v>170.77</v>
      </c>
      <c r="M1107" s="835">
        <v>341.54</v>
      </c>
      <c r="N1107" s="832">
        <v>2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30</v>
      </c>
      <c r="B1108" s="832" t="s">
        <v>3452</v>
      </c>
      <c r="C1108" s="832" t="s">
        <v>3462</v>
      </c>
      <c r="D1108" s="833" t="s">
        <v>5005</v>
      </c>
      <c r="E1108" s="834" t="s">
        <v>3480</v>
      </c>
      <c r="F1108" s="832" t="s">
        <v>3453</v>
      </c>
      <c r="G1108" s="832" t="s">
        <v>4189</v>
      </c>
      <c r="H1108" s="832" t="s">
        <v>564</v>
      </c>
      <c r="I1108" s="832" t="s">
        <v>4305</v>
      </c>
      <c r="J1108" s="832" t="s">
        <v>4306</v>
      </c>
      <c r="K1108" s="832" t="s">
        <v>4307</v>
      </c>
      <c r="L1108" s="835">
        <v>170.77</v>
      </c>
      <c r="M1108" s="835">
        <v>170.77</v>
      </c>
      <c r="N1108" s="832">
        <v>1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30</v>
      </c>
      <c r="B1109" s="832" t="s">
        <v>3452</v>
      </c>
      <c r="C1109" s="832" t="s">
        <v>3462</v>
      </c>
      <c r="D1109" s="833" t="s">
        <v>5005</v>
      </c>
      <c r="E1109" s="834" t="s">
        <v>3480</v>
      </c>
      <c r="F1109" s="832" t="s">
        <v>3453</v>
      </c>
      <c r="G1109" s="832" t="s">
        <v>4192</v>
      </c>
      <c r="H1109" s="832" t="s">
        <v>564</v>
      </c>
      <c r="I1109" s="832" t="s">
        <v>4193</v>
      </c>
      <c r="J1109" s="832" t="s">
        <v>4194</v>
      </c>
      <c r="K1109" s="832" t="s">
        <v>4195</v>
      </c>
      <c r="L1109" s="835">
        <v>1762.05</v>
      </c>
      <c r="M1109" s="835">
        <v>3524.1</v>
      </c>
      <c r="N1109" s="832">
        <v>2</v>
      </c>
      <c r="O1109" s="836">
        <v>0.5</v>
      </c>
      <c r="P1109" s="835">
        <v>3524.1</v>
      </c>
      <c r="Q1109" s="837">
        <v>1</v>
      </c>
      <c r="R1109" s="832">
        <v>2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30</v>
      </c>
      <c r="B1110" s="832" t="s">
        <v>3452</v>
      </c>
      <c r="C1110" s="832" t="s">
        <v>3462</v>
      </c>
      <c r="D1110" s="833" t="s">
        <v>5005</v>
      </c>
      <c r="E1110" s="834" t="s">
        <v>3480</v>
      </c>
      <c r="F1110" s="832" t="s">
        <v>3453</v>
      </c>
      <c r="G1110" s="832" t="s">
        <v>4192</v>
      </c>
      <c r="H1110" s="832" t="s">
        <v>564</v>
      </c>
      <c r="I1110" s="832" t="s">
        <v>4433</v>
      </c>
      <c r="J1110" s="832" t="s">
        <v>4194</v>
      </c>
      <c r="K1110" s="832" t="s">
        <v>4434</v>
      </c>
      <c r="L1110" s="835">
        <v>1321.53</v>
      </c>
      <c r="M1110" s="835">
        <v>3964.59</v>
      </c>
      <c r="N1110" s="832">
        <v>3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30</v>
      </c>
      <c r="B1111" s="832" t="s">
        <v>3452</v>
      </c>
      <c r="C1111" s="832" t="s">
        <v>3462</v>
      </c>
      <c r="D1111" s="833" t="s">
        <v>5005</v>
      </c>
      <c r="E1111" s="834" t="s">
        <v>3480</v>
      </c>
      <c r="F1111" s="832" t="s">
        <v>3453</v>
      </c>
      <c r="G1111" s="832" t="s">
        <v>3599</v>
      </c>
      <c r="H1111" s="832" t="s">
        <v>564</v>
      </c>
      <c r="I1111" s="832" t="s">
        <v>3600</v>
      </c>
      <c r="J1111" s="832" t="s">
        <v>3601</v>
      </c>
      <c r="K1111" s="832" t="s">
        <v>3602</v>
      </c>
      <c r="L1111" s="835">
        <v>203.36</v>
      </c>
      <c r="M1111" s="835">
        <v>1016.8000000000001</v>
      </c>
      <c r="N1111" s="832">
        <v>5</v>
      </c>
      <c r="O1111" s="836">
        <v>2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30</v>
      </c>
      <c r="B1112" s="832" t="s">
        <v>3452</v>
      </c>
      <c r="C1112" s="832" t="s">
        <v>3462</v>
      </c>
      <c r="D1112" s="833" t="s">
        <v>5005</v>
      </c>
      <c r="E1112" s="834" t="s">
        <v>3480</v>
      </c>
      <c r="F1112" s="832" t="s">
        <v>3453</v>
      </c>
      <c r="G1112" s="832" t="s">
        <v>3599</v>
      </c>
      <c r="H1112" s="832" t="s">
        <v>564</v>
      </c>
      <c r="I1112" s="832" t="s">
        <v>3897</v>
      </c>
      <c r="J1112" s="832" t="s">
        <v>3601</v>
      </c>
      <c r="K1112" s="832" t="s">
        <v>3898</v>
      </c>
      <c r="L1112" s="835">
        <v>352.3</v>
      </c>
      <c r="M1112" s="835">
        <v>1761.5</v>
      </c>
      <c r="N1112" s="832">
        <v>5</v>
      </c>
      <c r="O1112" s="836">
        <v>1.5</v>
      </c>
      <c r="P1112" s="835">
        <v>704.6</v>
      </c>
      <c r="Q1112" s="837">
        <v>0.4</v>
      </c>
      <c r="R1112" s="832">
        <v>2</v>
      </c>
      <c r="S1112" s="837">
        <v>0.4</v>
      </c>
      <c r="T1112" s="836">
        <v>1</v>
      </c>
      <c r="U1112" s="838">
        <v>0.66666666666666663</v>
      </c>
    </row>
    <row r="1113" spans="1:21" ht="14.4" customHeight="1" x14ac:dyDescent="0.3">
      <c r="A1113" s="831">
        <v>30</v>
      </c>
      <c r="B1113" s="832" t="s">
        <v>3452</v>
      </c>
      <c r="C1113" s="832" t="s">
        <v>3462</v>
      </c>
      <c r="D1113" s="833" t="s">
        <v>5005</v>
      </c>
      <c r="E1113" s="834" t="s">
        <v>3480</v>
      </c>
      <c r="F1113" s="832" t="s">
        <v>3453</v>
      </c>
      <c r="G1113" s="832" t="s">
        <v>3899</v>
      </c>
      <c r="H1113" s="832" t="s">
        <v>597</v>
      </c>
      <c r="I1113" s="832" t="s">
        <v>3366</v>
      </c>
      <c r="J1113" s="832" t="s">
        <v>2859</v>
      </c>
      <c r="K1113" s="832" t="s">
        <v>823</v>
      </c>
      <c r="L1113" s="835">
        <v>143.35</v>
      </c>
      <c r="M1113" s="835">
        <v>430.04999999999995</v>
      </c>
      <c r="N1113" s="832">
        <v>3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30</v>
      </c>
      <c r="B1114" s="832" t="s">
        <v>3452</v>
      </c>
      <c r="C1114" s="832" t="s">
        <v>3462</v>
      </c>
      <c r="D1114" s="833" t="s">
        <v>5005</v>
      </c>
      <c r="E1114" s="834" t="s">
        <v>3480</v>
      </c>
      <c r="F1114" s="832" t="s">
        <v>3453</v>
      </c>
      <c r="G1114" s="832" t="s">
        <v>3899</v>
      </c>
      <c r="H1114" s="832" t="s">
        <v>597</v>
      </c>
      <c r="I1114" s="832" t="s">
        <v>2858</v>
      </c>
      <c r="J1114" s="832" t="s">
        <v>2859</v>
      </c>
      <c r="K1114" s="832" t="s">
        <v>762</v>
      </c>
      <c r="L1114" s="835">
        <v>93.18</v>
      </c>
      <c r="M1114" s="835">
        <v>652.26</v>
      </c>
      <c r="N1114" s="832">
        <v>7</v>
      </c>
      <c r="O1114" s="836">
        <v>1.5</v>
      </c>
      <c r="P1114" s="835">
        <v>372.72</v>
      </c>
      <c r="Q1114" s="837">
        <v>0.57142857142857151</v>
      </c>
      <c r="R1114" s="832">
        <v>4</v>
      </c>
      <c r="S1114" s="837">
        <v>0.5714285714285714</v>
      </c>
      <c r="T1114" s="836">
        <v>1</v>
      </c>
      <c r="U1114" s="838">
        <v>0.66666666666666663</v>
      </c>
    </row>
    <row r="1115" spans="1:21" ht="14.4" customHeight="1" x14ac:dyDescent="0.3">
      <c r="A1115" s="831">
        <v>30</v>
      </c>
      <c r="B1115" s="832" t="s">
        <v>3452</v>
      </c>
      <c r="C1115" s="832" t="s">
        <v>3462</v>
      </c>
      <c r="D1115" s="833" t="s">
        <v>5005</v>
      </c>
      <c r="E1115" s="834" t="s">
        <v>3480</v>
      </c>
      <c r="F1115" s="832" t="s">
        <v>3453</v>
      </c>
      <c r="G1115" s="832" t="s">
        <v>3899</v>
      </c>
      <c r="H1115" s="832" t="s">
        <v>564</v>
      </c>
      <c r="I1115" s="832" t="s">
        <v>4501</v>
      </c>
      <c r="J1115" s="832" t="s">
        <v>3903</v>
      </c>
      <c r="K1115" s="832" t="s">
        <v>3231</v>
      </c>
      <c r="L1115" s="835">
        <v>279.52999999999997</v>
      </c>
      <c r="M1115" s="835">
        <v>279.52999999999997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30</v>
      </c>
      <c r="B1116" s="832" t="s">
        <v>3452</v>
      </c>
      <c r="C1116" s="832" t="s">
        <v>3462</v>
      </c>
      <c r="D1116" s="833" t="s">
        <v>5005</v>
      </c>
      <c r="E1116" s="834" t="s">
        <v>3480</v>
      </c>
      <c r="F1116" s="832" t="s">
        <v>3453</v>
      </c>
      <c r="G1116" s="832" t="s">
        <v>4196</v>
      </c>
      <c r="H1116" s="832" t="s">
        <v>564</v>
      </c>
      <c r="I1116" s="832" t="s">
        <v>4197</v>
      </c>
      <c r="J1116" s="832" t="s">
        <v>4198</v>
      </c>
      <c r="K1116" s="832" t="s">
        <v>4199</v>
      </c>
      <c r="L1116" s="835">
        <v>0</v>
      </c>
      <c r="M1116" s="835">
        <v>0</v>
      </c>
      <c r="N1116" s="832">
        <v>2</v>
      </c>
      <c r="O1116" s="836">
        <v>0.5</v>
      </c>
      <c r="P1116" s="835"/>
      <c r="Q1116" s="837"/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30</v>
      </c>
      <c r="B1117" s="832" t="s">
        <v>3452</v>
      </c>
      <c r="C1117" s="832" t="s">
        <v>3462</v>
      </c>
      <c r="D1117" s="833" t="s">
        <v>5005</v>
      </c>
      <c r="E1117" s="834" t="s">
        <v>3480</v>
      </c>
      <c r="F1117" s="832" t="s">
        <v>3453</v>
      </c>
      <c r="G1117" s="832" t="s">
        <v>3909</v>
      </c>
      <c r="H1117" s="832" t="s">
        <v>564</v>
      </c>
      <c r="I1117" s="832" t="s">
        <v>3911</v>
      </c>
      <c r="J1117" s="832" t="s">
        <v>1301</v>
      </c>
      <c r="K1117" s="832" t="s">
        <v>3912</v>
      </c>
      <c r="L1117" s="835">
        <v>0</v>
      </c>
      <c r="M1117" s="835">
        <v>0</v>
      </c>
      <c r="N1117" s="832">
        <v>46</v>
      </c>
      <c r="O1117" s="836">
        <v>9.5</v>
      </c>
      <c r="P1117" s="835">
        <v>0</v>
      </c>
      <c r="Q1117" s="837"/>
      <c r="R1117" s="832">
        <v>35</v>
      </c>
      <c r="S1117" s="837">
        <v>0.76086956521739135</v>
      </c>
      <c r="T1117" s="836">
        <v>7</v>
      </c>
      <c r="U1117" s="838">
        <v>0.73684210526315785</v>
      </c>
    </row>
    <row r="1118" spans="1:21" ht="14.4" customHeight="1" x14ac:dyDescent="0.3">
      <c r="A1118" s="831">
        <v>30</v>
      </c>
      <c r="B1118" s="832" t="s">
        <v>3452</v>
      </c>
      <c r="C1118" s="832" t="s">
        <v>3462</v>
      </c>
      <c r="D1118" s="833" t="s">
        <v>5005</v>
      </c>
      <c r="E1118" s="834" t="s">
        <v>3480</v>
      </c>
      <c r="F1118" s="832" t="s">
        <v>3453</v>
      </c>
      <c r="G1118" s="832" t="s">
        <v>4502</v>
      </c>
      <c r="H1118" s="832" t="s">
        <v>564</v>
      </c>
      <c r="I1118" s="832" t="s">
        <v>4503</v>
      </c>
      <c r="J1118" s="832" t="s">
        <v>4504</v>
      </c>
      <c r="K1118" s="832" t="s">
        <v>4505</v>
      </c>
      <c r="L1118" s="835">
        <v>96.81</v>
      </c>
      <c r="M1118" s="835">
        <v>290.43</v>
      </c>
      <c r="N1118" s="832">
        <v>3</v>
      </c>
      <c r="O1118" s="836">
        <v>1.5</v>
      </c>
      <c r="P1118" s="835">
        <v>193.62</v>
      </c>
      <c r="Q1118" s="837">
        <v>0.66666666666666663</v>
      </c>
      <c r="R1118" s="832">
        <v>2</v>
      </c>
      <c r="S1118" s="837">
        <v>0.66666666666666663</v>
      </c>
      <c r="T1118" s="836">
        <v>1</v>
      </c>
      <c r="U1118" s="838">
        <v>0.66666666666666663</v>
      </c>
    </row>
    <row r="1119" spans="1:21" ht="14.4" customHeight="1" x14ac:dyDescent="0.3">
      <c r="A1119" s="831">
        <v>30</v>
      </c>
      <c r="B1119" s="832" t="s">
        <v>3452</v>
      </c>
      <c r="C1119" s="832" t="s">
        <v>3462</v>
      </c>
      <c r="D1119" s="833" t="s">
        <v>5005</v>
      </c>
      <c r="E1119" s="834" t="s">
        <v>3480</v>
      </c>
      <c r="F1119" s="832" t="s">
        <v>3453</v>
      </c>
      <c r="G1119" s="832" t="s">
        <v>3563</v>
      </c>
      <c r="H1119" s="832" t="s">
        <v>564</v>
      </c>
      <c r="I1119" s="832" t="s">
        <v>3921</v>
      </c>
      <c r="J1119" s="832" t="s">
        <v>1839</v>
      </c>
      <c r="K1119" s="832" t="s">
        <v>3922</v>
      </c>
      <c r="L1119" s="835">
        <v>789.2</v>
      </c>
      <c r="M1119" s="835">
        <v>789.2</v>
      </c>
      <c r="N1119" s="832">
        <v>1</v>
      </c>
      <c r="O1119" s="836">
        <v>1</v>
      </c>
      <c r="P1119" s="835">
        <v>789.2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30</v>
      </c>
      <c r="B1120" s="832" t="s">
        <v>3452</v>
      </c>
      <c r="C1120" s="832" t="s">
        <v>3462</v>
      </c>
      <c r="D1120" s="833" t="s">
        <v>5005</v>
      </c>
      <c r="E1120" s="834" t="s">
        <v>3480</v>
      </c>
      <c r="F1120" s="832" t="s">
        <v>3453</v>
      </c>
      <c r="G1120" s="832" t="s">
        <v>3569</v>
      </c>
      <c r="H1120" s="832" t="s">
        <v>564</v>
      </c>
      <c r="I1120" s="832" t="s">
        <v>3570</v>
      </c>
      <c r="J1120" s="832" t="s">
        <v>1726</v>
      </c>
      <c r="K1120" s="832" t="s">
        <v>2713</v>
      </c>
      <c r="L1120" s="835">
        <v>122.73</v>
      </c>
      <c r="M1120" s="835">
        <v>122.73</v>
      </c>
      <c r="N1120" s="832">
        <v>1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30</v>
      </c>
      <c r="B1121" s="832" t="s">
        <v>3452</v>
      </c>
      <c r="C1121" s="832" t="s">
        <v>3462</v>
      </c>
      <c r="D1121" s="833" t="s">
        <v>5005</v>
      </c>
      <c r="E1121" s="834" t="s">
        <v>3480</v>
      </c>
      <c r="F1121" s="832" t="s">
        <v>3453</v>
      </c>
      <c r="G1121" s="832" t="s">
        <v>3590</v>
      </c>
      <c r="H1121" s="832" t="s">
        <v>564</v>
      </c>
      <c r="I1121" s="832" t="s">
        <v>3944</v>
      </c>
      <c r="J1121" s="832" t="s">
        <v>791</v>
      </c>
      <c r="K1121" s="832" t="s">
        <v>3945</v>
      </c>
      <c r="L1121" s="835">
        <v>271.94</v>
      </c>
      <c r="M1121" s="835">
        <v>271.94</v>
      </c>
      <c r="N1121" s="832">
        <v>1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30</v>
      </c>
      <c r="B1122" s="832" t="s">
        <v>3452</v>
      </c>
      <c r="C1122" s="832" t="s">
        <v>3462</v>
      </c>
      <c r="D1122" s="833" t="s">
        <v>5005</v>
      </c>
      <c r="E1122" s="834" t="s">
        <v>3480</v>
      </c>
      <c r="F1122" s="832" t="s">
        <v>3453</v>
      </c>
      <c r="G1122" s="832" t="s">
        <v>3590</v>
      </c>
      <c r="H1122" s="832" t="s">
        <v>564</v>
      </c>
      <c r="I1122" s="832" t="s">
        <v>3591</v>
      </c>
      <c r="J1122" s="832" t="s">
        <v>3592</v>
      </c>
      <c r="K1122" s="832" t="s">
        <v>3593</v>
      </c>
      <c r="L1122" s="835">
        <v>177.92</v>
      </c>
      <c r="M1122" s="835">
        <v>355.84</v>
      </c>
      <c r="N1122" s="832">
        <v>2</v>
      </c>
      <c r="O1122" s="836">
        <v>0.5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30</v>
      </c>
      <c r="B1123" s="832" t="s">
        <v>3452</v>
      </c>
      <c r="C1123" s="832" t="s">
        <v>3462</v>
      </c>
      <c r="D1123" s="833" t="s">
        <v>5005</v>
      </c>
      <c r="E1123" s="834" t="s">
        <v>3480</v>
      </c>
      <c r="F1123" s="832" t="s">
        <v>3453</v>
      </c>
      <c r="G1123" s="832" t="s">
        <v>3946</v>
      </c>
      <c r="H1123" s="832" t="s">
        <v>597</v>
      </c>
      <c r="I1123" s="832" t="s">
        <v>3445</v>
      </c>
      <c r="J1123" s="832" t="s">
        <v>813</v>
      </c>
      <c r="K1123" s="832" t="s">
        <v>3326</v>
      </c>
      <c r="L1123" s="835">
        <v>0</v>
      </c>
      <c r="M1123" s="835">
        <v>0</v>
      </c>
      <c r="N1123" s="832">
        <v>2</v>
      </c>
      <c r="O1123" s="836">
        <v>1</v>
      </c>
      <c r="P1123" s="835"/>
      <c r="Q1123" s="837"/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30</v>
      </c>
      <c r="B1124" s="832" t="s">
        <v>3452</v>
      </c>
      <c r="C1124" s="832" t="s">
        <v>3462</v>
      </c>
      <c r="D1124" s="833" t="s">
        <v>5005</v>
      </c>
      <c r="E1124" s="834" t="s">
        <v>3480</v>
      </c>
      <c r="F1124" s="832" t="s">
        <v>3453</v>
      </c>
      <c r="G1124" s="832" t="s">
        <v>3489</v>
      </c>
      <c r="H1124" s="832" t="s">
        <v>597</v>
      </c>
      <c r="I1124" s="832" t="s">
        <v>3145</v>
      </c>
      <c r="J1124" s="832" t="s">
        <v>1891</v>
      </c>
      <c r="K1124" s="832" t="s">
        <v>3144</v>
      </c>
      <c r="L1124" s="835">
        <v>0</v>
      </c>
      <c r="M1124" s="835">
        <v>0</v>
      </c>
      <c r="N1124" s="832">
        <v>3</v>
      </c>
      <c r="O1124" s="836">
        <v>0.5</v>
      </c>
      <c r="P1124" s="835"/>
      <c r="Q1124" s="837"/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30</v>
      </c>
      <c r="B1125" s="832" t="s">
        <v>3452</v>
      </c>
      <c r="C1125" s="832" t="s">
        <v>3462</v>
      </c>
      <c r="D1125" s="833" t="s">
        <v>5005</v>
      </c>
      <c r="E1125" s="834" t="s">
        <v>3480</v>
      </c>
      <c r="F1125" s="832" t="s">
        <v>3453</v>
      </c>
      <c r="G1125" s="832" t="s">
        <v>3489</v>
      </c>
      <c r="H1125" s="832" t="s">
        <v>564</v>
      </c>
      <c r="I1125" s="832" t="s">
        <v>4506</v>
      </c>
      <c r="J1125" s="832" t="s">
        <v>4507</v>
      </c>
      <c r="K1125" s="832" t="s">
        <v>3144</v>
      </c>
      <c r="L1125" s="835">
        <v>0</v>
      </c>
      <c r="M1125" s="835">
        <v>0</v>
      </c>
      <c r="N1125" s="832">
        <v>2</v>
      </c>
      <c r="O1125" s="836">
        <v>0.5</v>
      </c>
      <c r="P1125" s="835">
        <v>0</v>
      </c>
      <c r="Q1125" s="837"/>
      <c r="R1125" s="832">
        <v>2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30</v>
      </c>
      <c r="B1126" s="832" t="s">
        <v>3452</v>
      </c>
      <c r="C1126" s="832" t="s">
        <v>3462</v>
      </c>
      <c r="D1126" s="833" t="s">
        <v>5005</v>
      </c>
      <c r="E1126" s="834" t="s">
        <v>3480</v>
      </c>
      <c r="F1126" s="832" t="s">
        <v>3453</v>
      </c>
      <c r="G1126" s="832" t="s">
        <v>3947</v>
      </c>
      <c r="H1126" s="832" t="s">
        <v>597</v>
      </c>
      <c r="I1126" s="832" t="s">
        <v>2662</v>
      </c>
      <c r="J1126" s="832" t="s">
        <v>967</v>
      </c>
      <c r="K1126" s="832" t="s">
        <v>2663</v>
      </c>
      <c r="L1126" s="835">
        <v>1887.9</v>
      </c>
      <c r="M1126" s="835">
        <v>5663.7000000000007</v>
      </c>
      <c r="N1126" s="832">
        <v>3</v>
      </c>
      <c r="O1126" s="836">
        <v>1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30</v>
      </c>
      <c r="B1127" s="832" t="s">
        <v>3452</v>
      </c>
      <c r="C1127" s="832" t="s">
        <v>3462</v>
      </c>
      <c r="D1127" s="833" t="s">
        <v>5005</v>
      </c>
      <c r="E1127" s="834" t="s">
        <v>3480</v>
      </c>
      <c r="F1127" s="832" t="s">
        <v>3453</v>
      </c>
      <c r="G1127" s="832" t="s">
        <v>3947</v>
      </c>
      <c r="H1127" s="832" t="s">
        <v>597</v>
      </c>
      <c r="I1127" s="832" t="s">
        <v>2657</v>
      </c>
      <c r="J1127" s="832" t="s">
        <v>967</v>
      </c>
      <c r="K1127" s="832" t="s">
        <v>2658</v>
      </c>
      <c r="L1127" s="835">
        <v>1544.99</v>
      </c>
      <c r="M1127" s="835">
        <v>10814.93</v>
      </c>
      <c r="N1127" s="832">
        <v>7</v>
      </c>
      <c r="O1127" s="836">
        <v>3</v>
      </c>
      <c r="P1127" s="835">
        <v>1544.99</v>
      </c>
      <c r="Q1127" s="837">
        <v>0.14285714285714285</v>
      </c>
      <c r="R1127" s="832">
        <v>1</v>
      </c>
      <c r="S1127" s="837">
        <v>0.14285714285714285</v>
      </c>
      <c r="T1127" s="836">
        <v>1</v>
      </c>
      <c r="U1127" s="838">
        <v>0.33333333333333331</v>
      </c>
    </row>
    <row r="1128" spans="1:21" ht="14.4" customHeight="1" x14ac:dyDescent="0.3">
      <c r="A1128" s="831">
        <v>30</v>
      </c>
      <c r="B1128" s="832" t="s">
        <v>3452</v>
      </c>
      <c r="C1128" s="832" t="s">
        <v>3462</v>
      </c>
      <c r="D1128" s="833" t="s">
        <v>5005</v>
      </c>
      <c r="E1128" s="834" t="s">
        <v>3480</v>
      </c>
      <c r="F1128" s="832" t="s">
        <v>3453</v>
      </c>
      <c r="G1128" s="832" t="s">
        <v>3947</v>
      </c>
      <c r="H1128" s="832" t="s">
        <v>597</v>
      </c>
      <c r="I1128" s="832" t="s">
        <v>2659</v>
      </c>
      <c r="J1128" s="832" t="s">
        <v>967</v>
      </c>
      <c r="K1128" s="832" t="s">
        <v>968</v>
      </c>
      <c r="L1128" s="835">
        <v>1544.99</v>
      </c>
      <c r="M1128" s="835">
        <v>1544.99</v>
      </c>
      <c r="N1128" s="832">
        <v>1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30</v>
      </c>
      <c r="B1129" s="832" t="s">
        <v>3452</v>
      </c>
      <c r="C1129" s="832" t="s">
        <v>3462</v>
      </c>
      <c r="D1129" s="833" t="s">
        <v>5005</v>
      </c>
      <c r="E1129" s="834" t="s">
        <v>3480</v>
      </c>
      <c r="F1129" s="832" t="s">
        <v>3453</v>
      </c>
      <c r="G1129" s="832" t="s">
        <v>3594</v>
      </c>
      <c r="H1129" s="832" t="s">
        <v>564</v>
      </c>
      <c r="I1129" s="832" t="s">
        <v>4508</v>
      </c>
      <c r="J1129" s="832" t="s">
        <v>3954</v>
      </c>
      <c r="K1129" s="832" t="s">
        <v>4509</v>
      </c>
      <c r="L1129" s="835">
        <v>414.07</v>
      </c>
      <c r="M1129" s="835">
        <v>414.07</v>
      </c>
      <c r="N1129" s="832">
        <v>1</v>
      </c>
      <c r="O1129" s="836">
        <v>0.5</v>
      </c>
      <c r="P1129" s="835">
        <v>414.07</v>
      </c>
      <c r="Q1129" s="837">
        <v>1</v>
      </c>
      <c r="R1129" s="832">
        <v>1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30</v>
      </c>
      <c r="B1130" s="832" t="s">
        <v>3452</v>
      </c>
      <c r="C1130" s="832" t="s">
        <v>3462</v>
      </c>
      <c r="D1130" s="833" t="s">
        <v>5005</v>
      </c>
      <c r="E1130" s="834" t="s">
        <v>3480</v>
      </c>
      <c r="F1130" s="832" t="s">
        <v>3453</v>
      </c>
      <c r="G1130" s="832" t="s">
        <v>3571</v>
      </c>
      <c r="H1130" s="832" t="s">
        <v>564</v>
      </c>
      <c r="I1130" s="832" t="s">
        <v>4510</v>
      </c>
      <c r="J1130" s="832" t="s">
        <v>3957</v>
      </c>
      <c r="K1130" s="832" t="s">
        <v>4511</v>
      </c>
      <c r="L1130" s="835">
        <v>50.32</v>
      </c>
      <c r="M1130" s="835">
        <v>50.32</v>
      </c>
      <c r="N1130" s="832">
        <v>1</v>
      </c>
      <c r="O1130" s="836">
        <v>1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30</v>
      </c>
      <c r="B1131" s="832" t="s">
        <v>3452</v>
      </c>
      <c r="C1131" s="832" t="s">
        <v>3462</v>
      </c>
      <c r="D1131" s="833" t="s">
        <v>5005</v>
      </c>
      <c r="E1131" s="834" t="s">
        <v>3480</v>
      </c>
      <c r="F1131" s="832" t="s">
        <v>3453</v>
      </c>
      <c r="G1131" s="832" t="s">
        <v>3571</v>
      </c>
      <c r="H1131" s="832" t="s">
        <v>564</v>
      </c>
      <c r="I1131" s="832" t="s">
        <v>4512</v>
      </c>
      <c r="J1131" s="832" t="s">
        <v>4513</v>
      </c>
      <c r="K1131" s="832" t="s">
        <v>4511</v>
      </c>
      <c r="L1131" s="835">
        <v>50.32</v>
      </c>
      <c r="M1131" s="835">
        <v>100.64</v>
      </c>
      <c r="N1131" s="832">
        <v>2</v>
      </c>
      <c r="O1131" s="836">
        <v>1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30</v>
      </c>
      <c r="B1132" s="832" t="s">
        <v>3452</v>
      </c>
      <c r="C1132" s="832" t="s">
        <v>3462</v>
      </c>
      <c r="D1132" s="833" t="s">
        <v>5005</v>
      </c>
      <c r="E1132" s="834" t="s">
        <v>3480</v>
      </c>
      <c r="F1132" s="832" t="s">
        <v>3453</v>
      </c>
      <c r="G1132" s="832" t="s">
        <v>3962</v>
      </c>
      <c r="H1132" s="832" t="s">
        <v>564</v>
      </c>
      <c r="I1132" s="832" t="s">
        <v>3963</v>
      </c>
      <c r="J1132" s="832" t="s">
        <v>3964</v>
      </c>
      <c r="K1132" s="832" t="s">
        <v>2806</v>
      </c>
      <c r="L1132" s="835">
        <v>101.23</v>
      </c>
      <c r="M1132" s="835">
        <v>607.38</v>
      </c>
      <c r="N1132" s="832">
        <v>6</v>
      </c>
      <c r="O1132" s="836">
        <v>1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30</v>
      </c>
      <c r="B1133" s="832" t="s">
        <v>3452</v>
      </c>
      <c r="C1133" s="832" t="s">
        <v>3462</v>
      </c>
      <c r="D1133" s="833" t="s">
        <v>5005</v>
      </c>
      <c r="E1133" s="834" t="s">
        <v>3480</v>
      </c>
      <c r="F1133" s="832" t="s">
        <v>3453</v>
      </c>
      <c r="G1133" s="832" t="s">
        <v>4235</v>
      </c>
      <c r="H1133" s="832" t="s">
        <v>564</v>
      </c>
      <c r="I1133" s="832" t="s">
        <v>4376</v>
      </c>
      <c r="J1133" s="832" t="s">
        <v>1298</v>
      </c>
      <c r="K1133" s="832" t="s">
        <v>4237</v>
      </c>
      <c r="L1133" s="835">
        <v>374.79</v>
      </c>
      <c r="M1133" s="835">
        <v>3747.9</v>
      </c>
      <c r="N1133" s="832">
        <v>10</v>
      </c>
      <c r="O1133" s="836">
        <v>2</v>
      </c>
      <c r="P1133" s="835">
        <v>3747.9</v>
      </c>
      <c r="Q1133" s="837">
        <v>1</v>
      </c>
      <c r="R1133" s="832">
        <v>10</v>
      </c>
      <c r="S1133" s="837">
        <v>1</v>
      </c>
      <c r="T1133" s="836">
        <v>2</v>
      </c>
      <c r="U1133" s="838">
        <v>1</v>
      </c>
    </row>
    <row r="1134" spans="1:21" ht="14.4" customHeight="1" x14ac:dyDescent="0.3">
      <c r="A1134" s="831">
        <v>30</v>
      </c>
      <c r="B1134" s="832" t="s">
        <v>3452</v>
      </c>
      <c r="C1134" s="832" t="s">
        <v>3462</v>
      </c>
      <c r="D1134" s="833" t="s">
        <v>5005</v>
      </c>
      <c r="E1134" s="834" t="s">
        <v>3480</v>
      </c>
      <c r="F1134" s="832" t="s">
        <v>3453</v>
      </c>
      <c r="G1134" s="832" t="s">
        <v>4235</v>
      </c>
      <c r="H1134" s="832" t="s">
        <v>564</v>
      </c>
      <c r="I1134" s="832" t="s">
        <v>4514</v>
      </c>
      <c r="J1134" s="832" t="s">
        <v>4321</v>
      </c>
      <c r="K1134" s="832" t="s">
        <v>4322</v>
      </c>
      <c r="L1134" s="835">
        <v>599.66999999999996</v>
      </c>
      <c r="M1134" s="835">
        <v>4797.3599999999997</v>
      </c>
      <c r="N1134" s="832">
        <v>8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30</v>
      </c>
      <c r="B1135" s="832" t="s">
        <v>3452</v>
      </c>
      <c r="C1135" s="832" t="s">
        <v>3462</v>
      </c>
      <c r="D1135" s="833" t="s">
        <v>5005</v>
      </c>
      <c r="E1135" s="834" t="s">
        <v>3480</v>
      </c>
      <c r="F1135" s="832" t="s">
        <v>3453</v>
      </c>
      <c r="G1135" s="832" t="s">
        <v>3572</v>
      </c>
      <c r="H1135" s="832" t="s">
        <v>597</v>
      </c>
      <c r="I1135" s="832" t="s">
        <v>2896</v>
      </c>
      <c r="J1135" s="832" t="s">
        <v>2897</v>
      </c>
      <c r="K1135" s="832" t="s">
        <v>2898</v>
      </c>
      <c r="L1135" s="835">
        <v>74.08</v>
      </c>
      <c r="M1135" s="835">
        <v>74.08</v>
      </c>
      <c r="N1135" s="832">
        <v>1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30</v>
      </c>
      <c r="B1136" s="832" t="s">
        <v>3452</v>
      </c>
      <c r="C1136" s="832" t="s">
        <v>3462</v>
      </c>
      <c r="D1136" s="833" t="s">
        <v>5005</v>
      </c>
      <c r="E1136" s="834" t="s">
        <v>3480</v>
      </c>
      <c r="F1136" s="832" t="s">
        <v>3453</v>
      </c>
      <c r="G1136" s="832" t="s">
        <v>3572</v>
      </c>
      <c r="H1136" s="832" t="s">
        <v>597</v>
      </c>
      <c r="I1136" s="832" t="s">
        <v>2908</v>
      </c>
      <c r="J1136" s="832" t="s">
        <v>2900</v>
      </c>
      <c r="K1136" s="832" t="s">
        <v>2909</v>
      </c>
      <c r="L1136" s="835">
        <v>84.18</v>
      </c>
      <c r="M1136" s="835">
        <v>84.18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30</v>
      </c>
      <c r="B1137" s="832" t="s">
        <v>3452</v>
      </c>
      <c r="C1137" s="832" t="s">
        <v>3462</v>
      </c>
      <c r="D1137" s="833" t="s">
        <v>5005</v>
      </c>
      <c r="E1137" s="834" t="s">
        <v>3480</v>
      </c>
      <c r="F1137" s="832" t="s">
        <v>3453</v>
      </c>
      <c r="G1137" s="832" t="s">
        <v>3572</v>
      </c>
      <c r="H1137" s="832" t="s">
        <v>597</v>
      </c>
      <c r="I1137" s="832" t="s">
        <v>2910</v>
      </c>
      <c r="J1137" s="832" t="s">
        <v>2897</v>
      </c>
      <c r="K1137" s="832" t="s">
        <v>2911</v>
      </c>
      <c r="L1137" s="835">
        <v>63.14</v>
      </c>
      <c r="M1137" s="835">
        <v>63.14</v>
      </c>
      <c r="N1137" s="832">
        <v>1</v>
      </c>
      <c r="O1137" s="836">
        <v>0.5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30</v>
      </c>
      <c r="B1138" s="832" t="s">
        <v>3452</v>
      </c>
      <c r="C1138" s="832" t="s">
        <v>3462</v>
      </c>
      <c r="D1138" s="833" t="s">
        <v>5005</v>
      </c>
      <c r="E1138" s="834" t="s">
        <v>3480</v>
      </c>
      <c r="F1138" s="832" t="s">
        <v>3453</v>
      </c>
      <c r="G1138" s="832" t="s">
        <v>3572</v>
      </c>
      <c r="H1138" s="832" t="s">
        <v>597</v>
      </c>
      <c r="I1138" s="832" t="s">
        <v>2912</v>
      </c>
      <c r="J1138" s="832" t="s">
        <v>2897</v>
      </c>
      <c r="K1138" s="832" t="s">
        <v>2913</v>
      </c>
      <c r="L1138" s="835">
        <v>49.08</v>
      </c>
      <c r="M1138" s="835">
        <v>49.08</v>
      </c>
      <c r="N1138" s="832">
        <v>1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30</v>
      </c>
      <c r="B1139" s="832" t="s">
        <v>3452</v>
      </c>
      <c r="C1139" s="832" t="s">
        <v>3462</v>
      </c>
      <c r="D1139" s="833" t="s">
        <v>5005</v>
      </c>
      <c r="E1139" s="834" t="s">
        <v>3480</v>
      </c>
      <c r="F1139" s="832" t="s">
        <v>3453</v>
      </c>
      <c r="G1139" s="832" t="s">
        <v>3572</v>
      </c>
      <c r="H1139" s="832" t="s">
        <v>564</v>
      </c>
      <c r="I1139" s="832" t="s">
        <v>3968</v>
      </c>
      <c r="J1139" s="832" t="s">
        <v>2897</v>
      </c>
      <c r="K1139" s="832" t="s">
        <v>3969</v>
      </c>
      <c r="L1139" s="835">
        <v>84.18</v>
      </c>
      <c r="M1139" s="835">
        <v>84.18</v>
      </c>
      <c r="N1139" s="832">
        <v>1</v>
      </c>
      <c r="O1139" s="836">
        <v>1</v>
      </c>
      <c r="P1139" s="835">
        <v>84.18</v>
      </c>
      <c r="Q1139" s="837">
        <v>1</v>
      </c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30</v>
      </c>
      <c r="B1140" s="832" t="s">
        <v>3452</v>
      </c>
      <c r="C1140" s="832" t="s">
        <v>3462</v>
      </c>
      <c r="D1140" s="833" t="s">
        <v>5005</v>
      </c>
      <c r="E1140" s="834" t="s">
        <v>3480</v>
      </c>
      <c r="F1140" s="832" t="s">
        <v>3454</v>
      </c>
      <c r="G1140" s="832" t="s">
        <v>3573</v>
      </c>
      <c r="H1140" s="832" t="s">
        <v>564</v>
      </c>
      <c r="I1140" s="832" t="s">
        <v>4377</v>
      </c>
      <c r="J1140" s="832" t="s">
        <v>3470</v>
      </c>
      <c r="K1140" s="832"/>
      <c r="L1140" s="835">
        <v>0</v>
      </c>
      <c r="M1140" s="835">
        <v>0</v>
      </c>
      <c r="N1140" s="832">
        <v>27</v>
      </c>
      <c r="O1140" s="836">
        <v>27</v>
      </c>
      <c r="P1140" s="835">
        <v>0</v>
      </c>
      <c r="Q1140" s="837"/>
      <c r="R1140" s="832">
        <v>16</v>
      </c>
      <c r="S1140" s="837">
        <v>0.59259259259259256</v>
      </c>
      <c r="T1140" s="836">
        <v>16</v>
      </c>
      <c r="U1140" s="838">
        <v>0.59259259259259256</v>
      </c>
    </row>
    <row r="1141" spans="1:21" ht="14.4" customHeight="1" x14ac:dyDescent="0.3">
      <c r="A1141" s="831">
        <v>30</v>
      </c>
      <c r="B1141" s="832" t="s">
        <v>3452</v>
      </c>
      <c r="C1141" s="832" t="s">
        <v>3462</v>
      </c>
      <c r="D1141" s="833" t="s">
        <v>5005</v>
      </c>
      <c r="E1141" s="834" t="s">
        <v>3480</v>
      </c>
      <c r="F1141" s="832" t="s">
        <v>3454</v>
      </c>
      <c r="G1141" s="832" t="s">
        <v>3573</v>
      </c>
      <c r="H1141" s="832" t="s">
        <v>564</v>
      </c>
      <c r="I1141" s="832" t="s">
        <v>3911</v>
      </c>
      <c r="J1141" s="832" t="s">
        <v>3470</v>
      </c>
      <c r="K1141" s="832"/>
      <c r="L1141" s="835">
        <v>0</v>
      </c>
      <c r="M1141" s="835">
        <v>0</v>
      </c>
      <c r="N1141" s="832">
        <v>3</v>
      </c>
      <c r="O1141" s="836">
        <v>1</v>
      </c>
      <c r="P1141" s="835">
        <v>0</v>
      </c>
      <c r="Q1141" s="837"/>
      <c r="R1141" s="832">
        <v>3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30</v>
      </c>
      <c r="B1142" s="832" t="s">
        <v>3452</v>
      </c>
      <c r="C1142" s="832" t="s">
        <v>3462</v>
      </c>
      <c r="D1142" s="833" t="s">
        <v>5005</v>
      </c>
      <c r="E1142" s="834" t="s">
        <v>3480</v>
      </c>
      <c r="F1142" s="832" t="s">
        <v>3454</v>
      </c>
      <c r="G1142" s="832" t="s">
        <v>3573</v>
      </c>
      <c r="H1142" s="832" t="s">
        <v>564</v>
      </c>
      <c r="I1142" s="832" t="s">
        <v>4497</v>
      </c>
      <c r="J1142" s="832" t="s">
        <v>3470</v>
      </c>
      <c r="K1142" s="832"/>
      <c r="L1142" s="835">
        <v>78.33</v>
      </c>
      <c r="M1142" s="835">
        <v>234.99</v>
      </c>
      <c r="N1142" s="832">
        <v>3</v>
      </c>
      <c r="O1142" s="836">
        <v>1</v>
      </c>
      <c r="P1142" s="835">
        <v>234.99</v>
      </c>
      <c r="Q1142" s="837">
        <v>1</v>
      </c>
      <c r="R1142" s="832">
        <v>3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30</v>
      </c>
      <c r="B1143" s="832" t="s">
        <v>3452</v>
      </c>
      <c r="C1143" s="832" t="s">
        <v>3462</v>
      </c>
      <c r="D1143" s="833" t="s">
        <v>5005</v>
      </c>
      <c r="E1143" s="834" t="s">
        <v>3480</v>
      </c>
      <c r="F1143" s="832" t="s">
        <v>3454</v>
      </c>
      <c r="G1143" s="832" t="s">
        <v>3573</v>
      </c>
      <c r="H1143" s="832" t="s">
        <v>564</v>
      </c>
      <c r="I1143" s="832" t="s">
        <v>4515</v>
      </c>
      <c r="J1143" s="832" t="s">
        <v>3470</v>
      </c>
      <c r="K1143" s="832"/>
      <c r="L1143" s="835">
        <v>0</v>
      </c>
      <c r="M1143" s="835">
        <v>0</v>
      </c>
      <c r="N1143" s="832">
        <v>1</v>
      </c>
      <c r="O1143" s="836">
        <v>1</v>
      </c>
      <c r="P1143" s="835"/>
      <c r="Q1143" s="837"/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30</v>
      </c>
      <c r="B1144" s="832" t="s">
        <v>3452</v>
      </c>
      <c r="C1144" s="832" t="s">
        <v>3462</v>
      </c>
      <c r="D1144" s="833" t="s">
        <v>5005</v>
      </c>
      <c r="E1144" s="834" t="s">
        <v>3480</v>
      </c>
      <c r="F1144" s="832" t="s">
        <v>3454</v>
      </c>
      <c r="G1144" s="832" t="s">
        <v>4516</v>
      </c>
      <c r="H1144" s="832" t="s">
        <v>564</v>
      </c>
      <c r="I1144" s="832" t="s">
        <v>2851</v>
      </c>
      <c r="J1144" s="832" t="s">
        <v>3470</v>
      </c>
      <c r="K1144" s="832"/>
      <c r="L1144" s="835">
        <v>139.77000000000001</v>
      </c>
      <c r="M1144" s="835">
        <v>139.77000000000001</v>
      </c>
      <c r="N1144" s="832">
        <v>1</v>
      </c>
      <c r="O1144" s="836">
        <v>0.5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30</v>
      </c>
      <c r="B1145" s="832" t="s">
        <v>3452</v>
      </c>
      <c r="C1145" s="832" t="s">
        <v>3462</v>
      </c>
      <c r="D1145" s="833" t="s">
        <v>5005</v>
      </c>
      <c r="E1145" s="834" t="s">
        <v>3480</v>
      </c>
      <c r="F1145" s="832" t="s">
        <v>3455</v>
      </c>
      <c r="G1145" s="832" t="s">
        <v>3975</v>
      </c>
      <c r="H1145" s="832" t="s">
        <v>564</v>
      </c>
      <c r="I1145" s="832" t="s">
        <v>4517</v>
      </c>
      <c r="J1145" s="832" t="s">
        <v>4518</v>
      </c>
      <c r="K1145" s="832" t="s">
        <v>4519</v>
      </c>
      <c r="L1145" s="835">
        <v>800</v>
      </c>
      <c r="M1145" s="835">
        <v>800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30</v>
      </c>
      <c r="B1146" s="832" t="s">
        <v>3452</v>
      </c>
      <c r="C1146" s="832" t="s">
        <v>3462</v>
      </c>
      <c r="D1146" s="833" t="s">
        <v>5005</v>
      </c>
      <c r="E1146" s="834" t="s">
        <v>3480</v>
      </c>
      <c r="F1146" s="832" t="s">
        <v>3455</v>
      </c>
      <c r="G1146" s="832" t="s">
        <v>3975</v>
      </c>
      <c r="H1146" s="832" t="s">
        <v>564</v>
      </c>
      <c r="I1146" s="832" t="s">
        <v>4520</v>
      </c>
      <c r="J1146" s="832" t="s">
        <v>4521</v>
      </c>
      <c r="K1146" s="832" t="s">
        <v>4522</v>
      </c>
      <c r="L1146" s="835">
        <v>72</v>
      </c>
      <c r="M1146" s="835">
        <v>144</v>
      </c>
      <c r="N1146" s="832">
        <v>2</v>
      </c>
      <c r="O1146" s="836">
        <v>1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30</v>
      </c>
      <c r="B1147" s="832" t="s">
        <v>3452</v>
      </c>
      <c r="C1147" s="832" t="s">
        <v>3462</v>
      </c>
      <c r="D1147" s="833" t="s">
        <v>5005</v>
      </c>
      <c r="E1147" s="834" t="s">
        <v>3480</v>
      </c>
      <c r="F1147" s="832" t="s">
        <v>3455</v>
      </c>
      <c r="G1147" s="832" t="s">
        <v>3975</v>
      </c>
      <c r="H1147" s="832" t="s">
        <v>564</v>
      </c>
      <c r="I1147" s="832" t="s">
        <v>4523</v>
      </c>
      <c r="J1147" s="832" t="s">
        <v>4524</v>
      </c>
      <c r="K1147" s="832" t="s">
        <v>4525</v>
      </c>
      <c r="L1147" s="835">
        <v>128</v>
      </c>
      <c r="M1147" s="835">
        <v>1408</v>
      </c>
      <c r="N1147" s="832">
        <v>11</v>
      </c>
      <c r="O1147" s="836">
        <v>3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30</v>
      </c>
      <c r="B1148" s="832" t="s">
        <v>3452</v>
      </c>
      <c r="C1148" s="832" t="s">
        <v>3462</v>
      </c>
      <c r="D1148" s="833" t="s">
        <v>5005</v>
      </c>
      <c r="E1148" s="834" t="s">
        <v>3480</v>
      </c>
      <c r="F1148" s="832" t="s">
        <v>3455</v>
      </c>
      <c r="G1148" s="832" t="s">
        <v>3975</v>
      </c>
      <c r="H1148" s="832" t="s">
        <v>564</v>
      </c>
      <c r="I1148" s="832" t="s">
        <v>4526</v>
      </c>
      <c r="J1148" s="832" t="s">
        <v>4527</v>
      </c>
      <c r="K1148" s="832" t="s">
        <v>4519</v>
      </c>
      <c r="L1148" s="835">
        <v>774.12</v>
      </c>
      <c r="M1148" s="835">
        <v>3096.48</v>
      </c>
      <c r="N1148" s="832">
        <v>4</v>
      </c>
      <c r="O1148" s="836">
        <v>2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30</v>
      </c>
      <c r="B1149" s="832" t="s">
        <v>3452</v>
      </c>
      <c r="C1149" s="832" t="s">
        <v>3462</v>
      </c>
      <c r="D1149" s="833" t="s">
        <v>5005</v>
      </c>
      <c r="E1149" s="834" t="s">
        <v>3480</v>
      </c>
      <c r="F1149" s="832" t="s">
        <v>3455</v>
      </c>
      <c r="G1149" s="832" t="s">
        <v>3975</v>
      </c>
      <c r="H1149" s="832" t="s">
        <v>564</v>
      </c>
      <c r="I1149" s="832" t="s">
        <v>4528</v>
      </c>
      <c r="J1149" s="832" t="s">
        <v>4529</v>
      </c>
      <c r="K1149" s="832" t="s">
        <v>4530</v>
      </c>
      <c r="L1149" s="835">
        <v>1600</v>
      </c>
      <c r="M1149" s="835">
        <v>1600</v>
      </c>
      <c r="N1149" s="832">
        <v>1</v>
      </c>
      <c r="O1149" s="836">
        <v>1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30</v>
      </c>
      <c r="B1150" s="832" t="s">
        <v>3452</v>
      </c>
      <c r="C1150" s="832" t="s">
        <v>3462</v>
      </c>
      <c r="D1150" s="833" t="s">
        <v>5005</v>
      </c>
      <c r="E1150" s="834" t="s">
        <v>3480</v>
      </c>
      <c r="F1150" s="832" t="s">
        <v>3455</v>
      </c>
      <c r="G1150" s="832" t="s">
        <v>3975</v>
      </c>
      <c r="H1150" s="832" t="s">
        <v>564</v>
      </c>
      <c r="I1150" s="832" t="s">
        <v>4531</v>
      </c>
      <c r="J1150" s="832" t="s">
        <v>4532</v>
      </c>
      <c r="K1150" s="832" t="s">
        <v>3978</v>
      </c>
      <c r="L1150" s="835">
        <v>691.73</v>
      </c>
      <c r="M1150" s="835">
        <v>6917.2999999999993</v>
      </c>
      <c r="N1150" s="832">
        <v>10</v>
      </c>
      <c r="O1150" s="836">
        <v>4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30</v>
      </c>
      <c r="B1151" s="832" t="s">
        <v>3452</v>
      </c>
      <c r="C1151" s="832" t="s">
        <v>3462</v>
      </c>
      <c r="D1151" s="833" t="s">
        <v>5005</v>
      </c>
      <c r="E1151" s="834" t="s">
        <v>3480</v>
      </c>
      <c r="F1151" s="832" t="s">
        <v>3455</v>
      </c>
      <c r="G1151" s="832" t="s">
        <v>3975</v>
      </c>
      <c r="H1151" s="832" t="s">
        <v>564</v>
      </c>
      <c r="I1151" s="832" t="s">
        <v>4533</v>
      </c>
      <c r="J1151" s="832" t="s">
        <v>4534</v>
      </c>
      <c r="K1151" s="832" t="s">
        <v>4535</v>
      </c>
      <c r="L1151" s="835">
        <v>25</v>
      </c>
      <c r="M1151" s="835">
        <v>100</v>
      </c>
      <c r="N1151" s="832">
        <v>4</v>
      </c>
      <c r="O1151" s="836">
        <v>1</v>
      </c>
      <c r="P1151" s="835">
        <v>100</v>
      </c>
      <c r="Q1151" s="837">
        <v>1</v>
      </c>
      <c r="R1151" s="832">
        <v>4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30</v>
      </c>
      <c r="B1152" s="832" t="s">
        <v>3452</v>
      </c>
      <c r="C1152" s="832" t="s">
        <v>3462</v>
      </c>
      <c r="D1152" s="833" t="s">
        <v>5005</v>
      </c>
      <c r="E1152" s="834" t="s">
        <v>3480</v>
      </c>
      <c r="F1152" s="832" t="s">
        <v>3455</v>
      </c>
      <c r="G1152" s="832" t="s">
        <v>3975</v>
      </c>
      <c r="H1152" s="832" t="s">
        <v>564</v>
      </c>
      <c r="I1152" s="832" t="s">
        <v>4536</v>
      </c>
      <c r="J1152" s="832" t="s">
        <v>4537</v>
      </c>
      <c r="K1152" s="832" t="s">
        <v>4538</v>
      </c>
      <c r="L1152" s="835">
        <v>770.84</v>
      </c>
      <c r="M1152" s="835">
        <v>1541.68</v>
      </c>
      <c r="N1152" s="832">
        <v>2</v>
      </c>
      <c r="O1152" s="836">
        <v>1</v>
      </c>
      <c r="P1152" s="835">
        <v>1541.68</v>
      </c>
      <c r="Q1152" s="837">
        <v>1</v>
      </c>
      <c r="R1152" s="832">
        <v>2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30</v>
      </c>
      <c r="B1153" s="832" t="s">
        <v>3452</v>
      </c>
      <c r="C1153" s="832" t="s">
        <v>3462</v>
      </c>
      <c r="D1153" s="833" t="s">
        <v>5005</v>
      </c>
      <c r="E1153" s="834" t="s">
        <v>3480</v>
      </c>
      <c r="F1153" s="832" t="s">
        <v>3455</v>
      </c>
      <c r="G1153" s="832" t="s">
        <v>3975</v>
      </c>
      <c r="H1153" s="832" t="s">
        <v>564</v>
      </c>
      <c r="I1153" s="832" t="s">
        <v>3976</v>
      </c>
      <c r="J1153" s="832" t="s">
        <v>3977</v>
      </c>
      <c r="K1153" s="832" t="s">
        <v>3978</v>
      </c>
      <c r="L1153" s="835">
        <v>1495</v>
      </c>
      <c r="M1153" s="835">
        <v>19435</v>
      </c>
      <c r="N1153" s="832">
        <v>13</v>
      </c>
      <c r="O1153" s="836">
        <v>3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30</v>
      </c>
      <c r="B1154" s="832" t="s">
        <v>3452</v>
      </c>
      <c r="C1154" s="832" t="s">
        <v>3462</v>
      </c>
      <c r="D1154" s="833" t="s">
        <v>5005</v>
      </c>
      <c r="E1154" s="834" t="s">
        <v>3480</v>
      </c>
      <c r="F1154" s="832" t="s">
        <v>3455</v>
      </c>
      <c r="G1154" s="832" t="s">
        <v>3975</v>
      </c>
      <c r="H1154" s="832" t="s">
        <v>564</v>
      </c>
      <c r="I1154" s="832" t="s">
        <v>4539</v>
      </c>
      <c r="J1154" s="832" t="s">
        <v>4540</v>
      </c>
      <c r="K1154" s="832" t="s">
        <v>3978</v>
      </c>
      <c r="L1154" s="835">
        <v>503.13</v>
      </c>
      <c r="M1154" s="835">
        <v>1509.3899999999999</v>
      </c>
      <c r="N1154" s="832">
        <v>3</v>
      </c>
      <c r="O1154" s="836">
        <v>1</v>
      </c>
      <c r="P1154" s="835">
        <v>1509.3899999999999</v>
      </c>
      <c r="Q1154" s="837">
        <v>1</v>
      </c>
      <c r="R1154" s="832">
        <v>3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30</v>
      </c>
      <c r="B1155" s="832" t="s">
        <v>3452</v>
      </c>
      <c r="C1155" s="832" t="s">
        <v>3462</v>
      </c>
      <c r="D1155" s="833" t="s">
        <v>5005</v>
      </c>
      <c r="E1155" s="834" t="s">
        <v>3480</v>
      </c>
      <c r="F1155" s="832" t="s">
        <v>3455</v>
      </c>
      <c r="G1155" s="832" t="s">
        <v>3975</v>
      </c>
      <c r="H1155" s="832" t="s">
        <v>564</v>
      </c>
      <c r="I1155" s="832" t="s">
        <v>4541</v>
      </c>
      <c r="J1155" s="832" t="s">
        <v>4542</v>
      </c>
      <c r="K1155" s="832" t="s">
        <v>3978</v>
      </c>
      <c r="L1155" s="835">
        <v>150</v>
      </c>
      <c r="M1155" s="835">
        <v>5550</v>
      </c>
      <c r="N1155" s="832">
        <v>37</v>
      </c>
      <c r="O1155" s="836">
        <v>5</v>
      </c>
      <c r="P1155" s="835">
        <v>4050</v>
      </c>
      <c r="Q1155" s="837">
        <v>0.72972972972972971</v>
      </c>
      <c r="R1155" s="832">
        <v>27</v>
      </c>
      <c r="S1155" s="837">
        <v>0.72972972972972971</v>
      </c>
      <c r="T1155" s="836">
        <v>4</v>
      </c>
      <c r="U1155" s="838">
        <v>0.8</v>
      </c>
    </row>
    <row r="1156" spans="1:21" ht="14.4" customHeight="1" x14ac:dyDescent="0.3">
      <c r="A1156" s="831">
        <v>30</v>
      </c>
      <c r="B1156" s="832" t="s">
        <v>3452</v>
      </c>
      <c r="C1156" s="832" t="s">
        <v>3462</v>
      </c>
      <c r="D1156" s="833" t="s">
        <v>5005</v>
      </c>
      <c r="E1156" s="834" t="s">
        <v>3480</v>
      </c>
      <c r="F1156" s="832" t="s">
        <v>3455</v>
      </c>
      <c r="G1156" s="832" t="s">
        <v>3975</v>
      </c>
      <c r="H1156" s="832" t="s">
        <v>564</v>
      </c>
      <c r="I1156" s="832" t="s">
        <v>4543</v>
      </c>
      <c r="J1156" s="832" t="s">
        <v>4544</v>
      </c>
      <c r="K1156" s="832" t="s">
        <v>4545</v>
      </c>
      <c r="L1156" s="835">
        <v>6</v>
      </c>
      <c r="M1156" s="835">
        <v>60</v>
      </c>
      <c r="N1156" s="832">
        <v>10</v>
      </c>
      <c r="O1156" s="836">
        <v>1</v>
      </c>
      <c r="P1156" s="835">
        <v>60</v>
      </c>
      <c r="Q1156" s="837">
        <v>1</v>
      </c>
      <c r="R1156" s="832">
        <v>10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30</v>
      </c>
      <c r="B1157" s="832" t="s">
        <v>3452</v>
      </c>
      <c r="C1157" s="832" t="s">
        <v>3462</v>
      </c>
      <c r="D1157" s="833" t="s">
        <v>5005</v>
      </c>
      <c r="E1157" s="834" t="s">
        <v>3480</v>
      </c>
      <c r="F1157" s="832" t="s">
        <v>3455</v>
      </c>
      <c r="G1157" s="832" t="s">
        <v>3982</v>
      </c>
      <c r="H1157" s="832" t="s">
        <v>564</v>
      </c>
      <c r="I1157" s="832" t="s">
        <v>3983</v>
      </c>
      <c r="J1157" s="832" t="s">
        <v>3984</v>
      </c>
      <c r="K1157" s="832" t="s">
        <v>3985</v>
      </c>
      <c r="L1157" s="835">
        <v>410</v>
      </c>
      <c r="M1157" s="835">
        <v>3280</v>
      </c>
      <c r="N1157" s="832">
        <v>8</v>
      </c>
      <c r="O1157" s="836">
        <v>8</v>
      </c>
      <c r="P1157" s="835">
        <v>1230</v>
      </c>
      <c r="Q1157" s="837">
        <v>0.375</v>
      </c>
      <c r="R1157" s="832">
        <v>3</v>
      </c>
      <c r="S1157" s="837">
        <v>0.375</v>
      </c>
      <c r="T1157" s="836">
        <v>3</v>
      </c>
      <c r="U1157" s="838">
        <v>0.375</v>
      </c>
    </row>
    <row r="1158" spans="1:21" ht="14.4" customHeight="1" x14ac:dyDescent="0.3">
      <c r="A1158" s="831">
        <v>30</v>
      </c>
      <c r="B1158" s="832" t="s">
        <v>3452</v>
      </c>
      <c r="C1158" s="832" t="s">
        <v>3462</v>
      </c>
      <c r="D1158" s="833" t="s">
        <v>5005</v>
      </c>
      <c r="E1158" s="834" t="s">
        <v>3480</v>
      </c>
      <c r="F1158" s="832" t="s">
        <v>3455</v>
      </c>
      <c r="G1158" s="832" t="s">
        <v>3982</v>
      </c>
      <c r="H1158" s="832" t="s">
        <v>564</v>
      </c>
      <c r="I1158" s="832" t="s">
        <v>4546</v>
      </c>
      <c r="J1158" s="832" t="s">
        <v>4547</v>
      </c>
      <c r="K1158" s="832" t="s">
        <v>4548</v>
      </c>
      <c r="L1158" s="835">
        <v>566</v>
      </c>
      <c r="M1158" s="835">
        <v>566</v>
      </c>
      <c r="N1158" s="832">
        <v>1</v>
      </c>
      <c r="O1158" s="836">
        <v>1</v>
      </c>
      <c r="P1158" s="835">
        <v>566</v>
      </c>
      <c r="Q1158" s="837">
        <v>1</v>
      </c>
      <c r="R1158" s="832">
        <v>1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30</v>
      </c>
      <c r="B1159" s="832" t="s">
        <v>3452</v>
      </c>
      <c r="C1159" s="832" t="s">
        <v>3462</v>
      </c>
      <c r="D1159" s="833" t="s">
        <v>5005</v>
      </c>
      <c r="E1159" s="834" t="s">
        <v>3478</v>
      </c>
      <c r="F1159" s="832" t="s">
        <v>3453</v>
      </c>
      <c r="G1159" s="832" t="s">
        <v>4549</v>
      </c>
      <c r="H1159" s="832" t="s">
        <v>564</v>
      </c>
      <c r="I1159" s="832" t="s">
        <v>4550</v>
      </c>
      <c r="J1159" s="832" t="s">
        <v>4551</v>
      </c>
      <c r="K1159" s="832" t="s">
        <v>4552</v>
      </c>
      <c r="L1159" s="835">
        <v>70.48</v>
      </c>
      <c r="M1159" s="835">
        <v>70.48</v>
      </c>
      <c r="N1159" s="832">
        <v>1</v>
      </c>
      <c r="O1159" s="836">
        <v>0.5</v>
      </c>
      <c r="P1159" s="835">
        <v>70.48</v>
      </c>
      <c r="Q1159" s="837">
        <v>1</v>
      </c>
      <c r="R1159" s="832">
        <v>1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30</v>
      </c>
      <c r="B1160" s="832" t="s">
        <v>3452</v>
      </c>
      <c r="C1160" s="832" t="s">
        <v>3462</v>
      </c>
      <c r="D1160" s="833" t="s">
        <v>5005</v>
      </c>
      <c r="E1160" s="834" t="s">
        <v>3478</v>
      </c>
      <c r="F1160" s="832" t="s">
        <v>3453</v>
      </c>
      <c r="G1160" s="832" t="s">
        <v>3490</v>
      </c>
      <c r="H1160" s="832" t="s">
        <v>564</v>
      </c>
      <c r="I1160" s="832" t="s">
        <v>4553</v>
      </c>
      <c r="J1160" s="832" t="s">
        <v>4246</v>
      </c>
      <c r="K1160" s="832" t="s">
        <v>2713</v>
      </c>
      <c r="L1160" s="835">
        <v>36.270000000000003</v>
      </c>
      <c r="M1160" s="835">
        <v>36.270000000000003</v>
      </c>
      <c r="N1160" s="832">
        <v>1</v>
      </c>
      <c r="O1160" s="836">
        <v>0.5</v>
      </c>
      <c r="P1160" s="835">
        <v>36.270000000000003</v>
      </c>
      <c r="Q1160" s="837">
        <v>1</v>
      </c>
      <c r="R1160" s="832">
        <v>1</v>
      </c>
      <c r="S1160" s="837">
        <v>1</v>
      </c>
      <c r="T1160" s="836">
        <v>0.5</v>
      </c>
      <c r="U1160" s="838">
        <v>1</v>
      </c>
    </row>
    <row r="1161" spans="1:21" ht="14.4" customHeight="1" x14ac:dyDescent="0.3">
      <c r="A1161" s="831">
        <v>30</v>
      </c>
      <c r="B1161" s="832" t="s">
        <v>3452</v>
      </c>
      <c r="C1161" s="832" t="s">
        <v>3462</v>
      </c>
      <c r="D1161" s="833" t="s">
        <v>5005</v>
      </c>
      <c r="E1161" s="834" t="s">
        <v>3478</v>
      </c>
      <c r="F1161" s="832" t="s">
        <v>3453</v>
      </c>
      <c r="G1161" s="832" t="s">
        <v>3490</v>
      </c>
      <c r="H1161" s="832" t="s">
        <v>597</v>
      </c>
      <c r="I1161" s="832" t="s">
        <v>3025</v>
      </c>
      <c r="J1161" s="832" t="s">
        <v>641</v>
      </c>
      <c r="K1161" s="832" t="s">
        <v>642</v>
      </c>
      <c r="L1161" s="835">
        <v>21.76</v>
      </c>
      <c r="M1161" s="835">
        <v>87.04</v>
      </c>
      <c r="N1161" s="832">
        <v>4</v>
      </c>
      <c r="O1161" s="836">
        <v>2</v>
      </c>
      <c r="P1161" s="835">
        <v>43.52</v>
      </c>
      <c r="Q1161" s="837">
        <v>0.5</v>
      </c>
      <c r="R1161" s="832">
        <v>2</v>
      </c>
      <c r="S1161" s="837">
        <v>0.5</v>
      </c>
      <c r="T1161" s="836">
        <v>1</v>
      </c>
      <c r="U1161" s="838">
        <v>0.5</v>
      </c>
    </row>
    <row r="1162" spans="1:21" ht="14.4" customHeight="1" x14ac:dyDescent="0.3">
      <c r="A1162" s="831">
        <v>30</v>
      </c>
      <c r="B1162" s="832" t="s">
        <v>3452</v>
      </c>
      <c r="C1162" s="832" t="s">
        <v>3462</v>
      </c>
      <c r="D1162" s="833" t="s">
        <v>5005</v>
      </c>
      <c r="E1162" s="834" t="s">
        <v>3478</v>
      </c>
      <c r="F1162" s="832" t="s">
        <v>3453</v>
      </c>
      <c r="G1162" s="832" t="s">
        <v>3490</v>
      </c>
      <c r="H1162" s="832" t="s">
        <v>597</v>
      </c>
      <c r="I1162" s="832" t="s">
        <v>3027</v>
      </c>
      <c r="J1162" s="832" t="s">
        <v>641</v>
      </c>
      <c r="K1162" s="832" t="s">
        <v>644</v>
      </c>
      <c r="L1162" s="835">
        <v>65.28</v>
      </c>
      <c r="M1162" s="835">
        <v>65.28</v>
      </c>
      <c r="N1162" s="832">
        <v>1</v>
      </c>
      <c r="O1162" s="836">
        <v>0.5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30</v>
      </c>
      <c r="B1163" s="832" t="s">
        <v>3452</v>
      </c>
      <c r="C1163" s="832" t="s">
        <v>3462</v>
      </c>
      <c r="D1163" s="833" t="s">
        <v>5005</v>
      </c>
      <c r="E1163" s="834" t="s">
        <v>3478</v>
      </c>
      <c r="F1163" s="832" t="s">
        <v>3453</v>
      </c>
      <c r="G1163" s="832" t="s">
        <v>3491</v>
      </c>
      <c r="H1163" s="832" t="s">
        <v>597</v>
      </c>
      <c r="I1163" s="832" t="s">
        <v>3137</v>
      </c>
      <c r="J1163" s="832" t="s">
        <v>3133</v>
      </c>
      <c r="K1163" s="832" t="s">
        <v>3136</v>
      </c>
      <c r="L1163" s="835">
        <v>4.7</v>
      </c>
      <c r="M1163" s="835">
        <v>4.7</v>
      </c>
      <c r="N1163" s="832">
        <v>1</v>
      </c>
      <c r="O1163" s="836">
        <v>0.5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30</v>
      </c>
      <c r="B1164" s="832" t="s">
        <v>3452</v>
      </c>
      <c r="C1164" s="832" t="s">
        <v>3462</v>
      </c>
      <c r="D1164" s="833" t="s">
        <v>5005</v>
      </c>
      <c r="E1164" s="834" t="s">
        <v>3478</v>
      </c>
      <c r="F1164" s="832" t="s">
        <v>3453</v>
      </c>
      <c r="G1164" s="832" t="s">
        <v>3493</v>
      </c>
      <c r="H1164" s="832" t="s">
        <v>564</v>
      </c>
      <c r="I1164" s="832" t="s">
        <v>4003</v>
      </c>
      <c r="J1164" s="832" t="s">
        <v>4004</v>
      </c>
      <c r="K1164" s="832" t="s">
        <v>2765</v>
      </c>
      <c r="L1164" s="835">
        <v>62.18</v>
      </c>
      <c r="M1164" s="835">
        <v>62.18</v>
      </c>
      <c r="N1164" s="832">
        <v>1</v>
      </c>
      <c r="O1164" s="836">
        <v>0.5</v>
      </c>
      <c r="P1164" s="835">
        <v>62.18</v>
      </c>
      <c r="Q1164" s="837">
        <v>1</v>
      </c>
      <c r="R1164" s="832">
        <v>1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30</v>
      </c>
      <c r="B1165" s="832" t="s">
        <v>3452</v>
      </c>
      <c r="C1165" s="832" t="s">
        <v>3462</v>
      </c>
      <c r="D1165" s="833" t="s">
        <v>5005</v>
      </c>
      <c r="E1165" s="834" t="s">
        <v>3478</v>
      </c>
      <c r="F1165" s="832" t="s">
        <v>3453</v>
      </c>
      <c r="G1165" s="832" t="s">
        <v>3493</v>
      </c>
      <c r="H1165" s="832" t="s">
        <v>597</v>
      </c>
      <c r="I1165" s="832" t="s">
        <v>2763</v>
      </c>
      <c r="J1165" s="832" t="s">
        <v>2761</v>
      </c>
      <c r="K1165" s="832" t="s">
        <v>2747</v>
      </c>
      <c r="L1165" s="835">
        <v>31.09</v>
      </c>
      <c r="M1165" s="835">
        <v>93.27</v>
      </c>
      <c r="N1165" s="832">
        <v>3</v>
      </c>
      <c r="O1165" s="836">
        <v>1.5</v>
      </c>
      <c r="P1165" s="835">
        <v>62.18</v>
      </c>
      <c r="Q1165" s="837">
        <v>0.66666666666666674</v>
      </c>
      <c r="R1165" s="832">
        <v>2</v>
      </c>
      <c r="S1165" s="837">
        <v>0.66666666666666663</v>
      </c>
      <c r="T1165" s="836">
        <v>1</v>
      </c>
      <c r="U1165" s="838">
        <v>0.66666666666666663</v>
      </c>
    </row>
    <row r="1166" spans="1:21" ht="14.4" customHeight="1" x14ac:dyDescent="0.3">
      <c r="A1166" s="831">
        <v>30</v>
      </c>
      <c r="B1166" s="832" t="s">
        <v>3452</v>
      </c>
      <c r="C1166" s="832" t="s">
        <v>3462</v>
      </c>
      <c r="D1166" s="833" t="s">
        <v>5005</v>
      </c>
      <c r="E1166" s="834" t="s">
        <v>3478</v>
      </c>
      <c r="F1166" s="832" t="s">
        <v>3453</v>
      </c>
      <c r="G1166" s="832" t="s">
        <v>3493</v>
      </c>
      <c r="H1166" s="832" t="s">
        <v>597</v>
      </c>
      <c r="I1166" s="832" t="s">
        <v>2764</v>
      </c>
      <c r="J1166" s="832" t="s">
        <v>2761</v>
      </c>
      <c r="K1166" s="832" t="s">
        <v>2765</v>
      </c>
      <c r="L1166" s="835">
        <v>62.18</v>
      </c>
      <c r="M1166" s="835">
        <v>62.18</v>
      </c>
      <c r="N1166" s="832">
        <v>1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30</v>
      </c>
      <c r="B1167" s="832" t="s">
        <v>3452</v>
      </c>
      <c r="C1167" s="832" t="s">
        <v>3462</v>
      </c>
      <c r="D1167" s="833" t="s">
        <v>5005</v>
      </c>
      <c r="E1167" s="834" t="s">
        <v>3478</v>
      </c>
      <c r="F1167" s="832" t="s">
        <v>3453</v>
      </c>
      <c r="G1167" s="832" t="s">
        <v>4554</v>
      </c>
      <c r="H1167" s="832" t="s">
        <v>597</v>
      </c>
      <c r="I1167" s="832" t="s">
        <v>3320</v>
      </c>
      <c r="J1167" s="832" t="s">
        <v>2157</v>
      </c>
      <c r="K1167" s="832" t="s">
        <v>2758</v>
      </c>
      <c r="L1167" s="835">
        <v>16.5</v>
      </c>
      <c r="M1167" s="835">
        <v>16.5</v>
      </c>
      <c r="N1167" s="832">
        <v>1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30</v>
      </c>
      <c r="B1168" s="832" t="s">
        <v>3452</v>
      </c>
      <c r="C1168" s="832" t="s">
        <v>3462</v>
      </c>
      <c r="D1168" s="833" t="s">
        <v>5005</v>
      </c>
      <c r="E1168" s="834" t="s">
        <v>3478</v>
      </c>
      <c r="F1168" s="832" t="s">
        <v>3453</v>
      </c>
      <c r="G1168" s="832" t="s">
        <v>3494</v>
      </c>
      <c r="H1168" s="832" t="s">
        <v>597</v>
      </c>
      <c r="I1168" s="832" t="s">
        <v>2853</v>
      </c>
      <c r="J1168" s="832" t="s">
        <v>1790</v>
      </c>
      <c r="K1168" s="832" t="s">
        <v>2854</v>
      </c>
      <c r="L1168" s="835">
        <v>93.18</v>
      </c>
      <c r="M1168" s="835">
        <v>93.18</v>
      </c>
      <c r="N1168" s="832">
        <v>1</v>
      </c>
      <c r="O1168" s="836">
        <v>0.5</v>
      </c>
      <c r="P1168" s="835">
        <v>93.18</v>
      </c>
      <c r="Q1168" s="837">
        <v>1</v>
      </c>
      <c r="R1168" s="832">
        <v>1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30</v>
      </c>
      <c r="B1169" s="832" t="s">
        <v>3452</v>
      </c>
      <c r="C1169" s="832" t="s">
        <v>3462</v>
      </c>
      <c r="D1169" s="833" t="s">
        <v>5005</v>
      </c>
      <c r="E1169" s="834" t="s">
        <v>3478</v>
      </c>
      <c r="F1169" s="832" t="s">
        <v>3453</v>
      </c>
      <c r="G1169" s="832" t="s">
        <v>3494</v>
      </c>
      <c r="H1169" s="832" t="s">
        <v>597</v>
      </c>
      <c r="I1169" s="832" t="s">
        <v>2849</v>
      </c>
      <c r="J1169" s="832" t="s">
        <v>1790</v>
      </c>
      <c r="K1169" s="832" t="s">
        <v>2850</v>
      </c>
      <c r="L1169" s="835">
        <v>46.6</v>
      </c>
      <c r="M1169" s="835">
        <v>93.2</v>
      </c>
      <c r="N1169" s="832">
        <v>2</v>
      </c>
      <c r="O1169" s="836">
        <v>1</v>
      </c>
      <c r="P1169" s="835">
        <v>46.6</v>
      </c>
      <c r="Q1169" s="837">
        <v>0.5</v>
      </c>
      <c r="R1169" s="832">
        <v>1</v>
      </c>
      <c r="S1169" s="837">
        <v>0.5</v>
      </c>
      <c r="T1169" s="836">
        <v>0.5</v>
      </c>
      <c r="U1169" s="838">
        <v>0.5</v>
      </c>
    </row>
    <row r="1170" spans="1:21" ht="14.4" customHeight="1" x14ac:dyDescent="0.3">
      <c r="A1170" s="831">
        <v>30</v>
      </c>
      <c r="B1170" s="832" t="s">
        <v>3452</v>
      </c>
      <c r="C1170" s="832" t="s">
        <v>3462</v>
      </c>
      <c r="D1170" s="833" t="s">
        <v>5005</v>
      </c>
      <c r="E1170" s="834" t="s">
        <v>3478</v>
      </c>
      <c r="F1170" s="832" t="s">
        <v>3453</v>
      </c>
      <c r="G1170" s="832" t="s">
        <v>3494</v>
      </c>
      <c r="H1170" s="832" t="s">
        <v>564</v>
      </c>
      <c r="I1170" s="832" t="s">
        <v>4380</v>
      </c>
      <c r="J1170" s="832" t="s">
        <v>4379</v>
      </c>
      <c r="K1170" s="832" t="s">
        <v>823</v>
      </c>
      <c r="L1170" s="835">
        <v>93.18</v>
      </c>
      <c r="M1170" s="835">
        <v>93.18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30</v>
      </c>
      <c r="B1171" s="832" t="s">
        <v>3452</v>
      </c>
      <c r="C1171" s="832" t="s">
        <v>3462</v>
      </c>
      <c r="D1171" s="833" t="s">
        <v>5005</v>
      </c>
      <c r="E1171" s="834" t="s">
        <v>3478</v>
      </c>
      <c r="F1171" s="832" t="s">
        <v>3453</v>
      </c>
      <c r="G1171" s="832" t="s">
        <v>3497</v>
      </c>
      <c r="H1171" s="832" t="s">
        <v>564</v>
      </c>
      <c r="I1171" s="832" t="s">
        <v>3498</v>
      </c>
      <c r="J1171" s="832" t="s">
        <v>3499</v>
      </c>
      <c r="K1171" s="832" t="s">
        <v>731</v>
      </c>
      <c r="L1171" s="835">
        <v>103.8</v>
      </c>
      <c r="M1171" s="835">
        <v>103.8</v>
      </c>
      <c r="N1171" s="832">
        <v>1</v>
      </c>
      <c r="O1171" s="836">
        <v>0.5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30</v>
      </c>
      <c r="B1172" s="832" t="s">
        <v>3452</v>
      </c>
      <c r="C1172" s="832" t="s">
        <v>3462</v>
      </c>
      <c r="D1172" s="833" t="s">
        <v>5005</v>
      </c>
      <c r="E1172" s="834" t="s">
        <v>3478</v>
      </c>
      <c r="F1172" s="832" t="s">
        <v>3453</v>
      </c>
      <c r="G1172" s="832" t="s">
        <v>3675</v>
      </c>
      <c r="H1172" s="832" t="s">
        <v>597</v>
      </c>
      <c r="I1172" s="832" t="s">
        <v>2730</v>
      </c>
      <c r="J1172" s="832" t="s">
        <v>2731</v>
      </c>
      <c r="K1172" s="832" t="s">
        <v>2732</v>
      </c>
      <c r="L1172" s="835">
        <v>65.540000000000006</v>
      </c>
      <c r="M1172" s="835">
        <v>65.540000000000006</v>
      </c>
      <c r="N1172" s="832">
        <v>1</v>
      </c>
      <c r="O1172" s="836">
        <v>0.5</v>
      </c>
      <c r="P1172" s="835">
        <v>65.540000000000006</v>
      </c>
      <c r="Q1172" s="837">
        <v>1</v>
      </c>
      <c r="R1172" s="832">
        <v>1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30</v>
      </c>
      <c r="B1173" s="832" t="s">
        <v>3452</v>
      </c>
      <c r="C1173" s="832" t="s">
        <v>3462</v>
      </c>
      <c r="D1173" s="833" t="s">
        <v>5005</v>
      </c>
      <c r="E1173" s="834" t="s">
        <v>3478</v>
      </c>
      <c r="F1173" s="832" t="s">
        <v>3453</v>
      </c>
      <c r="G1173" s="832" t="s">
        <v>3500</v>
      </c>
      <c r="H1173" s="832" t="s">
        <v>564</v>
      </c>
      <c r="I1173" s="832" t="s">
        <v>4555</v>
      </c>
      <c r="J1173" s="832" t="s">
        <v>4556</v>
      </c>
      <c r="K1173" s="832" t="s">
        <v>2737</v>
      </c>
      <c r="L1173" s="835">
        <v>35.11</v>
      </c>
      <c r="M1173" s="835">
        <v>35.11</v>
      </c>
      <c r="N1173" s="832">
        <v>1</v>
      </c>
      <c r="O1173" s="836">
        <v>0.5</v>
      </c>
      <c r="P1173" s="835">
        <v>35.11</v>
      </c>
      <c r="Q1173" s="837">
        <v>1</v>
      </c>
      <c r="R1173" s="832">
        <v>1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30</v>
      </c>
      <c r="B1174" s="832" t="s">
        <v>3452</v>
      </c>
      <c r="C1174" s="832" t="s">
        <v>3462</v>
      </c>
      <c r="D1174" s="833" t="s">
        <v>5005</v>
      </c>
      <c r="E1174" s="834" t="s">
        <v>3478</v>
      </c>
      <c r="F1174" s="832" t="s">
        <v>3453</v>
      </c>
      <c r="G1174" s="832" t="s">
        <v>3500</v>
      </c>
      <c r="H1174" s="832" t="s">
        <v>597</v>
      </c>
      <c r="I1174" s="832" t="s">
        <v>2736</v>
      </c>
      <c r="J1174" s="832" t="s">
        <v>761</v>
      </c>
      <c r="K1174" s="832" t="s">
        <v>2737</v>
      </c>
      <c r="L1174" s="835">
        <v>35.11</v>
      </c>
      <c r="M1174" s="835">
        <v>35.11</v>
      </c>
      <c r="N1174" s="832">
        <v>1</v>
      </c>
      <c r="O1174" s="836">
        <v>0.5</v>
      </c>
      <c r="P1174" s="835">
        <v>35.11</v>
      </c>
      <c r="Q1174" s="837">
        <v>1</v>
      </c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30</v>
      </c>
      <c r="B1175" s="832" t="s">
        <v>3452</v>
      </c>
      <c r="C1175" s="832" t="s">
        <v>3462</v>
      </c>
      <c r="D1175" s="833" t="s">
        <v>5005</v>
      </c>
      <c r="E1175" s="834" t="s">
        <v>3478</v>
      </c>
      <c r="F1175" s="832" t="s">
        <v>3453</v>
      </c>
      <c r="G1175" s="832" t="s">
        <v>3501</v>
      </c>
      <c r="H1175" s="832" t="s">
        <v>597</v>
      </c>
      <c r="I1175" s="832" t="s">
        <v>3595</v>
      </c>
      <c r="J1175" s="832" t="s">
        <v>822</v>
      </c>
      <c r="K1175" s="832" t="s">
        <v>823</v>
      </c>
      <c r="L1175" s="835">
        <v>132</v>
      </c>
      <c r="M1175" s="835">
        <v>132</v>
      </c>
      <c r="N1175" s="832">
        <v>1</v>
      </c>
      <c r="O1175" s="836">
        <v>0.5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30</v>
      </c>
      <c r="B1176" s="832" t="s">
        <v>3452</v>
      </c>
      <c r="C1176" s="832" t="s">
        <v>3462</v>
      </c>
      <c r="D1176" s="833" t="s">
        <v>5005</v>
      </c>
      <c r="E1176" s="834" t="s">
        <v>3478</v>
      </c>
      <c r="F1176" s="832" t="s">
        <v>3453</v>
      </c>
      <c r="G1176" s="832" t="s">
        <v>3501</v>
      </c>
      <c r="H1176" s="832" t="s">
        <v>597</v>
      </c>
      <c r="I1176" s="832" t="s">
        <v>3149</v>
      </c>
      <c r="J1176" s="832" t="s">
        <v>821</v>
      </c>
      <c r="K1176" s="832" t="s">
        <v>762</v>
      </c>
      <c r="L1176" s="835">
        <v>65.989999999999995</v>
      </c>
      <c r="M1176" s="835">
        <v>263.95999999999998</v>
      </c>
      <c r="N1176" s="832">
        <v>4</v>
      </c>
      <c r="O1176" s="836">
        <v>2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30</v>
      </c>
      <c r="B1177" s="832" t="s">
        <v>3452</v>
      </c>
      <c r="C1177" s="832" t="s">
        <v>3462</v>
      </c>
      <c r="D1177" s="833" t="s">
        <v>5005</v>
      </c>
      <c r="E1177" s="834" t="s">
        <v>3478</v>
      </c>
      <c r="F1177" s="832" t="s">
        <v>3453</v>
      </c>
      <c r="G1177" s="832" t="s">
        <v>3501</v>
      </c>
      <c r="H1177" s="832" t="s">
        <v>597</v>
      </c>
      <c r="I1177" s="832" t="s">
        <v>4258</v>
      </c>
      <c r="J1177" s="832" t="s">
        <v>822</v>
      </c>
      <c r="K1177" s="832" t="s">
        <v>823</v>
      </c>
      <c r="L1177" s="835">
        <v>132</v>
      </c>
      <c r="M1177" s="835">
        <v>132</v>
      </c>
      <c r="N1177" s="832">
        <v>1</v>
      </c>
      <c r="O1177" s="836">
        <v>0.5</v>
      </c>
      <c r="P1177" s="835">
        <v>132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30</v>
      </c>
      <c r="B1178" s="832" t="s">
        <v>3452</v>
      </c>
      <c r="C1178" s="832" t="s">
        <v>3462</v>
      </c>
      <c r="D1178" s="833" t="s">
        <v>5005</v>
      </c>
      <c r="E1178" s="834" t="s">
        <v>3478</v>
      </c>
      <c r="F1178" s="832" t="s">
        <v>3453</v>
      </c>
      <c r="G1178" s="832" t="s">
        <v>3990</v>
      </c>
      <c r="H1178" s="832" t="s">
        <v>564</v>
      </c>
      <c r="I1178" s="832" t="s">
        <v>4123</v>
      </c>
      <c r="J1178" s="832" t="s">
        <v>3992</v>
      </c>
      <c r="K1178" s="832" t="s">
        <v>4124</v>
      </c>
      <c r="L1178" s="835">
        <v>1544.99</v>
      </c>
      <c r="M1178" s="835">
        <v>3089.98</v>
      </c>
      <c r="N1178" s="832">
        <v>2</v>
      </c>
      <c r="O1178" s="836">
        <v>1</v>
      </c>
      <c r="P1178" s="835">
        <v>3089.98</v>
      </c>
      <c r="Q1178" s="837">
        <v>1</v>
      </c>
      <c r="R1178" s="832">
        <v>2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30</v>
      </c>
      <c r="B1179" s="832" t="s">
        <v>3452</v>
      </c>
      <c r="C1179" s="832" t="s">
        <v>3462</v>
      </c>
      <c r="D1179" s="833" t="s">
        <v>5005</v>
      </c>
      <c r="E1179" s="834" t="s">
        <v>3478</v>
      </c>
      <c r="F1179" s="832" t="s">
        <v>3453</v>
      </c>
      <c r="G1179" s="832" t="s">
        <v>3704</v>
      </c>
      <c r="H1179" s="832" t="s">
        <v>564</v>
      </c>
      <c r="I1179" s="832" t="s">
        <v>3705</v>
      </c>
      <c r="J1179" s="832" t="s">
        <v>3706</v>
      </c>
      <c r="K1179" s="832" t="s">
        <v>3707</v>
      </c>
      <c r="L1179" s="835">
        <v>23.72</v>
      </c>
      <c r="M1179" s="835">
        <v>94.88</v>
      </c>
      <c r="N1179" s="832">
        <v>4</v>
      </c>
      <c r="O1179" s="836">
        <v>2.5</v>
      </c>
      <c r="P1179" s="835">
        <v>47.44</v>
      </c>
      <c r="Q1179" s="837">
        <v>0.5</v>
      </c>
      <c r="R1179" s="832">
        <v>2</v>
      </c>
      <c r="S1179" s="837">
        <v>0.5</v>
      </c>
      <c r="T1179" s="836">
        <v>1.5</v>
      </c>
      <c r="U1179" s="838">
        <v>0.6</v>
      </c>
    </row>
    <row r="1180" spans="1:21" ht="14.4" customHeight="1" x14ac:dyDescent="0.3">
      <c r="A1180" s="831">
        <v>30</v>
      </c>
      <c r="B1180" s="832" t="s">
        <v>3452</v>
      </c>
      <c r="C1180" s="832" t="s">
        <v>3462</v>
      </c>
      <c r="D1180" s="833" t="s">
        <v>5005</v>
      </c>
      <c r="E1180" s="834" t="s">
        <v>3478</v>
      </c>
      <c r="F1180" s="832" t="s">
        <v>3453</v>
      </c>
      <c r="G1180" s="832" t="s">
        <v>3502</v>
      </c>
      <c r="H1180" s="832" t="s">
        <v>564</v>
      </c>
      <c r="I1180" s="832" t="s">
        <v>3725</v>
      </c>
      <c r="J1180" s="832" t="s">
        <v>875</v>
      </c>
      <c r="K1180" s="832" t="s">
        <v>3726</v>
      </c>
      <c r="L1180" s="835">
        <v>91.11</v>
      </c>
      <c r="M1180" s="835">
        <v>273.33</v>
      </c>
      <c r="N1180" s="832">
        <v>3</v>
      </c>
      <c r="O1180" s="836">
        <v>2</v>
      </c>
      <c r="P1180" s="835">
        <v>182.22</v>
      </c>
      <c r="Q1180" s="837">
        <v>0.66666666666666674</v>
      </c>
      <c r="R1180" s="832">
        <v>2</v>
      </c>
      <c r="S1180" s="837">
        <v>0.66666666666666663</v>
      </c>
      <c r="T1180" s="836">
        <v>1.5</v>
      </c>
      <c r="U1180" s="838">
        <v>0.75</v>
      </c>
    </row>
    <row r="1181" spans="1:21" ht="14.4" customHeight="1" x14ac:dyDescent="0.3">
      <c r="A1181" s="831">
        <v>30</v>
      </c>
      <c r="B1181" s="832" t="s">
        <v>3452</v>
      </c>
      <c r="C1181" s="832" t="s">
        <v>3462</v>
      </c>
      <c r="D1181" s="833" t="s">
        <v>5005</v>
      </c>
      <c r="E1181" s="834" t="s">
        <v>3478</v>
      </c>
      <c r="F1181" s="832" t="s">
        <v>3453</v>
      </c>
      <c r="G1181" s="832" t="s">
        <v>3731</v>
      </c>
      <c r="H1181" s="832" t="s">
        <v>564</v>
      </c>
      <c r="I1181" s="832" t="s">
        <v>4557</v>
      </c>
      <c r="J1181" s="832" t="s">
        <v>4558</v>
      </c>
      <c r="K1181" s="832" t="s">
        <v>921</v>
      </c>
      <c r="L1181" s="835">
        <v>264.23</v>
      </c>
      <c r="M1181" s="835">
        <v>264.23</v>
      </c>
      <c r="N1181" s="832">
        <v>1</v>
      </c>
      <c r="O1181" s="836">
        <v>0.5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30</v>
      </c>
      <c r="B1182" s="832" t="s">
        <v>3452</v>
      </c>
      <c r="C1182" s="832" t="s">
        <v>3462</v>
      </c>
      <c r="D1182" s="833" t="s">
        <v>5005</v>
      </c>
      <c r="E1182" s="834" t="s">
        <v>3478</v>
      </c>
      <c r="F1182" s="832" t="s">
        <v>3453</v>
      </c>
      <c r="G1182" s="832" t="s">
        <v>4559</v>
      </c>
      <c r="H1182" s="832" t="s">
        <v>564</v>
      </c>
      <c r="I1182" s="832" t="s">
        <v>4560</v>
      </c>
      <c r="J1182" s="832" t="s">
        <v>1568</v>
      </c>
      <c r="K1182" s="832" t="s">
        <v>4561</v>
      </c>
      <c r="L1182" s="835">
        <v>29.13</v>
      </c>
      <c r="M1182" s="835">
        <v>29.13</v>
      </c>
      <c r="N1182" s="832">
        <v>1</v>
      </c>
      <c r="O1182" s="836">
        <v>0.5</v>
      </c>
      <c r="P1182" s="835">
        <v>29.13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30</v>
      </c>
      <c r="B1183" s="832" t="s">
        <v>3452</v>
      </c>
      <c r="C1183" s="832" t="s">
        <v>3462</v>
      </c>
      <c r="D1183" s="833" t="s">
        <v>5005</v>
      </c>
      <c r="E1183" s="834" t="s">
        <v>3478</v>
      </c>
      <c r="F1183" s="832" t="s">
        <v>3453</v>
      </c>
      <c r="G1183" s="832" t="s">
        <v>4127</v>
      </c>
      <c r="H1183" s="832" t="s">
        <v>597</v>
      </c>
      <c r="I1183" s="832" t="s">
        <v>2691</v>
      </c>
      <c r="J1183" s="832" t="s">
        <v>2692</v>
      </c>
      <c r="K1183" s="832" t="s">
        <v>2693</v>
      </c>
      <c r="L1183" s="835">
        <v>300.31</v>
      </c>
      <c r="M1183" s="835">
        <v>300.31</v>
      </c>
      <c r="N1183" s="832">
        <v>1</v>
      </c>
      <c r="O1183" s="836">
        <v>0.5</v>
      </c>
      <c r="P1183" s="835">
        <v>300.31</v>
      </c>
      <c r="Q1183" s="837">
        <v>1</v>
      </c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30</v>
      </c>
      <c r="B1184" s="832" t="s">
        <v>3452</v>
      </c>
      <c r="C1184" s="832" t="s">
        <v>3462</v>
      </c>
      <c r="D1184" s="833" t="s">
        <v>5005</v>
      </c>
      <c r="E1184" s="834" t="s">
        <v>3478</v>
      </c>
      <c r="F1184" s="832" t="s">
        <v>3453</v>
      </c>
      <c r="G1184" s="832" t="s">
        <v>4012</v>
      </c>
      <c r="H1184" s="832" t="s">
        <v>564</v>
      </c>
      <c r="I1184" s="832" t="s">
        <v>4013</v>
      </c>
      <c r="J1184" s="832" t="s">
        <v>801</v>
      </c>
      <c r="K1184" s="832" t="s">
        <v>4014</v>
      </c>
      <c r="L1184" s="835">
        <v>0</v>
      </c>
      <c r="M1184" s="835">
        <v>0</v>
      </c>
      <c r="N1184" s="832">
        <v>1</v>
      </c>
      <c r="O1184" s="836">
        <v>0.5</v>
      </c>
      <c r="P1184" s="835"/>
      <c r="Q1184" s="837"/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30</v>
      </c>
      <c r="B1185" s="832" t="s">
        <v>3452</v>
      </c>
      <c r="C1185" s="832" t="s">
        <v>3462</v>
      </c>
      <c r="D1185" s="833" t="s">
        <v>5005</v>
      </c>
      <c r="E1185" s="834" t="s">
        <v>3478</v>
      </c>
      <c r="F1185" s="832" t="s">
        <v>3453</v>
      </c>
      <c r="G1185" s="832" t="s">
        <v>4135</v>
      </c>
      <c r="H1185" s="832" t="s">
        <v>597</v>
      </c>
      <c r="I1185" s="832" t="s">
        <v>3164</v>
      </c>
      <c r="J1185" s="832" t="s">
        <v>2199</v>
      </c>
      <c r="K1185" s="832" t="s">
        <v>3165</v>
      </c>
      <c r="L1185" s="835">
        <v>123.2</v>
      </c>
      <c r="M1185" s="835">
        <v>246.4</v>
      </c>
      <c r="N1185" s="832">
        <v>2</v>
      </c>
      <c r="O1185" s="836">
        <v>1</v>
      </c>
      <c r="P1185" s="835">
        <v>123.2</v>
      </c>
      <c r="Q1185" s="837">
        <v>0.5</v>
      </c>
      <c r="R1185" s="832">
        <v>1</v>
      </c>
      <c r="S1185" s="837">
        <v>0.5</v>
      </c>
      <c r="T1185" s="836">
        <v>0.5</v>
      </c>
      <c r="U1185" s="838">
        <v>0.5</v>
      </c>
    </row>
    <row r="1186" spans="1:21" ht="14.4" customHeight="1" x14ac:dyDescent="0.3">
      <c r="A1186" s="831">
        <v>30</v>
      </c>
      <c r="B1186" s="832" t="s">
        <v>3452</v>
      </c>
      <c r="C1186" s="832" t="s">
        <v>3462</v>
      </c>
      <c r="D1186" s="833" t="s">
        <v>5005</v>
      </c>
      <c r="E1186" s="834" t="s">
        <v>3478</v>
      </c>
      <c r="F1186" s="832" t="s">
        <v>3453</v>
      </c>
      <c r="G1186" s="832" t="s">
        <v>4135</v>
      </c>
      <c r="H1186" s="832" t="s">
        <v>564</v>
      </c>
      <c r="I1186" s="832" t="s">
        <v>3166</v>
      </c>
      <c r="J1186" s="832" t="s">
        <v>3167</v>
      </c>
      <c r="K1186" s="832" t="s">
        <v>762</v>
      </c>
      <c r="L1186" s="835">
        <v>132</v>
      </c>
      <c r="M1186" s="835">
        <v>132</v>
      </c>
      <c r="N1186" s="832">
        <v>1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30</v>
      </c>
      <c r="B1187" s="832" t="s">
        <v>3452</v>
      </c>
      <c r="C1187" s="832" t="s">
        <v>3462</v>
      </c>
      <c r="D1187" s="833" t="s">
        <v>5005</v>
      </c>
      <c r="E1187" s="834" t="s">
        <v>3478</v>
      </c>
      <c r="F1187" s="832" t="s">
        <v>3453</v>
      </c>
      <c r="G1187" s="832" t="s">
        <v>4136</v>
      </c>
      <c r="H1187" s="832" t="s">
        <v>564</v>
      </c>
      <c r="I1187" s="832" t="s">
        <v>4137</v>
      </c>
      <c r="J1187" s="832" t="s">
        <v>4138</v>
      </c>
      <c r="K1187" s="832" t="s">
        <v>4139</v>
      </c>
      <c r="L1187" s="835">
        <v>62.18</v>
      </c>
      <c r="M1187" s="835">
        <v>62.18</v>
      </c>
      <c r="N1187" s="832">
        <v>1</v>
      </c>
      <c r="O1187" s="836">
        <v>0.5</v>
      </c>
      <c r="P1187" s="835">
        <v>62.18</v>
      </c>
      <c r="Q1187" s="837">
        <v>1</v>
      </c>
      <c r="R1187" s="832">
        <v>1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30</v>
      </c>
      <c r="B1188" s="832" t="s">
        <v>3452</v>
      </c>
      <c r="C1188" s="832" t="s">
        <v>3462</v>
      </c>
      <c r="D1188" s="833" t="s">
        <v>5005</v>
      </c>
      <c r="E1188" s="834" t="s">
        <v>3478</v>
      </c>
      <c r="F1188" s="832" t="s">
        <v>3453</v>
      </c>
      <c r="G1188" s="832" t="s">
        <v>3744</v>
      </c>
      <c r="H1188" s="832" t="s">
        <v>597</v>
      </c>
      <c r="I1188" s="832" t="s">
        <v>2863</v>
      </c>
      <c r="J1188" s="832" t="s">
        <v>2864</v>
      </c>
      <c r="K1188" s="832" t="s">
        <v>2865</v>
      </c>
      <c r="L1188" s="835">
        <v>186.57</v>
      </c>
      <c r="M1188" s="835">
        <v>186.57</v>
      </c>
      <c r="N1188" s="832">
        <v>1</v>
      </c>
      <c r="O1188" s="836">
        <v>0.5</v>
      </c>
      <c r="P1188" s="835">
        <v>186.57</v>
      </c>
      <c r="Q1188" s="837">
        <v>1</v>
      </c>
      <c r="R1188" s="832">
        <v>1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30</v>
      </c>
      <c r="B1189" s="832" t="s">
        <v>3452</v>
      </c>
      <c r="C1189" s="832" t="s">
        <v>3462</v>
      </c>
      <c r="D1189" s="833" t="s">
        <v>5005</v>
      </c>
      <c r="E1189" s="834" t="s">
        <v>3478</v>
      </c>
      <c r="F1189" s="832" t="s">
        <v>3453</v>
      </c>
      <c r="G1189" s="832" t="s">
        <v>4017</v>
      </c>
      <c r="H1189" s="832" t="s">
        <v>597</v>
      </c>
      <c r="I1189" s="832" t="s">
        <v>2792</v>
      </c>
      <c r="J1189" s="832" t="s">
        <v>2793</v>
      </c>
      <c r="K1189" s="832" t="s">
        <v>2794</v>
      </c>
      <c r="L1189" s="835">
        <v>44.52</v>
      </c>
      <c r="M1189" s="835">
        <v>44.52</v>
      </c>
      <c r="N1189" s="832">
        <v>1</v>
      </c>
      <c r="O1189" s="836">
        <v>0.5</v>
      </c>
      <c r="P1189" s="835">
        <v>44.52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30</v>
      </c>
      <c r="B1190" s="832" t="s">
        <v>3452</v>
      </c>
      <c r="C1190" s="832" t="s">
        <v>3462</v>
      </c>
      <c r="D1190" s="833" t="s">
        <v>5005</v>
      </c>
      <c r="E1190" s="834" t="s">
        <v>3478</v>
      </c>
      <c r="F1190" s="832" t="s">
        <v>3453</v>
      </c>
      <c r="G1190" s="832" t="s">
        <v>3508</v>
      </c>
      <c r="H1190" s="832" t="s">
        <v>597</v>
      </c>
      <c r="I1190" s="832" t="s">
        <v>2697</v>
      </c>
      <c r="J1190" s="832" t="s">
        <v>1091</v>
      </c>
      <c r="K1190" s="832" t="s">
        <v>2698</v>
      </c>
      <c r="L1190" s="835">
        <v>42.51</v>
      </c>
      <c r="M1190" s="835">
        <v>425.09999999999997</v>
      </c>
      <c r="N1190" s="832">
        <v>10</v>
      </c>
      <c r="O1190" s="836">
        <v>5</v>
      </c>
      <c r="P1190" s="835">
        <v>170.04</v>
      </c>
      <c r="Q1190" s="837">
        <v>0.4</v>
      </c>
      <c r="R1190" s="832">
        <v>4</v>
      </c>
      <c r="S1190" s="837">
        <v>0.4</v>
      </c>
      <c r="T1190" s="836">
        <v>2</v>
      </c>
      <c r="U1190" s="838">
        <v>0.4</v>
      </c>
    </row>
    <row r="1191" spans="1:21" ht="14.4" customHeight="1" x14ac:dyDescent="0.3">
      <c r="A1191" s="831">
        <v>30</v>
      </c>
      <c r="B1191" s="832" t="s">
        <v>3452</v>
      </c>
      <c r="C1191" s="832" t="s">
        <v>3462</v>
      </c>
      <c r="D1191" s="833" t="s">
        <v>5005</v>
      </c>
      <c r="E1191" s="834" t="s">
        <v>3478</v>
      </c>
      <c r="F1191" s="832" t="s">
        <v>3453</v>
      </c>
      <c r="G1191" s="832" t="s">
        <v>3508</v>
      </c>
      <c r="H1191" s="832" t="s">
        <v>597</v>
      </c>
      <c r="I1191" s="832" t="s">
        <v>3314</v>
      </c>
      <c r="J1191" s="832" t="s">
        <v>1089</v>
      </c>
      <c r="K1191" s="832" t="s">
        <v>3315</v>
      </c>
      <c r="L1191" s="835">
        <v>196.56</v>
      </c>
      <c r="M1191" s="835">
        <v>196.56</v>
      </c>
      <c r="N1191" s="832">
        <v>1</v>
      </c>
      <c r="O1191" s="836">
        <v>0.5</v>
      </c>
      <c r="P1191" s="835">
        <v>196.56</v>
      </c>
      <c r="Q1191" s="837">
        <v>1</v>
      </c>
      <c r="R1191" s="832">
        <v>1</v>
      </c>
      <c r="S1191" s="837">
        <v>1</v>
      </c>
      <c r="T1191" s="836">
        <v>0.5</v>
      </c>
      <c r="U1191" s="838">
        <v>1</v>
      </c>
    </row>
    <row r="1192" spans="1:21" ht="14.4" customHeight="1" x14ac:dyDescent="0.3">
      <c r="A1192" s="831">
        <v>30</v>
      </c>
      <c r="B1192" s="832" t="s">
        <v>3452</v>
      </c>
      <c r="C1192" s="832" t="s">
        <v>3462</v>
      </c>
      <c r="D1192" s="833" t="s">
        <v>5005</v>
      </c>
      <c r="E1192" s="834" t="s">
        <v>3478</v>
      </c>
      <c r="F1192" s="832" t="s">
        <v>3453</v>
      </c>
      <c r="G1192" s="832" t="s">
        <v>3509</v>
      </c>
      <c r="H1192" s="832" t="s">
        <v>564</v>
      </c>
      <c r="I1192" s="832" t="s">
        <v>4270</v>
      </c>
      <c r="J1192" s="832" t="s">
        <v>3511</v>
      </c>
      <c r="K1192" s="832" t="s">
        <v>4271</v>
      </c>
      <c r="L1192" s="835">
        <v>113.16</v>
      </c>
      <c r="M1192" s="835">
        <v>226.32</v>
      </c>
      <c r="N1192" s="832">
        <v>2</v>
      </c>
      <c r="O1192" s="836">
        <v>1</v>
      </c>
      <c r="P1192" s="835">
        <v>226.32</v>
      </c>
      <c r="Q1192" s="837">
        <v>1</v>
      </c>
      <c r="R1192" s="832">
        <v>2</v>
      </c>
      <c r="S1192" s="837">
        <v>1</v>
      </c>
      <c r="T1192" s="836">
        <v>1</v>
      </c>
      <c r="U1192" s="838">
        <v>1</v>
      </c>
    </row>
    <row r="1193" spans="1:21" ht="14.4" customHeight="1" x14ac:dyDescent="0.3">
      <c r="A1193" s="831">
        <v>30</v>
      </c>
      <c r="B1193" s="832" t="s">
        <v>3452</v>
      </c>
      <c r="C1193" s="832" t="s">
        <v>3462</v>
      </c>
      <c r="D1193" s="833" t="s">
        <v>5005</v>
      </c>
      <c r="E1193" s="834" t="s">
        <v>3478</v>
      </c>
      <c r="F1193" s="832" t="s">
        <v>3453</v>
      </c>
      <c r="G1193" s="832" t="s">
        <v>3509</v>
      </c>
      <c r="H1193" s="832" t="s">
        <v>564</v>
      </c>
      <c r="I1193" s="832" t="s">
        <v>3510</v>
      </c>
      <c r="J1193" s="832" t="s">
        <v>3511</v>
      </c>
      <c r="K1193" s="832" t="s">
        <v>3512</v>
      </c>
      <c r="L1193" s="835">
        <v>424.24</v>
      </c>
      <c r="M1193" s="835">
        <v>424.24</v>
      </c>
      <c r="N1193" s="832">
        <v>1</v>
      </c>
      <c r="O1193" s="836">
        <v>0.5</v>
      </c>
      <c r="P1193" s="835">
        <v>424.24</v>
      </c>
      <c r="Q1193" s="837">
        <v>1</v>
      </c>
      <c r="R1193" s="832">
        <v>1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30</v>
      </c>
      <c r="B1194" s="832" t="s">
        <v>3452</v>
      </c>
      <c r="C1194" s="832" t="s">
        <v>3462</v>
      </c>
      <c r="D1194" s="833" t="s">
        <v>5005</v>
      </c>
      <c r="E1194" s="834" t="s">
        <v>3478</v>
      </c>
      <c r="F1194" s="832" t="s">
        <v>3453</v>
      </c>
      <c r="G1194" s="832" t="s">
        <v>3509</v>
      </c>
      <c r="H1194" s="832" t="s">
        <v>564</v>
      </c>
      <c r="I1194" s="832" t="s">
        <v>3510</v>
      </c>
      <c r="J1194" s="832" t="s">
        <v>3511</v>
      </c>
      <c r="K1194" s="832" t="s">
        <v>3512</v>
      </c>
      <c r="L1194" s="835">
        <v>169.73</v>
      </c>
      <c r="M1194" s="835">
        <v>509.18999999999994</v>
      </c>
      <c r="N1194" s="832">
        <v>3</v>
      </c>
      <c r="O1194" s="836">
        <v>1.5</v>
      </c>
      <c r="P1194" s="835">
        <v>169.73</v>
      </c>
      <c r="Q1194" s="837">
        <v>0.33333333333333337</v>
      </c>
      <c r="R1194" s="832">
        <v>1</v>
      </c>
      <c r="S1194" s="837">
        <v>0.33333333333333331</v>
      </c>
      <c r="T1194" s="836">
        <v>0.5</v>
      </c>
      <c r="U1194" s="838">
        <v>0.33333333333333331</v>
      </c>
    </row>
    <row r="1195" spans="1:21" ht="14.4" customHeight="1" x14ac:dyDescent="0.3">
      <c r="A1195" s="831">
        <v>30</v>
      </c>
      <c r="B1195" s="832" t="s">
        <v>3452</v>
      </c>
      <c r="C1195" s="832" t="s">
        <v>3462</v>
      </c>
      <c r="D1195" s="833" t="s">
        <v>5005</v>
      </c>
      <c r="E1195" s="834" t="s">
        <v>3478</v>
      </c>
      <c r="F1195" s="832" t="s">
        <v>3453</v>
      </c>
      <c r="G1195" s="832" t="s">
        <v>3764</v>
      </c>
      <c r="H1195" s="832" t="s">
        <v>564</v>
      </c>
      <c r="I1195" s="832" t="s">
        <v>4144</v>
      </c>
      <c r="J1195" s="832" t="s">
        <v>2280</v>
      </c>
      <c r="K1195" s="832" t="s">
        <v>4145</v>
      </c>
      <c r="L1195" s="835">
        <v>84.39</v>
      </c>
      <c r="M1195" s="835">
        <v>84.39</v>
      </c>
      <c r="N1195" s="832">
        <v>1</v>
      </c>
      <c r="O1195" s="836">
        <v>0.5</v>
      </c>
      <c r="P1195" s="835">
        <v>84.39</v>
      </c>
      <c r="Q1195" s="837">
        <v>1</v>
      </c>
      <c r="R1195" s="832">
        <v>1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30</v>
      </c>
      <c r="B1196" s="832" t="s">
        <v>3452</v>
      </c>
      <c r="C1196" s="832" t="s">
        <v>3462</v>
      </c>
      <c r="D1196" s="833" t="s">
        <v>5005</v>
      </c>
      <c r="E1196" s="834" t="s">
        <v>3478</v>
      </c>
      <c r="F1196" s="832" t="s">
        <v>3453</v>
      </c>
      <c r="G1196" s="832" t="s">
        <v>4562</v>
      </c>
      <c r="H1196" s="832" t="s">
        <v>564</v>
      </c>
      <c r="I1196" s="832" t="s">
        <v>4563</v>
      </c>
      <c r="J1196" s="832" t="s">
        <v>689</v>
      </c>
      <c r="K1196" s="832" t="s">
        <v>4564</v>
      </c>
      <c r="L1196" s="835">
        <v>0</v>
      </c>
      <c r="M1196" s="835">
        <v>0</v>
      </c>
      <c r="N1196" s="832">
        <v>1</v>
      </c>
      <c r="O1196" s="836">
        <v>0.5</v>
      </c>
      <c r="P1196" s="835"/>
      <c r="Q1196" s="837"/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30</v>
      </c>
      <c r="B1197" s="832" t="s">
        <v>3452</v>
      </c>
      <c r="C1197" s="832" t="s">
        <v>3462</v>
      </c>
      <c r="D1197" s="833" t="s">
        <v>5005</v>
      </c>
      <c r="E1197" s="834" t="s">
        <v>3478</v>
      </c>
      <c r="F1197" s="832" t="s">
        <v>3453</v>
      </c>
      <c r="G1197" s="832" t="s">
        <v>3575</v>
      </c>
      <c r="H1197" s="832" t="s">
        <v>564</v>
      </c>
      <c r="I1197" s="832" t="s">
        <v>3613</v>
      </c>
      <c r="J1197" s="832" t="s">
        <v>1236</v>
      </c>
      <c r="K1197" s="832" t="s">
        <v>3614</v>
      </c>
      <c r="L1197" s="835">
        <v>75.05</v>
      </c>
      <c r="M1197" s="835">
        <v>150.1</v>
      </c>
      <c r="N1197" s="832">
        <v>2</v>
      </c>
      <c r="O1197" s="836">
        <v>1</v>
      </c>
      <c r="P1197" s="835">
        <v>75.05</v>
      </c>
      <c r="Q1197" s="837">
        <v>0.5</v>
      </c>
      <c r="R1197" s="832">
        <v>1</v>
      </c>
      <c r="S1197" s="837">
        <v>0.5</v>
      </c>
      <c r="T1197" s="836">
        <v>0.5</v>
      </c>
      <c r="U1197" s="838">
        <v>0.5</v>
      </c>
    </row>
    <row r="1198" spans="1:21" ht="14.4" customHeight="1" x14ac:dyDescent="0.3">
      <c r="A1198" s="831">
        <v>30</v>
      </c>
      <c r="B1198" s="832" t="s">
        <v>3452</v>
      </c>
      <c r="C1198" s="832" t="s">
        <v>3462</v>
      </c>
      <c r="D1198" s="833" t="s">
        <v>5005</v>
      </c>
      <c r="E1198" s="834" t="s">
        <v>3478</v>
      </c>
      <c r="F1198" s="832" t="s">
        <v>3453</v>
      </c>
      <c r="G1198" s="832" t="s">
        <v>3519</v>
      </c>
      <c r="H1198" s="832" t="s">
        <v>564</v>
      </c>
      <c r="I1198" s="832" t="s">
        <v>3520</v>
      </c>
      <c r="J1198" s="832" t="s">
        <v>1845</v>
      </c>
      <c r="K1198" s="832" t="s">
        <v>3521</v>
      </c>
      <c r="L1198" s="835">
        <v>34.15</v>
      </c>
      <c r="M1198" s="835">
        <v>273.2</v>
      </c>
      <c r="N1198" s="832">
        <v>8</v>
      </c>
      <c r="O1198" s="836">
        <v>4.5</v>
      </c>
      <c r="P1198" s="835">
        <v>204.9</v>
      </c>
      <c r="Q1198" s="837">
        <v>0.75</v>
      </c>
      <c r="R1198" s="832">
        <v>6</v>
      </c>
      <c r="S1198" s="837">
        <v>0.75</v>
      </c>
      <c r="T1198" s="836">
        <v>3.5</v>
      </c>
      <c r="U1198" s="838">
        <v>0.77777777777777779</v>
      </c>
    </row>
    <row r="1199" spans="1:21" ht="14.4" customHeight="1" x14ac:dyDescent="0.3">
      <c r="A1199" s="831">
        <v>30</v>
      </c>
      <c r="B1199" s="832" t="s">
        <v>3452</v>
      </c>
      <c r="C1199" s="832" t="s">
        <v>3462</v>
      </c>
      <c r="D1199" s="833" t="s">
        <v>5005</v>
      </c>
      <c r="E1199" s="834" t="s">
        <v>3478</v>
      </c>
      <c r="F1199" s="832" t="s">
        <v>3453</v>
      </c>
      <c r="G1199" s="832" t="s">
        <v>4565</v>
      </c>
      <c r="H1199" s="832" t="s">
        <v>564</v>
      </c>
      <c r="I1199" s="832" t="s">
        <v>4566</v>
      </c>
      <c r="J1199" s="832" t="s">
        <v>699</v>
      </c>
      <c r="K1199" s="832" t="s">
        <v>4567</v>
      </c>
      <c r="L1199" s="835">
        <v>144.19</v>
      </c>
      <c r="M1199" s="835">
        <v>144.19</v>
      </c>
      <c r="N1199" s="832">
        <v>1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30</v>
      </c>
      <c r="B1200" s="832" t="s">
        <v>3452</v>
      </c>
      <c r="C1200" s="832" t="s">
        <v>3462</v>
      </c>
      <c r="D1200" s="833" t="s">
        <v>5005</v>
      </c>
      <c r="E1200" s="834" t="s">
        <v>3478</v>
      </c>
      <c r="F1200" s="832" t="s">
        <v>3453</v>
      </c>
      <c r="G1200" s="832" t="s">
        <v>4483</v>
      </c>
      <c r="H1200" s="832" t="s">
        <v>564</v>
      </c>
      <c r="I1200" s="832" t="s">
        <v>4568</v>
      </c>
      <c r="J1200" s="832" t="s">
        <v>4569</v>
      </c>
      <c r="K1200" s="832" t="s">
        <v>4570</v>
      </c>
      <c r="L1200" s="835">
        <v>950.39</v>
      </c>
      <c r="M1200" s="835">
        <v>950.39</v>
      </c>
      <c r="N1200" s="832">
        <v>1</v>
      </c>
      <c r="O1200" s="836">
        <v>1</v>
      </c>
      <c r="P1200" s="835">
        <v>950.39</v>
      </c>
      <c r="Q1200" s="837">
        <v>1</v>
      </c>
      <c r="R1200" s="832">
        <v>1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30</v>
      </c>
      <c r="B1201" s="832" t="s">
        <v>3452</v>
      </c>
      <c r="C1201" s="832" t="s">
        <v>3462</v>
      </c>
      <c r="D1201" s="833" t="s">
        <v>5005</v>
      </c>
      <c r="E1201" s="834" t="s">
        <v>3478</v>
      </c>
      <c r="F1201" s="832" t="s">
        <v>3453</v>
      </c>
      <c r="G1201" s="832" t="s">
        <v>4029</v>
      </c>
      <c r="H1201" s="832" t="s">
        <v>564</v>
      </c>
      <c r="I1201" s="832" t="s">
        <v>4030</v>
      </c>
      <c r="J1201" s="832" t="s">
        <v>4031</v>
      </c>
      <c r="K1201" s="832" t="s">
        <v>4032</v>
      </c>
      <c r="L1201" s="835">
        <v>95.57</v>
      </c>
      <c r="M1201" s="835">
        <v>95.57</v>
      </c>
      <c r="N1201" s="832">
        <v>1</v>
      </c>
      <c r="O1201" s="836">
        <v>0.5</v>
      </c>
      <c r="P1201" s="835">
        <v>95.57</v>
      </c>
      <c r="Q1201" s="837">
        <v>1</v>
      </c>
      <c r="R1201" s="832">
        <v>1</v>
      </c>
      <c r="S1201" s="837">
        <v>1</v>
      </c>
      <c r="T1201" s="836">
        <v>0.5</v>
      </c>
      <c r="U1201" s="838">
        <v>1</v>
      </c>
    </row>
    <row r="1202" spans="1:21" ht="14.4" customHeight="1" x14ac:dyDescent="0.3">
      <c r="A1202" s="831">
        <v>30</v>
      </c>
      <c r="B1202" s="832" t="s">
        <v>3452</v>
      </c>
      <c r="C1202" s="832" t="s">
        <v>3462</v>
      </c>
      <c r="D1202" s="833" t="s">
        <v>5005</v>
      </c>
      <c r="E1202" s="834" t="s">
        <v>3478</v>
      </c>
      <c r="F1202" s="832" t="s">
        <v>3453</v>
      </c>
      <c r="G1202" s="832" t="s">
        <v>4033</v>
      </c>
      <c r="H1202" s="832" t="s">
        <v>564</v>
      </c>
      <c r="I1202" s="832" t="s">
        <v>4571</v>
      </c>
      <c r="J1202" s="832" t="s">
        <v>4035</v>
      </c>
      <c r="K1202" s="832" t="s">
        <v>4572</v>
      </c>
      <c r="L1202" s="835">
        <v>36.909999999999997</v>
      </c>
      <c r="M1202" s="835">
        <v>36.909999999999997</v>
      </c>
      <c r="N1202" s="832">
        <v>1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30</v>
      </c>
      <c r="B1203" s="832" t="s">
        <v>3452</v>
      </c>
      <c r="C1203" s="832" t="s">
        <v>3462</v>
      </c>
      <c r="D1203" s="833" t="s">
        <v>5005</v>
      </c>
      <c r="E1203" s="834" t="s">
        <v>3478</v>
      </c>
      <c r="F1203" s="832" t="s">
        <v>3453</v>
      </c>
      <c r="G1203" s="832" t="s">
        <v>4037</v>
      </c>
      <c r="H1203" s="832" t="s">
        <v>597</v>
      </c>
      <c r="I1203" s="832" t="s">
        <v>2757</v>
      </c>
      <c r="J1203" s="832" t="s">
        <v>803</v>
      </c>
      <c r="K1203" s="832" t="s">
        <v>2758</v>
      </c>
      <c r="L1203" s="835">
        <v>35.11</v>
      </c>
      <c r="M1203" s="835">
        <v>35.11</v>
      </c>
      <c r="N1203" s="832">
        <v>1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30</v>
      </c>
      <c r="B1204" s="832" t="s">
        <v>3452</v>
      </c>
      <c r="C1204" s="832" t="s">
        <v>3462</v>
      </c>
      <c r="D1204" s="833" t="s">
        <v>5005</v>
      </c>
      <c r="E1204" s="834" t="s">
        <v>3478</v>
      </c>
      <c r="F1204" s="832" t="s">
        <v>3453</v>
      </c>
      <c r="G1204" s="832" t="s">
        <v>3481</v>
      </c>
      <c r="H1204" s="832" t="s">
        <v>597</v>
      </c>
      <c r="I1204" s="832" t="s">
        <v>2646</v>
      </c>
      <c r="J1204" s="832" t="s">
        <v>2647</v>
      </c>
      <c r="K1204" s="832" t="s">
        <v>2648</v>
      </c>
      <c r="L1204" s="835">
        <v>93.43</v>
      </c>
      <c r="M1204" s="835">
        <v>186.86</v>
      </c>
      <c r="N1204" s="832">
        <v>2</v>
      </c>
      <c r="O1204" s="836">
        <v>1</v>
      </c>
      <c r="P1204" s="835">
        <v>93.43</v>
      </c>
      <c r="Q1204" s="837">
        <v>0.5</v>
      </c>
      <c r="R1204" s="832">
        <v>1</v>
      </c>
      <c r="S1204" s="837">
        <v>0.5</v>
      </c>
      <c r="T1204" s="836">
        <v>0.5</v>
      </c>
      <c r="U1204" s="838">
        <v>0.5</v>
      </c>
    </row>
    <row r="1205" spans="1:21" ht="14.4" customHeight="1" x14ac:dyDescent="0.3">
      <c r="A1205" s="831">
        <v>30</v>
      </c>
      <c r="B1205" s="832" t="s">
        <v>3452</v>
      </c>
      <c r="C1205" s="832" t="s">
        <v>3462</v>
      </c>
      <c r="D1205" s="833" t="s">
        <v>5005</v>
      </c>
      <c r="E1205" s="834" t="s">
        <v>3478</v>
      </c>
      <c r="F1205" s="832" t="s">
        <v>3453</v>
      </c>
      <c r="G1205" s="832" t="s">
        <v>3619</v>
      </c>
      <c r="H1205" s="832" t="s">
        <v>564</v>
      </c>
      <c r="I1205" s="832" t="s">
        <v>3620</v>
      </c>
      <c r="J1205" s="832" t="s">
        <v>1373</v>
      </c>
      <c r="K1205" s="832" t="s">
        <v>3621</v>
      </c>
      <c r="L1205" s="835">
        <v>73.09</v>
      </c>
      <c r="M1205" s="835">
        <v>146.18</v>
      </c>
      <c r="N1205" s="832">
        <v>2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30</v>
      </c>
      <c r="B1206" s="832" t="s">
        <v>3452</v>
      </c>
      <c r="C1206" s="832" t="s">
        <v>3462</v>
      </c>
      <c r="D1206" s="833" t="s">
        <v>5005</v>
      </c>
      <c r="E1206" s="834" t="s">
        <v>3478</v>
      </c>
      <c r="F1206" s="832" t="s">
        <v>3453</v>
      </c>
      <c r="G1206" s="832" t="s">
        <v>3482</v>
      </c>
      <c r="H1206" s="832" t="s">
        <v>564</v>
      </c>
      <c r="I1206" s="832" t="s">
        <v>3578</v>
      </c>
      <c r="J1206" s="832" t="s">
        <v>1113</v>
      </c>
      <c r="K1206" s="832" t="s">
        <v>3579</v>
      </c>
      <c r="L1206" s="835">
        <v>26.37</v>
      </c>
      <c r="M1206" s="835">
        <v>26.37</v>
      </c>
      <c r="N1206" s="832">
        <v>1</v>
      </c>
      <c r="O1206" s="836">
        <v>0.5</v>
      </c>
      <c r="P1206" s="835">
        <v>26.37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30</v>
      </c>
      <c r="B1207" s="832" t="s">
        <v>3452</v>
      </c>
      <c r="C1207" s="832" t="s">
        <v>3462</v>
      </c>
      <c r="D1207" s="833" t="s">
        <v>5005</v>
      </c>
      <c r="E1207" s="834" t="s">
        <v>3478</v>
      </c>
      <c r="F1207" s="832" t="s">
        <v>3453</v>
      </c>
      <c r="G1207" s="832" t="s">
        <v>3482</v>
      </c>
      <c r="H1207" s="832" t="s">
        <v>564</v>
      </c>
      <c r="I1207" s="832" t="s">
        <v>3578</v>
      </c>
      <c r="J1207" s="832" t="s">
        <v>1113</v>
      </c>
      <c r="K1207" s="832" t="s">
        <v>3579</v>
      </c>
      <c r="L1207" s="835">
        <v>29.31</v>
      </c>
      <c r="M1207" s="835">
        <v>29.31</v>
      </c>
      <c r="N1207" s="832">
        <v>1</v>
      </c>
      <c r="O1207" s="836">
        <v>0.5</v>
      </c>
      <c r="P1207" s="835">
        <v>29.31</v>
      </c>
      <c r="Q1207" s="837">
        <v>1</v>
      </c>
      <c r="R1207" s="832">
        <v>1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30</v>
      </c>
      <c r="B1208" s="832" t="s">
        <v>3452</v>
      </c>
      <c r="C1208" s="832" t="s">
        <v>3462</v>
      </c>
      <c r="D1208" s="833" t="s">
        <v>5005</v>
      </c>
      <c r="E1208" s="834" t="s">
        <v>3478</v>
      </c>
      <c r="F1208" s="832" t="s">
        <v>3453</v>
      </c>
      <c r="G1208" s="832" t="s">
        <v>3482</v>
      </c>
      <c r="H1208" s="832" t="s">
        <v>564</v>
      </c>
      <c r="I1208" s="832" t="s">
        <v>4170</v>
      </c>
      <c r="J1208" s="832" t="s">
        <v>684</v>
      </c>
      <c r="K1208" s="832" t="s">
        <v>4171</v>
      </c>
      <c r="L1208" s="835">
        <v>0</v>
      </c>
      <c r="M1208" s="835">
        <v>0</v>
      </c>
      <c r="N1208" s="832">
        <v>1</v>
      </c>
      <c r="O1208" s="836">
        <v>0.5</v>
      </c>
      <c r="P1208" s="835">
        <v>0</v>
      </c>
      <c r="Q1208" s="837"/>
      <c r="R1208" s="832">
        <v>1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30</v>
      </c>
      <c r="B1209" s="832" t="s">
        <v>3452</v>
      </c>
      <c r="C1209" s="832" t="s">
        <v>3462</v>
      </c>
      <c r="D1209" s="833" t="s">
        <v>5005</v>
      </c>
      <c r="E1209" s="834" t="s">
        <v>3478</v>
      </c>
      <c r="F1209" s="832" t="s">
        <v>3453</v>
      </c>
      <c r="G1209" s="832" t="s">
        <v>3482</v>
      </c>
      <c r="H1209" s="832" t="s">
        <v>564</v>
      </c>
      <c r="I1209" s="832" t="s">
        <v>3485</v>
      </c>
      <c r="J1209" s="832" t="s">
        <v>665</v>
      </c>
      <c r="K1209" s="832" t="s">
        <v>3486</v>
      </c>
      <c r="L1209" s="835">
        <v>11.73</v>
      </c>
      <c r="M1209" s="835">
        <v>23.46</v>
      </c>
      <c r="N1209" s="832">
        <v>2</v>
      </c>
      <c r="O1209" s="836">
        <v>1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30</v>
      </c>
      <c r="B1210" s="832" t="s">
        <v>3452</v>
      </c>
      <c r="C1210" s="832" t="s">
        <v>3462</v>
      </c>
      <c r="D1210" s="833" t="s">
        <v>5005</v>
      </c>
      <c r="E1210" s="834" t="s">
        <v>3478</v>
      </c>
      <c r="F1210" s="832" t="s">
        <v>3453</v>
      </c>
      <c r="G1210" s="832" t="s">
        <v>3482</v>
      </c>
      <c r="H1210" s="832" t="s">
        <v>564</v>
      </c>
      <c r="I1210" s="832" t="s">
        <v>3811</v>
      </c>
      <c r="J1210" s="832" t="s">
        <v>1113</v>
      </c>
      <c r="K1210" s="832" t="s">
        <v>3812</v>
      </c>
      <c r="L1210" s="835">
        <v>11.73</v>
      </c>
      <c r="M1210" s="835">
        <v>23.46</v>
      </c>
      <c r="N1210" s="832">
        <v>2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30</v>
      </c>
      <c r="B1211" s="832" t="s">
        <v>3452</v>
      </c>
      <c r="C1211" s="832" t="s">
        <v>3462</v>
      </c>
      <c r="D1211" s="833" t="s">
        <v>5005</v>
      </c>
      <c r="E1211" s="834" t="s">
        <v>3478</v>
      </c>
      <c r="F1211" s="832" t="s">
        <v>3453</v>
      </c>
      <c r="G1211" s="832" t="s">
        <v>3482</v>
      </c>
      <c r="H1211" s="832" t="s">
        <v>564</v>
      </c>
      <c r="I1211" s="832" t="s">
        <v>3526</v>
      </c>
      <c r="J1211" s="832" t="s">
        <v>3527</v>
      </c>
      <c r="K1211" s="832" t="s">
        <v>3528</v>
      </c>
      <c r="L1211" s="835">
        <v>31.65</v>
      </c>
      <c r="M1211" s="835">
        <v>31.65</v>
      </c>
      <c r="N1211" s="832">
        <v>1</v>
      </c>
      <c r="O1211" s="836">
        <v>0.5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30</v>
      </c>
      <c r="B1212" s="832" t="s">
        <v>3452</v>
      </c>
      <c r="C1212" s="832" t="s">
        <v>3462</v>
      </c>
      <c r="D1212" s="833" t="s">
        <v>5005</v>
      </c>
      <c r="E1212" s="834" t="s">
        <v>3478</v>
      </c>
      <c r="F1212" s="832" t="s">
        <v>3453</v>
      </c>
      <c r="G1212" s="832" t="s">
        <v>3622</v>
      </c>
      <c r="H1212" s="832" t="s">
        <v>564</v>
      </c>
      <c r="I1212" s="832" t="s">
        <v>3623</v>
      </c>
      <c r="J1212" s="832" t="s">
        <v>3624</v>
      </c>
      <c r="K1212" s="832" t="s">
        <v>3625</v>
      </c>
      <c r="L1212" s="835">
        <v>88.76</v>
      </c>
      <c r="M1212" s="835">
        <v>443.8</v>
      </c>
      <c r="N1212" s="832">
        <v>5</v>
      </c>
      <c r="O1212" s="836">
        <v>3</v>
      </c>
      <c r="P1212" s="835">
        <v>88.76</v>
      </c>
      <c r="Q1212" s="837">
        <v>0.2</v>
      </c>
      <c r="R1212" s="832">
        <v>1</v>
      </c>
      <c r="S1212" s="837">
        <v>0.2</v>
      </c>
      <c r="T1212" s="836">
        <v>0.5</v>
      </c>
      <c r="U1212" s="838">
        <v>0.16666666666666666</v>
      </c>
    </row>
    <row r="1213" spans="1:21" ht="14.4" customHeight="1" x14ac:dyDescent="0.3">
      <c r="A1213" s="831">
        <v>30</v>
      </c>
      <c r="B1213" s="832" t="s">
        <v>3452</v>
      </c>
      <c r="C1213" s="832" t="s">
        <v>3462</v>
      </c>
      <c r="D1213" s="833" t="s">
        <v>5005</v>
      </c>
      <c r="E1213" s="834" t="s">
        <v>3478</v>
      </c>
      <c r="F1213" s="832" t="s">
        <v>3453</v>
      </c>
      <c r="G1213" s="832" t="s">
        <v>3626</v>
      </c>
      <c r="H1213" s="832" t="s">
        <v>564</v>
      </c>
      <c r="I1213" s="832" t="s">
        <v>4172</v>
      </c>
      <c r="J1213" s="832" t="s">
        <v>1808</v>
      </c>
      <c r="K1213" s="832" t="s">
        <v>3629</v>
      </c>
      <c r="L1213" s="835">
        <v>760.22</v>
      </c>
      <c r="M1213" s="835">
        <v>1520.44</v>
      </c>
      <c r="N1213" s="832">
        <v>2</v>
      </c>
      <c r="O1213" s="836">
        <v>2</v>
      </c>
      <c r="P1213" s="835">
        <v>1520.44</v>
      </c>
      <c r="Q1213" s="837">
        <v>1</v>
      </c>
      <c r="R1213" s="832">
        <v>2</v>
      </c>
      <c r="S1213" s="837">
        <v>1</v>
      </c>
      <c r="T1213" s="836">
        <v>2</v>
      </c>
      <c r="U1213" s="838">
        <v>1</v>
      </c>
    </row>
    <row r="1214" spans="1:21" ht="14.4" customHeight="1" x14ac:dyDescent="0.3">
      <c r="A1214" s="831">
        <v>30</v>
      </c>
      <c r="B1214" s="832" t="s">
        <v>3452</v>
      </c>
      <c r="C1214" s="832" t="s">
        <v>3462</v>
      </c>
      <c r="D1214" s="833" t="s">
        <v>5005</v>
      </c>
      <c r="E1214" s="834" t="s">
        <v>3478</v>
      </c>
      <c r="F1214" s="832" t="s">
        <v>3453</v>
      </c>
      <c r="G1214" s="832" t="s">
        <v>3626</v>
      </c>
      <c r="H1214" s="832" t="s">
        <v>564</v>
      </c>
      <c r="I1214" s="832" t="s">
        <v>4038</v>
      </c>
      <c r="J1214" s="832" t="s">
        <v>1808</v>
      </c>
      <c r="K1214" s="832" t="s">
        <v>912</v>
      </c>
      <c r="L1214" s="835">
        <v>0</v>
      </c>
      <c r="M1214" s="835">
        <v>0</v>
      </c>
      <c r="N1214" s="832">
        <v>2</v>
      </c>
      <c r="O1214" s="836">
        <v>1</v>
      </c>
      <c r="P1214" s="835"/>
      <c r="Q1214" s="837"/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30</v>
      </c>
      <c r="B1215" s="832" t="s">
        <v>3452</v>
      </c>
      <c r="C1215" s="832" t="s">
        <v>3462</v>
      </c>
      <c r="D1215" s="833" t="s">
        <v>5005</v>
      </c>
      <c r="E1215" s="834" t="s">
        <v>3478</v>
      </c>
      <c r="F1215" s="832" t="s">
        <v>3453</v>
      </c>
      <c r="G1215" s="832" t="s">
        <v>4173</v>
      </c>
      <c r="H1215" s="832" t="s">
        <v>597</v>
      </c>
      <c r="I1215" s="832" t="s">
        <v>3409</v>
      </c>
      <c r="J1215" s="832" t="s">
        <v>3073</v>
      </c>
      <c r="K1215" s="832" t="s">
        <v>3410</v>
      </c>
      <c r="L1215" s="835">
        <v>366.31</v>
      </c>
      <c r="M1215" s="835">
        <v>366.31</v>
      </c>
      <c r="N1215" s="832">
        <v>1</v>
      </c>
      <c r="O1215" s="836">
        <v>0.5</v>
      </c>
      <c r="P1215" s="835">
        <v>366.31</v>
      </c>
      <c r="Q1215" s="837">
        <v>1</v>
      </c>
      <c r="R1215" s="832">
        <v>1</v>
      </c>
      <c r="S1215" s="837">
        <v>1</v>
      </c>
      <c r="T1215" s="836">
        <v>0.5</v>
      </c>
      <c r="U1215" s="838">
        <v>1</v>
      </c>
    </row>
    <row r="1216" spans="1:21" ht="14.4" customHeight="1" x14ac:dyDescent="0.3">
      <c r="A1216" s="831">
        <v>30</v>
      </c>
      <c r="B1216" s="832" t="s">
        <v>3452</v>
      </c>
      <c r="C1216" s="832" t="s">
        <v>3462</v>
      </c>
      <c r="D1216" s="833" t="s">
        <v>5005</v>
      </c>
      <c r="E1216" s="834" t="s">
        <v>3478</v>
      </c>
      <c r="F1216" s="832" t="s">
        <v>3453</v>
      </c>
      <c r="G1216" s="832" t="s">
        <v>3630</v>
      </c>
      <c r="H1216" s="832" t="s">
        <v>564</v>
      </c>
      <c r="I1216" s="832" t="s">
        <v>4573</v>
      </c>
      <c r="J1216" s="832" t="s">
        <v>1011</v>
      </c>
      <c r="K1216" s="832" t="s">
        <v>3512</v>
      </c>
      <c r="L1216" s="835">
        <v>0</v>
      </c>
      <c r="M1216" s="835">
        <v>0</v>
      </c>
      <c r="N1216" s="832">
        <v>1</v>
      </c>
      <c r="O1216" s="836">
        <v>0.5</v>
      </c>
      <c r="P1216" s="835">
        <v>0</v>
      </c>
      <c r="Q1216" s="837"/>
      <c r="R1216" s="832">
        <v>1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30</v>
      </c>
      <c r="B1217" s="832" t="s">
        <v>3452</v>
      </c>
      <c r="C1217" s="832" t="s">
        <v>3462</v>
      </c>
      <c r="D1217" s="833" t="s">
        <v>5005</v>
      </c>
      <c r="E1217" s="834" t="s">
        <v>3478</v>
      </c>
      <c r="F1217" s="832" t="s">
        <v>3453</v>
      </c>
      <c r="G1217" s="832" t="s">
        <v>4039</v>
      </c>
      <c r="H1217" s="832" t="s">
        <v>597</v>
      </c>
      <c r="I1217" s="832" t="s">
        <v>2771</v>
      </c>
      <c r="J1217" s="832" t="s">
        <v>2772</v>
      </c>
      <c r="K1217" s="832" t="s">
        <v>2268</v>
      </c>
      <c r="L1217" s="835">
        <v>31.09</v>
      </c>
      <c r="M1217" s="835">
        <v>31.09</v>
      </c>
      <c r="N1217" s="832">
        <v>1</v>
      </c>
      <c r="O1217" s="836">
        <v>0.5</v>
      </c>
      <c r="P1217" s="835">
        <v>31.09</v>
      </c>
      <c r="Q1217" s="837">
        <v>1</v>
      </c>
      <c r="R1217" s="832">
        <v>1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30</v>
      </c>
      <c r="B1218" s="832" t="s">
        <v>3452</v>
      </c>
      <c r="C1218" s="832" t="s">
        <v>3462</v>
      </c>
      <c r="D1218" s="833" t="s">
        <v>5005</v>
      </c>
      <c r="E1218" s="834" t="s">
        <v>3478</v>
      </c>
      <c r="F1218" s="832" t="s">
        <v>3453</v>
      </c>
      <c r="G1218" s="832" t="s">
        <v>4574</v>
      </c>
      <c r="H1218" s="832" t="s">
        <v>564</v>
      </c>
      <c r="I1218" s="832" t="s">
        <v>4575</v>
      </c>
      <c r="J1218" s="832" t="s">
        <v>4576</v>
      </c>
      <c r="K1218" s="832" t="s">
        <v>4577</v>
      </c>
      <c r="L1218" s="835">
        <v>585.46</v>
      </c>
      <c r="M1218" s="835">
        <v>585.46</v>
      </c>
      <c r="N1218" s="832">
        <v>1</v>
      </c>
      <c r="O1218" s="836">
        <v>0.5</v>
      </c>
      <c r="P1218" s="835">
        <v>585.46</v>
      </c>
      <c r="Q1218" s="837">
        <v>1</v>
      </c>
      <c r="R1218" s="832">
        <v>1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30</v>
      </c>
      <c r="B1219" s="832" t="s">
        <v>3452</v>
      </c>
      <c r="C1219" s="832" t="s">
        <v>3462</v>
      </c>
      <c r="D1219" s="833" t="s">
        <v>5005</v>
      </c>
      <c r="E1219" s="834" t="s">
        <v>3478</v>
      </c>
      <c r="F1219" s="832" t="s">
        <v>3453</v>
      </c>
      <c r="G1219" s="832" t="s">
        <v>3820</v>
      </c>
      <c r="H1219" s="832" t="s">
        <v>597</v>
      </c>
      <c r="I1219" s="832" t="s">
        <v>2831</v>
      </c>
      <c r="J1219" s="832" t="s">
        <v>1356</v>
      </c>
      <c r="K1219" s="832" t="s">
        <v>2832</v>
      </c>
      <c r="L1219" s="835">
        <v>25.94</v>
      </c>
      <c r="M1219" s="835">
        <v>25.94</v>
      </c>
      <c r="N1219" s="832">
        <v>1</v>
      </c>
      <c r="O1219" s="836">
        <v>0.5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30</v>
      </c>
      <c r="B1220" s="832" t="s">
        <v>3452</v>
      </c>
      <c r="C1220" s="832" t="s">
        <v>3462</v>
      </c>
      <c r="D1220" s="833" t="s">
        <v>5005</v>
      </c>
      <c r="E1220" s="834" t="s">
        <v>3478</v>
      </c>
      <c r="F1220" s="832" t="s">
        <v>3453</v>
      </c>
      <c r="G1220" s="832" t="s">
        <v>3530</v>
      </c>
      <c r="H1220" s="832" t="s">
        <v>564</v>
      </c>
      <c r="I1220" s="832" t="s">
        <v>3636</v>
      </c>
      <c r="J1220" s="832" t="s">
        <v>1365</v>
      </c>
      <c r="K1220" s="832" t="s">
        <v>3533</v>
      </c>
      <c r="L1220" s="835">
        <v>0</v>
      </c>
      <c r="M1220" s="835">
        <v>0</v>
      </c>
      <c r="N1220" s="832">
        <v>2</v>
      </c>
      <c r="O1220" s="836">
        <v>1</v>
      </c>
      <c r="P1220" s="835">
        <v>0</v>
      </c>
      <c r="Q1220" s="837"/>
      <c r="R1220" s="832">
        <v>1</v>
      </c>
      <c r="S1220" s="837">
        <v>0.5</v>
      </c>
      <c r="T1220" s="836">
        <v>0.5</v>
      </c>
      <c r="U1220" s="838">
        <v>0.5</v>
      </c>
    </row>
    <row r="1221" spans="1:21" ht="14.4" customHeight="1" x14ac:dyDescent="0.3">
      <c r="A1221" s="831">
        <v>30</v>
      </c>
      <c r="B1221" s="832" t="s">
        <v>3452</v>
      </c>
      <c r="C1221" s="832" t="s">
        <v>3462</v>
      </c>
      <c r="D1221" s="833" t="s">
        <v>5005</v>
      </c>
      <c r="E1221" s="834" t="s">
        <v>3478</v>
      </c>
      <c r="F1221" s="832" t="s">
        <v>3453</v>
      </c>
      <c r="G1221" s="832" t="s">
        <v>3530</v>
      </c>
      <c r="H1221" s="832" t="s">
        <v>564</v>
      </c>
      <c r="I1221" s="832" t="s">
        <v>4176</v>
      </c>
      <c r="J1221" s="832" t="s">
        <v>1365</v>
      </c>
      <c r="K1221" s="832" t="s">
        <v>4177</v>
      </c>
      <c r="L1221" s="835">
        <v>0</v>
      </c>
      <c r="M1221" s="835">
        <v>0</v>
      </c>
      <c r="N1221" s="832">
        <v>2</v>
      </c>
      <c r="O1221" s="836">
        <v>1</v>
      </c>
      <c r="P1221" s="835"/>
      <c r="Q1221" s="837"/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30</v>
      </c>
      <c r="B1222" s="832" t="s">
        <v>3452</v>
      </c>
      <c r="C1222" s="832" t="s">
        <v>3462</v>
      </c>
      <c r="D1222" s="833" t="s">
        <v>5005</v>
      </c>
      <c r="E1222" s="834" t="s">
        <v>3478</v>
      </c>
      <c r="F1222" s="832" t="s">
        <v>3453</v>
      </c>
      <c r="G1222" s="832" t="s">
        <v>4040</v>
      </c>
      <c r="H1222" s="832" t="s">
        <v>564</v>
      </c>
      <c r="I1222" s="832" t="s">
        <v>4178</v>
      </c>
      <c r="J1222" s="832" t="s">
        <v>4042</v>
      </c>
      <c r="K1222" s="832" t="s">
        <v>4179</v>
      </c>
      <c r="L1222" s="835">
        <v>122.73</v>
      </c>
      <c r="M1222" s="835">
        <v>245.46</v>
      </c>
      <c r="N1222" s="832">
        <v>2</v>
      </c>
      <c r="O1222" s="836">
        <v>1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30</v>
      </c>
      <c r="B1223" s="832" t="s">
        <v>3452</v>
      </c>
      <c r="C1223" s="832" t="s">
        <v>3462</v>
      </c>
      <c r="D1223" s="833" t="s">
        <v>5005</v>
      </c>
      <c r="E1223" s="834" t="s">
        <v>3478</v>
      </c>
      <c r="F1223" s="832" t="s">
        <v>3453</v>
      </c>
      <c r="G1223" s="832" t="s">
        <v>4040</v>
      </c>
      <c r="H1223" s="832" t="s">
        <v>564</v>
      </c>
      <c r="I1223" s="832" t="s">
        <v>4041</v>
      </c>
      <c r="J1223" s="832" t="s">
        <v>4042</v>
      </c>
      <c r="K1223" s="832" t="s">
        <v>654</v>
      </c>
      <c r="L1223" s="835">
        <v>122.73</v>
      </c>
      <c r="M1223" s="835">
        <v>122.73</v>
      </c>
      <c r="N1223" s="832">
        <v>1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30</v>
      </c>
      <c r="B1224" s="832" t="s">
        <v>3452</v>
      </c>
      <c r="C1224" s="832" t="s">
        <v>3462</v>
      </c>
      <c r="D1224" s="833" t="s">
        <v>5005</v>
      </c>
      <c r="E1224" s="834" t="s">
        <v>3478</v>
      </c>
      <c r="F1224" s="832" t="s">
        <v>3453</v>
      </c>
      <c r="G1224" s="832" t="s">
        <v>3637</v>
      </c>
      <c r="H1224" s="832" t="s">
        <v>564</v>
      </c>
      <c r="I1224" s="832" t="s">
        <v>3638</v>
      </c>
      <c r="J1224" s="832" t="s">
        <v>3639</v>
      </c>
      <c r="K1224" s="832" t="s">
        <v>3640</v>
      </c>
      <c r="L1224" s="835">
        <v>1228</v>
      </c>
      <c r="M1224" s="835">
        <v>1228</v>
      </c>
      <c r="N1224" s="832">
        <v>1</v>
      </c>
      <c r="O1224" s="836">
        <v>0.5</v>
      </c>
      <c r="P1224" s="835">
        <v>1228</v>
      </c>
      <c r="Q1224" s="837">
        <v>1</v>
      </c>
      <c r="R1224" s="832">
        <v>1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30</v>
      </c>
      <c r="B1225" s="832" t="s">
        <v>3452</v>
      </c>
      <c r="C1225" s="832" t="s">
        <v>3462</v>
      </c>
      <c r="D1225" s="833" t="s">
        <v>5005</v>
      </c>
      <c r="E1225" s="834" t="s">
        <v>3478</v>
      </c>
      <c r="F1225" s="832" t="s">
        <v>3453</v>
      </c>
      <c r="G1225" s="832" t="s">
        <v>3637</v>
      </c>
      <c r="H1225" s="832" t="s">
        <v>564</v>
      </c>
      <c r="I1225" s="832" t="s">
        <v>3641</v>
      </c>
      <c r="J1225" s="832" t="s">
        <v>3639</v>
      </c>
      <c r="K1225" s="832" t="s">
        <v>3642</v>
      </c>
      <c r="L1225" s="835">
        <v>1228</v>
      </c>
      <c r="M1225" s="835">
        <v>1228</v>
      </c>
      <c r="N1225" s="832">
        <v>1</v>
      </c>
      <c r="O1225" s="836">
        <v>0.5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30</v>
      </c>
      <c r="B1226" s="832" t="s">
        <v>3452</v>
      </c>
      <c r="C1226" s="832" t="s">
        <v>3462</v>
      </c>
      <c r="D1226" s="833" t="s">
        <v>5005</v>
      </c>
      <c r="E1226" s="834" t="s">
        <v>3478</v>
      </c>
      <c r="F1226" s="832" t="s">
        <v>3453</v>
      </c>
      <c r="G1226" s="832" t="s">
        <v>3534</v>
      </c>
      <c r="H1226" s="832" t="s">
        <v>564</v>
      </c>
      <c r="I1226" s="832" t="s">
        <v>4288</v>
      </c>
      <c r="J1226" s="832" t="s">
        <v>4289</v>
      </c>
      <c r="K1226" s="832" t="s">
        <v>4290</v>
      </c>
      <c r="L1226" s="835">
        <v>36.020000000000003</v>
      </c>
      <c r="M1226" s="835">
        <v>36.020000000000003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30</v>
      </c>
      <c r="B1227" s="832" t="s">
        <v>3452</v>
      </c>
      <c r="C1227" s="832" t="s">
        <v>3462</v>
      </c>
      <c r="D1227" s="833" t="s">
        <v>5005</v>
      </c>
      <c r="E1227" s="834" t="s">
        <v>3478</v>
      </c>
      <c r="F1227" s="832" t="s">
        <v>3453</v>
      </c>
      <c r="G1227" s="832" t="s">
        <v>3534</v>
      </c>
      <c r="H1227" s="832" t="s">
        <v>564</v>
      </c>
      <c r="I1227" s="832" t="s">
        <v>3995</v>
      </c>
      <c r="J1227" s="832" t="s">
        <v>2609</v>
      </c>
      <c r="K1227" s="832" t="s">
        <v>3996</v>
      </c>
      <c r="L1227" s="835">
        <v>43.21</v>
      </c>
      <c r="M1227" s="835">
        <v>43.21</v>
      </c>
      <c r="N1227" s="832">
        <v>1</v>
      </c>
      <c r="O1227" s="836">
        <v>0.5</v>
      </c>
      <c r="P1227" s="835">
        <v>43.21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30</v>
      </c>
      <c r="B1228" s="832" t="s">
        <v>3452</v>
      </c>
      <c r="C1228" s="832" t="s">
        <v>3462</v>
      </c>
      <c r="D1228" s="833" t="s">
        <v>5005</v>
      </c>
      <c r="E1228" s="834" t="s">
        <v>3478</v>
      </c>
      <c r="F1228" s="832" t="s">
        <v>3453</v>
      </c>
      <c r="G1228" s="832" t="s">
        <v>3534</v>
      </c>
      <c r="H1228" s="832" t="s">
        <v>564</v>
      </c>
      <c r="I1228" s="832" t="s">
        <v>3535</v>
      </c>
      <c r="J1228" s="832" t="s">
        <v>2609</v>
      </c>
      <c r="K1228" s="832" t="s">
        <v>3536</v>
      </c>
      <c r="L1228" s="835">
        <v>73.45</v>
      </c>
      <c r="M1228" s="835">
        <v>73.45</v>
      </c>
      <c r="N1228" s="832">
        <v>1</v>
      </c>
      <c r="O1228" s="836">
        <v>0.5</v>
      </c>
      <c r="P1228" s="835">
        <v>73.45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30</v>
      </c>
      <c r="B1229" s="832" t="s">
        <v>3452</v>
      </c>
      <c r="C1229" s="832" t="s">
        <v>3462</v>
      </c>
      <c r="D1229" s="833" t="s">
        <v>5005</v>
      </c>
      <c r="E1229" s="834" t="s">
        <v>3478</v>
      </c>
      <c r="F1229" s="832" t="s">
        <v>3453</v>
      </c>
      <c r="G1229" s="832" t="s">
        <v>3534</v>
      </c>
      <c r="H1229" s="832" t="s">
        <v>564</v>
      </c>
      <c r="I1229" s="832" t="s">
        <v>3643</v>
      </c>
      <c r="J1229" s="832" t="s">
        <v>1631</v>
      </c>
      <c r="K1229" s="832" t="s">
        <v>2610</v>
      </c>
      <c r="L1229" s="835">
        <v>86.41</v>
      </c>
      <c r="M1229" s="835">
        <v>259.23</v>
      </c>
      <c r="N1229" s="832">
        <v>3</v>
      </c>
      <c r="O1229" s="836">
        <v>1.5</v>
      </c>
      <c r="P1229" s="835">
        <v>86.41</v>
      </c>
      <c r="Q1229" s="837">
        <v>0.33333333333333331</v>
      </c>
      <c r="R1229" s="832">
        <v>1</v>
      </c>
      <c r="S1229" s="837">
        <v>0.33333333333333331</v>
      </c>
      <c r="T1229" s="836">
        <v>0.5</v>
      </c>
      <c r="U1229" s="838">
        <v>0.33333333333333331</v>
      </c>
    </row>
    <row r="1230" spans="1:21" ht="14.4" customHeight="1" x14ac:dyDescent="0.3">
      <c r="A1230" s="831">
        <v>30</v>
      </c>
      <c r="B1230" s="832" t="s">
        <v>3452</v>
      </c>
      <c r="C1230" s="832" t="s">
        <v>3462</v>
      </c>
      <c r="D1230" s="833" t="s">
        <v>5005</v>
      </c>
      <c r="E1230" s="834" t="s">
        <v>3478</v>
      </c>
      <c r="F1230" s="832" t="s">
        <v>3453</v>
      </c>
      <c r="G1230" s="832" t="s">
        <v>3537</v>
      </c>
      <c r="H1230" s="832" t="s">
        <v>597</v>
      </c>
      <c r="I1230" s="832" t="s">
        <v>2717</v>
      </c>
      <c r="J1230" s="832" t="s">
        <v>736</v>
      </c>
      <c r="K1230" s="832" t="s">
        <v>2718</v>
      </c>
      <c r="L1230" s="835">
        <v>10.65</v>
      </c>
      <c r="M1230" s="835">
        <v>10.65</v>
      </c>
      <c r="N1230" s="832">
        <v>1</v>
      </c>
      <c r="O1230" s="836">
        <v>0.5</v>
      </c>
      <c r="P1230" s="835">
        <v>10.65</v>
      </c>
      <c r="Q1230" s="837">
        <v>1</v>
      </c>
      <c r="R1230" s="832">
        <v>1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30</v>
      </c>
      <c r="B1231" s="832" t="s">
        <v>3452</v>
      </c>
      <c r="C1231" s="832" t="s">
        <v>3462</v>
      </c>
      <c r="D1231" s="833" t="s">
        <v>5005</v>
      </c>
      <c r="E1231" s="834" t="s">
        <v>3478</v>
      </c>
      <c r="F1231" s="832" t="s">
        <v>3453</v>
      </c>
      <c r="G1231" s="832" t="s">
        <v>3537</v>
      </c>
      <c r="H1231" s="832" t="s">
        <v>597</v>
      </c>
      <c r="I1231" s="832" t="s">
        <v>2719</v>
      </c>
      <c r="J1231" s="832" t="s">
        <v>736</v>
      </c>
      <c r="K1231" s="832" t="s">
        <v>2720</v>
      </c>
      <c r="L1231" s="835">
        <v>35.11</v>
      </c>
      <c r="M1231" s="835">
        <v>35.11</v>
      </c>
      <c r="N1231" s="832">
        <v>1</v>
      </c>
      <c r="O1231" s="836">
        <v>0.5</v>
      </c>
      <c r="P1231" s="835">
        <v>35.11</v>
      </c>
      <c r="Q1231" s="837">
        <v>1</v>
      </c>
      <c r="R1231" s="832">
        <v>1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30</v>
      </c>
      <c r="B1232" s="832" t="s">
        <v>3452</v>
      </c>
      <c r="C1232" s="832" t="s">
        <v>3462</v>
      </c>
      <c r="D1232" s="833" t="s">
        <v>5005</v>
      </c>
      <c r="E1232" s="834" t="s">
        <v>3478</v>
      </c>
      <c r="F1232" s="832" t="s">
        <v>3453</v>
      </c>
      <c r="G1232" s="832" t="s">
        <v>3537</v>
      </c>
      <c r="H1232" s="832" t="s">
        <v>597</v>
      </c>
      <c r="I1232" s="832" t="s">
        <v>2724</v>
      </c>
      <c r="J1232" s="832" t="s">
        <v>736</v>
      </c>
      <c r="K1232" s="832" t="s">
        <v>737</v>
      </c>
      <c r="L1232" s="835">
        <v>17.559999999999999</v>
      </c>
      <c r="M1232" s="835">
        <v>17.559999999999999</v>
      </c>
      <c r="N1232" s="832">
        <v>1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30</v>
      </c>
      <c r="B1233" s="832" t="s">
        <v>3452</v>
      </c>
      <c r="C1233" s="832" t="s">
        <v>3462</v>
      </c>
      <c r="D1233" s="833" t="s">
        <v>5005</v>
      </c>
      <c r="E1233" s="834" t="s">
        <v>3478</v>
      </c>
      <c r="F1233" s="832" t="s">
        <v>3453</v>
      </c>
      <c r="G1233" s="832" t="s">
        <v>3537</v>
      </c>
      <c r="H1233" s="832" t="s">
        <v>597</v>
      </c>
      <c r="I1233" s="832" t="s">
        <v>2725</v>
      </c>
      <c r="J1233" s="832" t="s">
        <v>736</v>
      </c>
      <c r="K1233" s="832" t="s">
        <v>2726</v>
      </c>
      <c r="L1233" s="835">
        <v>70.23</v>
      </c>
      <c r="M1233" s="835">
        <v>70.23</v>
      </c>
      <c r="N1233" s="832">
        <v>1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30</v>
      </c>
      <c r="B1234" s="832" t="s">
        <v>3452</v>
      </c>
      <c r="C1234" s="832" t="s">
        <v>3462</v>
      </c>
      <c r="D1234" s="833" t="s">
        <v>5005</v>
      </c>
      <c r="E1234" s="834" t="s">
        <v>3478</v>
      </c>
      <c r="F1234" s="832" t="s">
        <v>3453</v>
      </c>
      <c r="G1234" s="832" t="s">
        <v>3537</v>
      </c>
      <c r="H1234" s="832" t="s">
        <v>564</v>
      </c>
      <c r="I1234" s="832" t="s">
        <v>4578</v>
      </c>
      <c r="J1234" s="832" t="s">
        <v>3539</v>
      </c>
      <c r="K1234" s="832" t="s">
        <v>4579</v>
      </c>
      <c r="L1234" s="835">
        <v>32.99</v>
      </c>
      <c r="M1234" s="835">
        <v>32.99</v>
      </c>
      <c r="N1234" s="832">
        <v>1</v>
      </c>
      <c r="O1234" s="836">
        <v>0.5</v>
      </c>
      <c r="P1234" s="835">
        <v>32.99</v>
      </c>
      <c r="Q1234" s="837">
        <v>1</v>
      </c>
      <c r="R1234" s="832">
        <v>1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30</v>
      </c>
      <c r="B1235" s="832" t="s">
        <v>3452</v>
      </c>
      <c r="C1235" s="832" t="s">
        <v>3462</v>
      </c>
      <c r="D1235" s="833" t="s">
        <v>5005</v>
      </c>
      <c r="E1235" s="834" t="s">
        <v>3478</v>
      </c>
      <c r="F1235" s="832" t="s">
        <v>3453</v>
      </c>
      <c r="G1235" s="832" t="s">
        <v>3541</v>
      </c>
      <c r="H1235" s="832" t="s">
        <v>564</v>
      </c>
      <c r="I1235" s="832" t="s">
        <v>4046</v>
      </c>
      <c r="J1235" s="832" t="s">
        <v>3170</v>
      </c>
      <c r="K1235" s="832" t="s">
        <v>4047</v>
      </c>
      <c r="L1235" s="835">
        <v>80.53</v>
      </c>
      <c r="M1235" s="835">
        <v>241.59</v>
      </c>
      <c r="N1235" s="832">
        <v>3</v>
      </c>
      <c r="O1235" s="836">
        <v>2</v>
      </c>
      <c r="P1235" s="835">
        <v>80.53</v>
      </c>
      <c r="Q1235" s="837">
        <v>0.33333333333333331</v>
      </c>
      <c r="R1235" s="832">
        <v>1</v>
      </c>
      <c r="S1235" s="837">
        <v>0.33333333333333331</v>
      </c>
      <c r="T1235" s="836">
        <v>1</v>
      </c>
      <c r="U1235" s="838">
        <v>0.5</v>
      </c>
    </row>
    <row r="1236" spans="1:21" ht="14.4" customHeight="1" x14ac:dyDescent="0.3">
      <c r="A1236" s="831">
        <v>30</v>
      </c>
      <c r="B1236" s="832" t="s">
        <v>3452</v>
      </c>
      <c r="C1236" s="832" t="s">
        <v>3462</v>
      </c>
      <c r="D1236" s="833" t="s">
        <v>5005</v>
      </c>
      <c r="E1236" s="834" t="s">
        <v>3478</v>
      </c>
      <c r="F1236" s="832" t="s">
        <v>3453</v>
      </c>
      <c r="G1236" s="832" t="s">
        <v>3541</v>
      </c>
      <c r="H1236" s="832" t="s">
        <v>597</v>
      </c>
      <c r="I1236" s="832" t="s">
        <v>3172</v>
      </c>
      <c r="J1236" s="832" t="s">
        <v>3173</v>
      </c>
      <c r="K1236" s="832" t="s">
        <v>3171</v>
      </c>
      <c r="L1236" s="835">
        <v>161.06</v>
      </c>
      <c r="M1236" s="835">
        <v>483.18</v>
      </c>
      <c r="N1236" s="832">
        <v>3</v>
      </c>
      <c r="O1236" s="836">
        <v>1.5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30</v>
      </c>
      <c r="B1237" s="832" t="s">
        <v>3452</v>
      </c>
      <c r="C1237" s="832" t="s">
        <v>3462</v>
      </c>
      <c r="D1237" s="833" t="s">
        <v>5005</v>
      </c>
      <c r="E1237" s="834" t="s">
        <v>3478</v>
      </c>
      <c r="F1237" s="832" t="s">
        <v>3453</v>
      </c>
      <c r="G1237" s="832" t="s">
        <v>4048</v>
      </c>
      <c r="H1237" s="832" t="s">
        <v>597</v>
      </c>
      <c r="I1237" s="832" t="s">
        <v>2688</v>
      </c>
      <c r="J1237" s="832" t="s">
        <v>2682</v>
      </c>
      <c r="K1237" s="832" t="s">
        <v>2689</v>
      </c>
      <c r="L1237" s="835">
        <v>140.6</v>
      </c>
      <c r="M1237" s="835">
        <v>140.6</v>
      </c>
      <c r="N1237" s="832">
        <v>1</v>
      </c>
      <c r="O1237" s="836">
        <v>0.5</v>
      </c>
      <c r="P1237" s="835">
        <v>140.6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30</v>
      </c>
      <c r="B1238" s="832" t="s">
        <v>3452</v>
      </c>
      <c r="C1238" s="832" t="s">
        <v>3462</v>
      </c>
      <c r="D1238" s="833" t="s">
        <v>5005</v>
      </c>
      <c r="E1238" s="834" t="s">
        <v>3478</v>
      </c>
      <c r="F1238" s="832" t="s">
        <v>3453</v>
      </c>
      <c r="G1238" s="832" t="s">
        <v>3542</v>
      </c>
      <c r="H1238" s="832" t="s">
        <v>597</v>
      </c>
      <c r="I1238" s="832" t="s">
        <v>3580</v>
      </c>
      <c r="J1238" s="832" t="s">
        <v>1071</v>
      </c>
      <c r="K1238" s="832" t="s">
        <v>2638</v>
      </c>
      <c r="L1238" s="835">
        <v>368.16</v>
      </c>
      <c r="M1238" s="835">
        <v>736.32</v>
      </c>
      <c r="N1238" s="832">
        <v>2</v>
      </c>
      <c r="O1238" s="836">
        <v>1.5</v>
      </c>
      <c r="P1238" s="835">
        <v>368.16</v>
      </c>
      <c r="Q1238" s="837">
        <v>0.5</v>
      </c>
      <c r="R1238" s="832">
        <v>1</v>
      </c>
      <c r="S1238" s="837">
        <v>0.5</v>
      </c>
      <c r="T1238" s="836">
        <v>0.5</v>
      </c>
      <c r="U1238" s="838">
        <v>0.33333333333333331</v>
      </c>
    </row>
    <row r="1239" spans="1:21" ht="14.4" customHeight="1" x14ac:dyDescent="0.3">
      <c r="A1239" s="831">
        <v>30</v>
      </c>
      <c r="B1239" s="832" t="s">
        <v>3452</v>
      </c>
      <c r="C1239" s="832" t="s">
        <v>3462</v>
      </c>
      <c r="D1239" s="833" t="s">
        <v>5005</v>
      </c>
      <c r="E1239" s="834" t="s">
        <v>3478</v>
      </c>
      <c r="F1239" s="832" t="s">
        <v>3453</v>
      </c>
      <c r="G1239" s="832" t="s">
        <v>3542</v>
      </c>
      <c r="H1239" s="832" t="s">
        <v>597</v>
      </c>
      <c r="I1239" s="832" t="s">
        <v>3543</v>
      </c>
      <c r="J1239" s="832" t="s">
        <v>1071</v>
      </c>
      <c r="K1239" s="832" t="s">
        <v>2644</v>
      </c>
      <c r="L1239" s="835">
        <v>490.89</v>
      </c>
      <c r="M1239" s="835">
        <v>1963.56</v>
      </c>
      <c r="N1239" s="832">
        <v>4</v>
      </c>
      <c r="O1239" s="836">
        <v>1.5</v>
      </c>
      <c r="P1239" s="835">
        <v>981.78</v>
      </c>
      <c r="Q1239" s="837">
        <v>0.5</v>
      </c>
      <c r="R1239" s="832">
        <v>2</v>
      </c>
      <c r="S1239" s="837">
        <v>0.5</v>
      </c>
      <c r="T1239" s="836">
        <v>0.5</v>
      </c>
      <c r="U1239" s="838">
        <v>0.33333333333333331</v>
      </c>
    </row>
    <row r="1240" spans="1:21" ht="14.4" customHeight="1" x14ac:dyDescent="0.3">
      <c r="A1240" s="831">
        <v>30</v>
      </c>
      <c r="B1240" s="832" t="s">
        <v>3452</v>
      </c>
      <c r="C1240" s="832" t="s">
        <v>3462</v>
      </c>
      <c r="D1240" s="833" t="s">
        <v>5005</v>
      </c>
      <c r="E1240" s="834" t="s">
        <v>3478</v>
      </c>
      <c r="F1240" s="832" t="s">
        <v>3453</v>
      </c>
      <c r="G1240" s="832" t="s">
        <v>3542</v>
      </c>
      <c r="H1240" s="832" t="s">
        <v>597</v>
      </c>
      <c r="I1240" s="832" t="s">
        <v>4049</v>
      </c>
      <c r="J1240" s="832" t="s">
        <v>1071</v>
      </c>
      <c r="K1240" s="832" t="s">
        <v>2640</v>
      </c>
      <c r="L1240" s="835">
        <v>736.33</v>
      </c>
      <c r="M1240" s="835">
        <v>736.33</v>
      </c>
      <c r="N1240" s="832">
        <v>1</v>
      </c>
      <c r="O1240" s="836">
        <v>0.5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30</v>
      </c>
      <c r="B1241" s="832" t="s">
        <v>3452</v>
      </c>
      <c r="C1241" s="832" t="s">
        <v>3462</v>
      </c>
      <c r="D1241" s="833" t="s">
        <v>5005</v>
      </c>
      <c r="E1241" s="834" t="s">
        <v>3478</v>
      </c>
      <c r="F1241" s="832" t="s">
        <v>3453</v>
      </c>
      <c r="G1241" s="832" t="s">
        <v>3542</v>
      </c>
      <c r="H1241" s="832" t="s">
        <v>597</v>
      </c>
      <c r="I1241" s="832" t="s">
        <v>2639</v>
      </c>
      <c r="J1241" s="832" t="s">
        <v>1071</v>
      </c>
      <c r="K1241" s="832" t="s">
        <v>2640</v>
      </c>
      <c r="L1241" s="835">
        <v>736.33</v>
      </c>
      <c r="M1241" s="835">
        <v>2945.32</v>
      </c>
      <c r="N1241" s="832">
        <v>4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30</v>
      </c>
      <c r="B1242" s="832" t="s">
        <v>3452</v>
      </c>
      <c r="C1242" s="832" t="s">
        <v>3462</v>
      </c>
      <c r="D1242" s="833" t="s">
        <v>5005</v>
      </c>
      <c r="E1242" s="834" t="s">
        <v>3478</v>
      </c>
      <c r="F1242" s="832" t="s">
        <v>3453</v>
      </c>
      <c r="G1242" s="832" t="s">
        <v>4050</v>
      </c>
      <c r="H1242" s="832" t="s">
        <v>564</v>
      </c>
      <c r="I1242" s="832" t="s">
        <v>4051</v>
      </c>
      <c r="J1242" s="832" t="s">
        <v>982</v>
      </c>
      <c r="K1242" s="832" t="s">
        <v>2723</v>
      </c>
      <c r="L1242" s="835">
        <v>155.24</v>
      </c>
      <c r="M1242" s="835">
        <v>155.24</v>
      </c>
      <c r="N1242" s="832">
        <v>1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30</v>
      </c>
      <c r="B1243" s="832" t="s">
        <v>3452</v>
      </c>
      <c r="C1243" s="832" t="s">
        <v>3462</v>
      </c>
      <c r="D1243" s="833" t="s">
        <v>5005</v>
      </c>
      <c r="E1243" s="834" t="s">
        <v>3478</v>
      </c>
      <c r="F1243" s="832" t="s">
        <v>3453</v>
      </c>
      <c r="G1243" s="832" t="s">
        <v>4053</v>
      </c>
      <c r="H1243" s="832" t="s">
        <v>564</v>
      </c>
      <c r="I1243" s="832" t="s">
        <v>4580</v>
      </c>
      <c r="J1243" s="832" t="s">
        <v>4581</v>
      </c>
      <c r="K1243" s="832" t="s">
        <v>2751</v>
      </c>
      <c r="L1243" s="835">
        <v>32.76</v>
      </c>
      <c r="M1243" s="835">
        <v>32.76</v>
      </c>
      <c r="N1243" s="832">
        <v>1</v>
      </c>
      <c r="O1243" s="836">
        <v>0.5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30</v>
      </c>
      <c r="B1244" s="832" t="s">
        <v>3452</v>
      </c>
      <c r="C1244" s="832" t="s">
        <v>3462</v>
      </c>
      <c r="D1244" s="833" t="s">
        <v>5005</v>
      </c>
      <c r="E1244" s="834" t="s">
        <v>3478</v>
      </c>
      <c r="F1244" s="832" t="s">
        <v>3453</v>
      </c>
      <c r="G1244" s="832" t="s">
        <v>4053</v>
      </c>
      <c r="H1244" s="832" t="s">
        <v>597</v>
      </c>
      <c r="I1244" s="832" t="s">
        <v>2749</v>
      </c>
      <c r="J1244" s="832" t="s">
        <v>2750</v>
      </c>
      <c r="K1244" s="832" t="s">
        <v>2751</v>
      </c>
      <c r="L1244" s="835">
        <v>32.76</v>
      </c>
      <c r="M1244" s="835">
        <v>32.76</v>
      </c>
      <c r="N1244" s="832">
        <v>1</v>
      </c>
      <c r="O1244" s="836">
        <v>0.5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30</v>
      </c>
      <c r="B1245" s="832" t="s">
        <v>3452</v>
      </c>
      <c r="C1245" s="832" t="s">
        <v>3462</v>
      </c>
      <c r="D1245" s="833" t="s">
        <v>5005</v>
      </c>
      <c r="E1245" s="834" t="s">
        <v>3478</v>
      </c>
      <c r="F1245" s="832" t="s">
        <v>3453</v>
      </c>
      <c r="G1245" s="832" t="s">
        <v>3581</v>
      </c>
      <c r="H1245" s="832" t="s">
        <v>564</v>
      </c>
      <c r="I1245" s="832" t="s">
        <v>3582</v>
      </c>
      <c r="J1245" s="832" t="s">
        <v>3583</v>
      </c>
      <c r="K1245" s="832" t="s">
        <v>642</v>
      </c>
      <c r="L1245" s="835">
        <v>88.1</v>
      </c>
      <c r="M1245" s="835">
        <v>88.1</v>
      </c>
      <c r="N1245" s="832">
        <v>1</v>
      </c>
      <c r="O1245" s="836">
        <v>0.5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30</v>
      </c>
      <c r="B1246" s="832" t="s">
        <v>3452</v>
      </c>
      <c r="C1246" s="832" t="s">
        <v>3462</v>
      </c>
      <c r="D1246" s="833" t="s">
        <v>5005</v>
      </c>
      <c r="E1246" s="834" t="s">
        <v>3478</v>
      </c>
      <c r="F1246" s="832" t="s">
        <v>3453</v>
      </c>
      <c r="G1246" s="832" t="s">
        <v>3581</v>
      </c>
      <c r="H1246" s="832" t="s">
        <v>564</v>
      </c>
      <c r="I1246" s="832" t="s">
        <v>3582</v>
      </c>
      <c r="J1246" s="832" t="s">
        <v>3583</v>
      </c>
      <c r="K1246" s="832" t="s">
        <v>642</v>
      </c>
      <c r="L1246" s="835">
        <v>174.59</v>
      </c>
      <c r="M1246" s="835">
        <v>174.59</v>
      </c>
      <c r="N1246" s="832">
        <v>1</v>
      </c>
      <c r="O1246" s="836">
        <v>0.5</v>
      </c>
      <c r="P1246" s="835">
        <v>174.59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30</v>
      </c>
      <c r="B1247" s="832" t="s">
        <v>3452</v>
      </c>
      <c r="C1247" s="832" t="s">
        <v>3462</v>
      </c>
      <c r="D1247" s="833" t="s">
        <v>5005</v>
      </c>
      <c r="E1247" s="834" t="s">
        <v>3478</v>
      </c>
      <c r="F1247" s="832" t="s">
        <v>3453</v>
      </c>
      <c r="G1247" s="832" t="s">
        <v>3544</v>
      </c>
      <c r="H1247" s="832" t="s">
        <v>564</v>
      </c>
      <c r="I1247" s="832" t="s">
        <v>4582</v>
      </c>
      <c r="J1247" s="832" t="s">
        <v>1133</v>
      </c>
      <c r="K1247" s="832" t="s">
        <v>4583</v>
      </c>
      <c r="L1247" s="835">
        <v>16.12</v>
      </c>
      <c r="M1247" s="835">
        <v>16.12</v>
      </c>
      <c r="N1247" s="832">
        <v>1</v>
      </c>
      <c r="O1247" s="836">
        <v>0.5</v>
      </c>
      <c r="P1247" s="835">
        <v>16.12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30</v>
      </c>
      <c r="B1248" s="832" t="s">
        <v>3452</v>
      </c>
      <c r="C1248" s="832" t="s">
        <v>3462</v>
      </c>
      <c r="D1248" s="833" t="s">
        <v>5005</v>
      </c>
      <c r="E1248" s="834" t="s">
        <v>3478</v>
      </c>
      <c r="F1248" s="832" t="s">
        <v>3453</v>
      </c>
      <c r="G1248" s="832" t="s">
        <v>3544</v>
      </c>
      <c r="H1248" s="832" t="s">
        <v>564</v>
      </c>
      <c r="I1248" s="832" t="s">
        <v>3545</v>
      </c>
      <c r="J1248" s="832" t="s">
        <v>1133</v>
      </c>
      <c r="K1248" s="832" t="s">
        <v>3546</v>
      </c>
      <c r="L1248" s="835">
        <v>32.25</v>
      </c>
      <c r="M1248" s="835">
        <v>64.5</v>
      </c>
      <c r="N1248" s="832">
        <v>2</v>
      </c>
      <c r="O1248" s="836">
        <v>1</v>
      </c>
      <c r="P1248" s="835">
        <v>64.5</v>
      </c>
      <c r="Q1248" s="837">
        <v>1</v>
      </c>
      <c r="R1248" s="832">
        <v>2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30</v>
      </c>
      <c r="B1249" s="832" t="s">
        <v>3452</v>
      </c>
      <c r="C1249" s="832" t="s">
        <v>3462</v>
      </c>
      <c r="D1249" s="833" t="s">
        <v>5005</v>
      </c>
      <c r="E1249" s="834" t="s">
        <v>3478</v>
      </c>
      <c r="F1249" s="832" t="s">
        <v>3453</v>
      </c>
      <c r="G1249" s="832" t="s">
        <v>3544</v>
      </c>
      <c r="H1249" s="832" t="s">
        <v>564</v>
      </c>
      <c r="I1249" s="832" t="s">
        <v>3869</v>
      </c>
      <c r="J1249" s="832" t="s">
        <v>3865</v>
      </c>
      <c r="K1249" s="832" t="s">
        <v>3868</v>
      </c>
      <c r="L1249" s="835">
        <v>34.56</v>
      </c>
      <c r="M1249" s="835">
        <v>34.56</v>
      </c>
      <c r="N1249" s="832">
        <v>1</v>
      </c>
      <c r="O1249" s="836">
        <v>0.5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30</v>
      </c>
      <c r="B1250" s="832" t="s">
        <v>3452</v>
      </c>
      <c r="C1250" s="832" t="s">
        <v>3462</v>
      </c>
      <c r="D1250" s="833" t="s">
        <v>5005</v>
      </c>
      <c r="E1250" s="834" t="s">
        <v>3478</v>
      </c>
      <c r="F1250" s="832" t="s">
        <v>3453</v>
      </c>
      <c r="G1250" s="832" t="s">
        <v>3544</v>
      </c>
      <c r="H1250" s="832" t="s">
        <v>564</v>
      </c>
      <c r="I1250" s="832" t="s">
        <v>4054</v>
      </c>
      <c r="J1250" s="832" t="s">
        <v>4055</v>
      </c>
      <c r="K1250" s="832" t="s">
        <v>4056</v>
      </c>
      <c r="L1250" s="835">
        <v>0</v>
      </c>
      <c r="M1250" s="835">
        <v>0</v>
      </c>
      <c r="N1250" s="832">
        <v>1</v>
      </c>
      <c r="O1250" s="836">
        <v>0.5</v>
      </c>
      <c r="P1250" s="835">
        <v>0</v>
      </c>
      <c r="Q1250" s="837"/>
      <c r="R1250" s="832">
        <v>1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30</v>
      </c>
      <c r="B1251" s="832" t="s">
        <v>3452</v>
      </c>
      <c r="C1251" s="832" t="s">
        <v>3462</v>
      </c>
      <c r="D1251" s="833" t="s">
        <v>5005</v>
      </c>
      <c r="E1251" s="834" t="s">
        <v>3478</v>
      </c>
      <c r="F1251" s="832" t="s">
        <v>3453</v>
      </c>
      <c r="G1251" s="832" t="s">
        <v>3487</v>
      </c>
      <c r="H1251" s="832" t="s">
        <v>597</v>
      </c>
      <c r="I1251" s="832" t="s">
        <v>3488</v>
      </c>
      <c r="J1251" s="832" t="s">
        <v>2559</v>
      </c>
      <c r="K1251" s="832" t="s">
        <v>2560</v>
      </c>
      <c r="L1251" s="835">
        <v>16.12</v>
      </c>
      <c r="M1251" s="835">
        <v>48.36</v>
      </c>
      <c r="N1251" s="832">
        <v>3</v>
      </c>
      <c r="O1251" s="836">
        <v>2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30</v>
      </c>
      <c r="B1252" s="832" t="s">
        <v>3452</v>
      </c>
      <c r="C1252" s="832" t="s">
        <v>3462</v>
      </c>
      <c r="D1252" s="833" t="s">
        <v>5005</v>
      </c>
      <c r="E1252" s="834" t="s">
        <v>3478</v>
      </c>
      <c r="F1252" s="832" t="s">
        <v>3453</v>
      </c>
      <c r="G1252" s="832" t="s">
        <v>3487</v>
      </c>
      <c r="H1252" s="832" t="s">
        <v>597</v>
      </c>
      <c r="I1252" s="832" t="s">
        <v>4186</v>
      </c>
      <c r="J1252" s="832" t="s">
        <v>2559</v>
      </c>
      <c r="K1252" s="832" t="s">
        <v>2564</v>
      </c>
      <c r="L1252" s="835">
        <v>32.25</v>
      </c>
      <c r="M1252" s="835">
        <v>64.5</v>
      </c>
      <c r="N1252" s="832">
        <v>2</v>
      </c>
      <c r="O1252" s="836">
        <v>1.5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30</v>
      </c>
      <c r="B1253" s="832" t="s">
        <v>3452</v>
      </c>
      <c r="C1253" s="832" t="s">
        <v>3462</v>
      </c>
      <c r="D1253" s="833" t="s">
        <v>5005</v>
      </c>
      <c r="E1253" s="834" t="s">
        <v>3478</v>
      </c>
      <c r="F1253" s="832" t="s">
        <v>3453</v>
      </c>
      <c r="G1253" s="832" t="s">
        <v>3487</v>
      </c>
      <c r="H1253" s="832" t="s">
        <v>597</v>
      </c>
      <c r="I1253" s="832" t="s">
        <v>2558</v>
      </c>
      <c r="J1253" s="832" t="s">
        <v>2559</v>
      </c>
      <c r="K1253" s="832" t="s">
        <v>2560</v>
      </c>
      <c r="L1253" s="835">
        <v>16.12</v>
      </c>
      <c r="M1253" s="835">
        <v>64.48</v>
      </c>
      <c r="N1253" s="832">
        <v>4</v>
      </c>
      <c r="O1253" s="836">
        <v>2</v>
      </c>
      <c r="P1253" s="835">
        <v>32.24</v>
      </c>
      <c r="Q1253" s="837">
        <v>0.5</v>
      </c>
      <c r="R1253" s="832">
        <v>2</v>
      </c>
      <c r="S1253" s="837">
        <v>0.5</v>
      </c>
      <c r="T1253" s="836">
        <v>1</v>
      </c>
      <c r="U1253" s="838">
        <v>0.5</v>
      </c>
    </row>
    <row r="1254" spans="1:21" ht="14.4" customHeight="1" x14ac:dyDescent="0.3">
      <c r="A1254" s="831">
        <v>30</v>
      </c>
      <c r="B1254" s="832" t="s">
        <v>3452</v>
      </c>
      <c r="C1254" s="832" t="s">
        <v>3462</v>
      </c>
      <c r="D1254" s="833" t="s">
        <v>5005</v>
      </c>
      <c r="E1254" s="834" t="s">
        <v>3478</v>
      </c>
      <c r="F1254" s="832" t="s">
        <v>3453</v>
      </c>
      <c r="G1254" s="832" t="s">
        <v>3584</v>
      </c>
      <c r="H1254" s="832" t="s">
        <v>597</v>
      </c>
      <c r="I1254" s="832" t="s">
        <v>2781</v>
      </c>
      <c r="J1254" s="832" t="s">
        <v>1553</v>
      </c>
      <c r="K1254" s="832" t="s">
        <v>2737</v>
      </c>
      <c r="L1254" s="835">
        <v>47.7</v>
      </c>
      <c r="M1254" s="835">
        <v>143.10000000000002</v>
      </c>
      <c r="N1254" s="832">
        <v>3</v>
      </c>
      <c r="O1254" s="836">
        <v>1.5</v>
      </c>
      <c r="P1254" s="835">
        <v>47.7</v>
      </c>
      <c r="Q1254" s="837">
        <v>0.33333333333333331</v>
      </c>
      <c r="R1254" s="832">
        <v>1</v>
      </c>
      <c r="S1254" s="837">
        <v>0.33333333333333331</v>
      </c>
      <c r="T1254" s="836">
        <v>0.5</v>
      </c>
      <c r="U1254" s="838">
        <v>0.33333333333333331</v>
      </c>
    </row>
    <row r="1255" spans="1:21" ht="14.4" customHeight="1" x14ac:dyDescent="0.3">
      <c r="A1255" s="831">
        <v>30</v>
      </c>
      <c r="B1255" s="832" t="s">
        <v>3452</v>
      </c>
      <c r="C1255" s="832" t="s">
        <v>3462</v>
      </c>
      <c r="D1255" s="833" t="s">
        <v>5005</v>
      </c>
      <c r="E1255" s="834" t="s">
        <v>3478</v>
      </c>
      <c r="F1255" s="832" t="s">
        <v>3453</v>
      </c>
      <c r="G1255" s="832" t="s">
        <v>3584</v>
      </c>
      <c r="H1255" s="832" t="s">
        <v>597</v>
      </c>
      <c r="I1255" s="832" t="s">
        <v>3332</v>
      </c>
      <c r="J1255" s="832" t="s">
        <v>2329</v>
      </c>
      <c r="K1255" s="832" t="s">
        <v>762</v>
      </c>
      <c r="L1255" s="835">
        <v>95.39</v>
      </c>
      <c r="M1255" s="835">
        <v>95.39</v>
      </c>
      <c r="N1255" s="832">
        <v>1</v>
      </c>
      <c r="O1255" s="836">
        <v>0.5</v>
      </c>
      <c r="P1255" s="835">
        <v>95.39</v>
      </c>
      <c r="Q1255" s="837">
        <v>1</v>
      </c>
      <c r="R1255" s="832">
        <v>1</v>
      </c>
      <c r="S1255" s="837">
        <v>1</v>
      </c>
      <c r="T1255" s="836">
        <v>0.5</v>
      </c>
      <c r="U1255" s="838">
        <v>1</v>
      </c>
    </row>
    <row r="1256" spans="1:21" ht="14.4" customHeight="1" x14ac:dyDescent="0.3">
      <c r="A1256" s="831">
        <v>30</v>
      </c>
      <c r="B1256" s="832" t="s">
        <v>3452</v>
      </c>
      <c r="C1256" s="832" t="s">
        <v>3462</v>
      </c>
      <c r="D1256" s="833" t="s">
        <v>5005</v>
      </c>
      <c r="E1256" s="834" t="s">
        <v>3478</v>
      </c>
      <c r="F1256" s="832" t="s">
        <v>3453</v>
      </c>
      <c r="G1256" s="832" t="s">
        <v>3585</v>
      </c>
      <c r="H1256" s="832" t="s">
        <v>597</v>
      </c>
      <c r="I1256" s="832" t="s">
        <v>2804</v>
      </c>
      <c r="J1256" s="832" t="s">
        <v>2805</v>
      </c>
      <c r="K1256" s="832" t="s">
        <v>2806</v>
      </c>
      <c r="L1256" s="835">
        <v>117.46</v>
      </c>
      <c r="M1256" s="835">
        <v>117.46</v>
      </c>
      <c r="N1256" s="832">
        <v>1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30</v>
      </c>
      <c r="B1257" s="832" t="s">
        <v>3452</v>
      </c>
      <c r="C1257" s="832" t="s">
        <v>3462</v>
      </c>
      <c r="D1257" s="833" t="s">
        <v>5005</v>
      </c>
      <c r="E1257" s="834" t="s">
        <v>3478</v>
      </c>
      <c r="F1257" s="832" t="s">
        <v>3453</v>
      </c>
      <c r="G1257" s="832" t="s">
        <v>3585</v>
      </c>
      <c r="H1257" s="832" t="s">
        <v>597</v>
      </c>
      <c r="I1257" s="832" t="s">
        <v>2807</v>
      </c>
      <c r="J1257" s="832" t="s">
        <v>2808</v>
      </c>
      <c r="K1257" s="832" t="s">
        <v>2809</v>
      </c>
      <c r="L1257" s="835">
        <v>135.68</v>
      </c>
      <c r="M1257" s="835">
        <v>135.68</v>
      </c>
      <c r="N1257" s="832">
        <v>1</v>
      </c>
      <c r="O1257" s="836">
        <v>0.5</v>
      </c>
      <c r="P1257" s="835">
        <v>135.68</v>
      </c>
      <c r="Q1257" s="837">
        <v>1</v>
      </c>
      <c r="R1257" s="832">
        <v>1</v>
      </c>
      <c r="S1257" s="837">
        <v>1</v>
      </c>
      <c r="T1257" s="836">
        <v>0.5</v>
      </c>
      <c r="U1257" s="838">
        <v>1</v>
      </c>
    </row>
    <row r="1258" spans="1:21" ht="14.4" customHeight="1" x14ac:dyDescent="0.3">
      <c r="A1258" s="831">
        <v>30</v>
      </c>
      <c r="B1258" s="832" t="s">
        <v>3452</v>
      </c>
      <c r="C1258" s="832" t="s">
        <v>3462</v>
      </c>
      <c r="D1258" s="833" t="s">
        <v>5005</v>
      </c>
      <c r="E1258" s="834" t="s">
        <v>3478</v>
      </c>
      <c r="F1258" s="832" t="s">
        <v>3453</v>
      </c>
      <c r="G1258" s="832" t="s">
        <v>3547</v>
      </c>
      <c r="H1258" s="832" t="s">
        <v>564</v>
      </c>
      <c r="I1258" s="832" t="s">
        <v>3548</v>
      </c>
      <c r="J1258" s="832" t="s">
        <v>3549</v>
      </c>
      <c r="K1258" s="832" t="s">
        <v>3550</v>
      </c>
      <c r="L1258" s="835">
        <v>72.88</v>
      </c>
      <c r="M1258" s="835">
        <v>72.88</v>
      </c>
      <c r="N1258" s="832">
        <v>1</v>
      </c>
      <c r="O1258" s="836">
        <v>0.5</v>
      </c>
      <c r="P1258" s="835">
        <v>72.88</v>
      </c>
      <c r="Q1258" s="837">
        <v>1</v>
      </c>
      <c r="R1258" s="832">
        <v>1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30</v>
      </c>
      <c r="B1259" s="832" t="s">
        <v>3452</v>
      </c>
      <c r="C1259" s="832" t="s">
        <v>3462</v>
      </c>
      <c r="D1259" s="833" t="s">
        <v>5005</v>
      </c>
      <c r="E1259" s="834" t="s">
        <v>3478</v>
      </c>
      <c r="F1259" s="832" t="s">
        <v>3453</v>
      </c>
      <c r="G1259" s="832" t="s">
        <v>3553</v>
      </c>
      <c r="H1259" s="832" t="s">
        <v>564</v>
      </c>
      <c r="I1259" s="832" t="s">
        <v>4584</v>
      </c>
      <c r="J1259" s="832" t="s">
        <v>4585</v>
      </c>
      <c r="K1259" s="832" t="s">
        <v>3087</v>
      </c>
      <c r="L1259" s="835">
        <v>321.54000000000002</v>
      </c>
      <c r="M1259" s="835">
        <v>1286.1600000000001</v>
      </c>
      <c r="N1259" s="832">
        <v>4</v>
      </c>
      <c r="O1259" s="836">
        <v>0.5</v>
      </c>
      <c r="P1259" s="835">
        <v>1286.1600000000001</v>
      </c>
      <c r="Q1259" s="837">
        <v>1</v>
      </c>
      <c r="R1259" s="832">
        <v>4</v>
      </c>
      <c r="S1259" s="837">
        <v>1</v>
      </c>
      <c r="T1259" s="836">
        <v>0.5</v>
      </c>
      <c r="U1259" s="838">
        <v>1</v>
      </c>
    </row>
    <row r="1260" spans="1:21" ht="14.4" customHeight="1" x14ac:dyDescent="0.3">
      <c r="A1260" s="831">
        <v>30</v>
      </c>
      <c r="B1260" s="832" t="s">
        <v>3452</v>
      </c>
      <c r="C1260" s="832" t="s">
        <v>3462</v>
      </c>
      <c r="D1260" s="833" t="s">
        <v>5005</v>
      </c>
      <c r="E1260" s="834" t="s">
        <v>3478</v>
      </c>
      <c r="F1260" s="832" t="s">
        <v>3453</v>
      </c>
      <c r="G1260" s="832" t="s">
        <v>4586</v>
      </c>
      <c r="H1260" s="832" t="s">
        <v>564</v>
      </c>
      <c r="I1260" s="832" t="s">
        <v>4587</v>
      </c>
      <c r="J1260" s="832" t="s">
        <v>1566</v>
      </c>
      <c r="K1260" s="832" t="s">
        <v>4588</v>
      </c>
      <c r="L1260" s="835">
        <v>54.55</v>
      </c>
      <c r="M1260" s="835">
        <v>54.55</v>
      </c>
      <c r="N1260" s="832">
        <v>1</v>
      </c>
      <c r="O1260" s="836">
        <v>0.5</v>
      </c>
      <c r="P1260" s="835">
        <v>54.55</v>
      </c>
      <c r="Q1260" s="837">
        <v>1</v>
      </c>
      <c r="R1260" s="832">
        <v>1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30</v>
      </c>
      <c r="B1261" s="832" t="s">
        <v>3452</v>
      </c>
      <c r="C1261" s="832" t="s">
        <v>3462</v>
      </c>
      <c r="D1261" s="833" t="s">
        <v>5005</v>
      </c>
      <c r="E1261" s="834" t="s">
        <v>3478</v>
      </c>
      <c r="F1261" s="832" t="s">
        <v>3453</v>
      </c>
      <c r="G1261" s="832" t="s">
        <v>4589</v>
      </c>
      <c r="H1261" s="832" t="s">
        <v>564</v>
      </c>
      <c r="I1261" s="832" t="s">
        <v>4590</v>
      </c>
      <c r="J1261" s="832" t="s">
        <v>2666</v>
      </c>
      <c r="K1261" s="832" t="s">
        <v>2667</v>
      </c>
      <c r="L1261" s="835">
        <v>160.1</v>
      </c>
      <c r="M1261" s="835">
        <v>160.1</v>
      </c>
      <c r="N1261" s="832">
        <v>1</v>
      </c>
      <c r="O1261" s="836">
        <v>0.5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30</v>
      </c>
      <c r="B1262" s="832" t="s">
        <v>3452</v>
      </c>
      <c r="C1262" s="832" t="s">
        <v>3462</v>
      </c>
      <c r="D1262" s="833" t="s">
        <v>5005</v>
      </c>
      <c r="E1262" s="834" t="s">
        <v>3478</v>
      </c>
      <c r="F1262" s="832" t="s">
        <v>3453</v>
      </c>
      <c r="G1262" s="832" t="s">
        <v>4589</v>
      </c>
      <c r="H1262" s="832" t="s">
        <v>597</v>
      </c>
      <c r="I1262" s="832" t="s">
        <v>4591</v>
      </c>
      <c r="J1262" s="832" t="s">
        <v>2666</v>
      </c>
      <c r="K1262" s="832" t="s">
        <v>2669</v>
      </c>
      <c r="L1262" s="835">
        <v>320.20999999999998</v>
      </c>
      <c r="M1262" s="835">
        <v>320.20999999999998</v>
      </c>
      <c r="N1262" s="832">
        <v>1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30</v>
      </c>
      <c r="B1263" s="832" t="s">
        <v>3452</v>
      </c>
      <c r="C1263" s="832" t="s">
        <v>3462</v>
      </c>
      <c r="D1263" s="833" t="s">
        <v>5005</v>
      </c>
      <c r="E1263" s="834" t="s">
        <v>3478</v>
      </c>
      <c r="F1263" s="832" t="s">
        <v>3453</v>
      </c>
      <c r="G1263" s="832" t="s">
        <v>4589</v>
      </c>
      <c r="H1263" s="832" t="s">
        <v>564</v>
      </c>
      <c r="I1263" s="832" t="s">
        <v>4592</v>
      </c>
      <c r="J1263" s="832" t="s">
        <v>4593</v>
      </c>
      <c r="K1263" s="832" t="s">
        <v>2667</v>
      </c>
      <c r="L1263" s="835">
        <v>160.1</v>
      </c>
      <c r="M1263" s="835">
        <v>160.1</v>
      </c>
      <c r="N1263" s="832">
        <v>1</v>
      </c>
      <c r="O1263" s="836">
        <v>0.5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30</v>
      </c>
      <c r="B1264" s="832" t="s">
        <v>3452</v>
      </c>
      <c r="C1264" s="832" t="s">
        <v>3462</v>
      </c>
      <c r="D1264" s="833" t="s">
        <v>5005</v>
      </c>
      <c r="E1264" s="834" t="s">
        <v>3478</v>
      </c>
      <c r="F1264" s="832" t="s">
        <v>3453</v>
      </c>
      <c r="G1264" s="832" t="s">
        <v>4594</v>
      </c>
      <c r="H1264" s="832" t="s">
        <v>564</v>
      </c>
      <c r="I1264" s="832" t="s">
        <v>4595</v>
      </c>
      <c r="J1264" s="832" t="s">
        <v>4596</v>
      </c>
      <c r="K1264" s="832" t="s">
        <v>4597</v>
      </c>
      <c r="L1264" s="835">
        <v>0</v>
      </c>
      <c r="M1264" s="835">
        <v>0</v>
      </c>
      <c r="N1264" s="832">
        <v>2</v>
      </c>
      <c r="O1264" s="836">
        <v>0.5</v>
      </c>
      <c r="P1264" s="835"/>
      <c r="Q1264" s="837"/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30</v>
      </c>
      <c r="B1265" s="832" t="s">
        <v>3452</v>
      </c>
      <c r="C1265" s="832" t="s">
        <v>3462</v>
      </c>
      <c r="D1265" s="833" t="s">
        <v>5005</v>
      </c>
      <c r="E1265" s="834" t="s">
        <v>3478</v>
      </c>
      <c r="F1265" s="832" t="s">
        <v>3453</v>
      </c>
      <c r="G1265" s="832" t="s">
        <v>3555</v>
      </c>
      <c r="H1265" s="832" t="s">
        <v>597</v>
      </c>
      <c r="I1265" s="832" t="s">
        <v>2790</v>
      </c>
      <c r="J1265" s="832" t="s">
        <v>2786</v>
      </c>
      <c r="K1265" s="832" t="s">
        <v>2747</v>
      </c>
      <c r="L1265" s="835">
        <v>47.7</v>
      </c>
      <c r="M1265" s="835">
        <v>95.4</v>
      </c>
      <c r="N1265" s="832">
        <v>2</v>
      </c>
      <c r="O1265" s="836">
        <v>1</v>
      </c>
      <c r="P1265" s="835">
        <v>95.4</v>
      </c>
      <c r="Q1265" s="837">
        <v>1</v>
      </c>
      <c r="R1265" s="832">
        <v>2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30</v>
      </c>
      <c r="B1266" s="832" t="s">
        <v>3452</v>
      </c>
      <c r="C1266" s="832" t="s">
        <v>3462</v>
      </c>
      <c r="D1266" s="833" t="s">
        <v>5005</v>
      </c>
      <c r="E1266" s="834" t="s">
        <v>3478</v>
      </c>
      <c r="F1266" s="832" t="s">
        <v>3453</v>
      </c>
      <c r="G1266" s="832" t="s">
        <v>4598</v>
      </c>
      <c r="H1266" s="832" t="s">
        <v>564</v>
      </c>
      <c r="I1266" s="832" t="s">
        <v>4599</v>
      </c>
      <c r="J1266" s="832" t="s">
        <v>4600</v>
      </c>
      <c r="K1266" s="832" t="s">
        <v>4601</v>
      </c>
      <c r="L1266" s="835">
        <v>294.29000000000002</v>
      </c>
      <c r="M1266" s="835">
        <v>294.29000000000002</v>
      </c>
      <c r="N1266" s="832">
        <v>1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30</v>
      </c>
      <c r="B1267" s="832" t="s">
        <v>3452</v>
      </c>
      <c r="C1267" s="832" t="s">
        <v>3462</v>
      </c>
      <c r="D1267" s="833" t="s">
        <v>5005</v>
      </c>
      <c r="E1267" s="834" t="s">
        <v>3478</v>
      </c>
      <c r="F1267" s="832" t="s">
        <v>3453</v>
      </c>
      <c r="G1267" s="832" t="s">
        <v>4189</v>
      </c>
      <c r="H1267" s="832" t="s">
        <v>597</v>
      </c>
      <c r="I1267" s="832" t="s">
        <v>4190</v>
      </c>
      <c r="J1267" s="832" t="s">
        <v>3340</v>
      </c>
      <c r="K1267" s="832" t="s">
        <v>4191</v>
      </c>
      <c r="L1267" s="835">
        <v>102.46</v>
      </c>
      <c r="M1267" s="835">
        <v>102.46</v>
      </c>
      <c r="N1267" s="832">
        <v>1</v>
      </c>
      <c r="O1267" s="836">
        <v>0.5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30</v>
      </c>
      <c r="B1268" s="832" t="s">
        <v>3452</v>
      </c>
      <c r="C1268" s="832" t="s">
        <v>3462</v>
      </c>
      <c r="D1268" s="833" t="s">
        <v>5005</v>
      </c>
      <c r="E1268" s="834" t="s">
        <v>3478</v>
      </c>
      <c r="F1268" s="832" t="s">
        <v>3453</v>
      </c>
      <c r="G1268" s="832" t="s">
        <v>3557</v>
      </c>
      <c r="H1268" s="832" t="s">
        <v>564</v>
      </c>
      <c r="I1268" s="832" t="s">
        <v>3558</v>
      </c>
      <c r="J1268" s="832" t="s">
        <v>1713</v>
      </c>
      <c r="K1268" s="832" t="s">
        <v>3518</v>
      </c>
      <c r="L1268" s="835">
        <v>105.46</v>
      </c>
      <c r="M1268" s="835">
        <v>105.46</v>
      </c>
      <c r="N1268" s="832">
        <v>1</v>
      </c>
      <c r="O1268" s="836">
        <v>0.5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30</v>
      </c>
      <c r="B1269" s="832" t="s">
        <v>3452</v>
      </c>
      <c r="C1269" s="832" t="s">
        <v>3462</v>
      </c>
      <c r="D1269" s="833" t="s">
        <v>5005</v>
      </c>
      <c r="E1269" s="834" t="s">
        <v>3478</v>
      </c>
      <c r="F1269" s="832" t="s">
        <v>3453</v>
      </c>
      <c r="G1269" s="832" t="s">
        <v>3557</v>
      </c>
      <c r="H1269" s="832" t="s">
        <v>564</v>
      </c>
      <c r="I1269" s="832" t="s">
        <v>3558</v>
      </c>
      <c r="J1269" s="832" t="s">
        <v>1713</v>
      </c>
      <c r="K1269" s="832" t="s">
        <v>3518</v>
      </c>
      <c r="L1269" s="835">
        <v>105.44</v>
      </c>
      <c r="M1269" s="835">
        <v>105.44</v>
      </c>
      <c r="N1269" s="832">
        <v>1</v>
      </c>
      <c r="O1269" s="836">
        <v>0.5</v>
      </c>
      <c r="P1269" s="835">
        <v>105.44</v>
      </c>
      <c r="Q1269" s="837">
        <v>1</v>
      </c>
      <c r="R1269" s="832">
        <v>1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30</v>
      </c>
      <c r="B1270" s="832" t="s">
        <v>3452</v>
      </c>
      <c r="C1270" s="832" t="s">
        <v>3462</v>
      </c>
      <c r="D1270" s="833" t="s">
        <v>5005</v>
      </c>
      <c r="E1270" s="834" t="s">
        <v>3478</v>
      </c>
      <c r="F1270" s="832" t="s">
        <v>3453</v>
      </c>
      <c r="G1270" s="832" t="s">
        <v>4192</v>
      </c>
      <c r="H1270" s="832" t="s">
        <v>564</v>
      </c>
      <c r="I1270" s="832" t="s">
        <v>4433</v>
      </c>
      <c r="J1270" s="832" t="s">
        <v>4194</v>
      </c>
      <c r="K1270" s="832" t="s">
        <v>4434</v>
      </c>
      <c r="L1270" s="835">
        <v>1321.53</v>
      </c>
      <c r="M1270" s="835">
        <v>1321.53</v>
      </c>
      <c r="N1270" s="832">
        <v>1</v>
      </c>
      <c r="O1270" s="836">
        <v>0.5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30</v>
      </c>
      <c r="B1271" s="832" t="s">
        <v>3452</v>
      </c>
      <c r="C1271" s="832" t="s">
        <v>3462</v>
      </c>
      <c r="D1271" s="833" t="s">
        <v>5005</v>
      </c>
      <c r="E1271" s="834" t="s">
        <v>3478</v>
      </c>
      <c r="F1271" s="832" t="s">
        <v>3453</v>
      </c>
      <c r="G1271" s="832" t="s">
        <v>3599</v>
      </c>
      <c r="H1271" s="832" t="s">
        <v>564</v>
      </c>
      <c r="I1271" s="832" t="s">
        <v>3600</v>
      </c>
      <c r="J1271" s="832" t="s">
        <v>3601</v>
      </c>
      <c r="K1271" s="832" t="s">
        <v>3602</v>
      </c>
      <c r="L1271" s="835">
        <v>203.36</v>
      </c>
      <c r="M1271" s="835">
        <v>203.36</v>
      </c>
      <c r="N1271" s="832">
        <v>1</v>
      </c>
      <c r="O1271" s="836">
        <v>0.5</v>
      </c>
      <c r="P1271" s="835">
        <v>203.36</v>
      </c>
      <c r="Q1271" s="837">
        <v>1</v>
      </c>
      <c r="R1271" s="832">
        <v>1</v>
      </c>
      <c r="S1271" s="837">
        <v>1</v>
      </c>
      <c r="T1271" s="836">
        <v>0.5</v>
      </c>
      <c r="U1271" s="838">
        <v>1</v>
      </c>
    </row>
    <row r="1272" spans="1:21" ht="14.4" customHeight="1" x14ac:dyDescent="0.3">
      <c r="A1272" s="831">
        <v>30</v>
      </c>
      <c r="B1272" s="832" t="s">
        <v>3452</v>
      </c>
      <c r="C1272" s="832" t="s">
        <v>3462</v>
      </c>
      <c r="D1272" s="833" t="s">
        <v>5005</v>
      </c>
      <c r="E1272" s="834" t="s">
        <v>3478</v>
      </c>
      <c r="F1272" s="832" t="s">
        <v>3453</v>
      </c>
      <c r="G1272" s="832" t="s">
        <v>3599</v>
      </c>
      <c r="H1272" s="832" t="s">
        <v>564</v>
      </c>
      <c r="I1272" s="832" t="s">
        <v>3897</v>
      </c>
      <c r="J1272" s="832" t="s">
        <v>3601</v>
      </c>
      <c r="K1272" s="832" t="s">
        <v>3898</v>
      </c>
      <c r="L1272" s="835">
        <v>352.3</v>
      </c>
      <c r="M1272" s="835">
        <v>352.3</v>
      </c>
      <c r="N1272" s="832">
        <v>1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30</v>
      </c>
      <c r="B1273" s="832" t="s">
        <v>3452</v>
      </c>
      <c r="C1273" s="832" t="s">
        <v>3462</v>
      </c>
      <c r="D1273" s="833" t="s">
        <v>5005</v>
      </c>
      <c r="E1273" s="834" t="s">
        <v>3478</v>
      </c>
      <c r="F1273" s="832" t="s">
        <v>3453</v>
      </c>
      <c r="G1273" s="832" t="s">
        <v>3899</v>
      </c>
      <c r="H1273" s="832" t="s">
        <v>597</v>
      </c>
      <c r="I1273" s="832" t="s">
        <v>3366</v>
      </c>
      <c r="J1273" s="832" t="s">
        <v>2859</v>
      </c>
      <c r="K1273" s="832" t="s">
        <v>823</v>
      </c>
      <c r="L1273" s="835">
        <v>143.35</v>
      </c>
      <c r="M1273" s="835">
        <v>143.35</v>
      </c>
      <c r="N1273" s="832">
        <v>1</v>
      </c>
      <c r="O1273" s="836">
        <v>0.5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30</v>
      </c>
      <c r="B1274" s="832" t="s">
        <v>3452</v>
      </c>
      <c r="C1274" s="832" t="s">
        <v>3462</v>
      </c>
      <c r="D1274" s="833" t="s">
        <v>5005</v>
      </c>
      <c r="E1274" s="834" t="s">
        <v>3478</v>
      </c>
      <c r="F1274" s="832" t="s">
        <v>3453</v>
      </c>
      <c r="G1274" s="832" t="s">
        <v>3904</v>
      </c>
      <c r="H1274" s="832" t="s">
        <v>597</v>
      </c>
      <c r="I1274" s="832" t="s">
        <v>3159</v>
      </c>
      <c r="J1274" s="832" t="s">
        <v>3160</v>
      </c>
      <c r="K1274" s="832" t="s">
        <v>3006</v>
      </c>
      <c r="L1274" s="835">
        <v>122.96</v>
      </c>
      <c r="M1274" s="835">
        <v>122.96</v>
      </c>
      <c r="N1274" s="832">
        <v>1</v>
      </c>
      <c r="O1274" s="836">
        <v>0.5</v>
      </c>
      <c r="P1274" s="835">
        <v>122.96</v>
      </c>
      <c r="Q1274" s="837">
        <v>1</v>
      </c>
      <c r="R1274" s="832">
        <v>1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30</v>
      </c>
      <c r="B1275" s="832" t="s">
        <v>3452</v>
      </c>
      <c r="C1275" s="832" t="s">
        <v>3462</v>
      </c>
      <c r="D1275" s="833" t="s">
        <v>5005</v>
      </c>
      <c r="E1275" s="834" t="s">
        <v>3478</v>
      </c>
      <c r="F1275" s="832" t="s">
        <v>3453</v>
      </c>
      <c r="G1275" s="832" t="s">
        <v>3904</v>
      </c>
      <c r="H1275" s="832" t="s">
        <v>597</v>
      </c>
      <c r="I1275" s="832" t="s">
        <v>3157</v>
      </c>
      <c r="J1275" s="832" t="s">
        <v>3158</v>
      </c>
      <c r="K1275" s="832" t="s">
        <v>1058</v>
      </c>
      <c r="L1275" s="835">
        <v>648.76</v>
      </c>
      <c r="M1275" s="835">
        <v>648.76</v>
      </c>
      <c r="N1275" s="832">
        <v>1</v>
      </c>
      <c r="O1275" s="836">
        <v>1</v>
      </c>
      <c r="P1275" s="835">
        <v>648.76</v>
      </c>
      <c r="Q1275" s="837">
        <v>1</v>
      </c>
      <c r="R1275" s="832">
        <v>1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30</v>
      </c>
      <c r="B1276" s="832" t="s">
        <v>3452</v>
      </c>
      <c r="C1276" s="832" t="s">
        <v>3462</v>
      </c>
      <c r="D1276" s="833" t="s">
        <v>5005</v>
      </c>
      <c r="E1276" s="834" t="s">
        <v>3478</v>
      </c>
      <c r="F1276" s="832" t="s">
        <v>3453</v>
      </c>
      <c r="G1276" s="832" t="s">
        <v>4602</v>
      </c>
      <c r="H1276" s="832" t="s">
        <v>564</v>
      </c>
      <c r="I1276" s="832" t="s">
        <v>4603</v>
      </c>
      <c r="J1276" s="832" t="s">
        <v>4604</v>
      </c>
      <c r="K1276" s="832" t="s">
        <v>4605</v>
      </c>
      <c r="L1276" s="835">
        <v>2648.36</v>
      </c>
      <c r="M1276" s="835">
        <v>2648.36</v>
      </c>
      <c r="N1276" s="832">
        <v>1</v>
      </c>
      <c r="O1276" s="836">
        <v>0.5</v>
      </c>
      <c r="P1276" s="835">
        <v>2648.36</v>
      </c>
      <c r="Q1276" s="837">
        <v>1</v>
      </c>
      <c r="R1276" s="832">
        <v>1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30</v>
      </c>
      <c r="B1277" s="832" t="s">
        <v>3452</v>
      </c>
      <c r="C1277" s="832" t="s">
        <v>3462</v>
      </c>
      <c r="D1277" s="833" t="s">
        <v>5005</v>
      </c>
      <c r="E1277" s="834" t="s">
        <v>3478</v>
      </c>
      <c r="F1277" s="832" t="s">
        <v>3453</v>
      </c>
      <c r="G1277" s="832" t="s">
        <v>3909</v>
      </c>
      <c r="H1277" s="832" t="s">
        <v>564</v>
      </c>
      <c r="I1277" s="832" t="s">
        <v>3910</v>
      </c>
      <c r="J1277" s="832" t="s">
        <v>1301</v>
      </c>
      <c r="K1277" s="832" t="s">
        <v>681</v>
      </c>
      <c r="L1277" s="835">
        <v>0</v>
      </c>
      <c r="M1277" s="835">
        <v>0</v>
      </c>
      <c r="N1277" s="832">
        <v>3</v>
      </c>
      <c r="O1277" s="836">
        <v>1.5</v>
      </c>
      <c r="P1277" s="835">
        <v>0</v>
      </c>
      <c r="Q1277" s="837"/>
      <c r="R1277" s="832">
        <v>1</v>
      </c>
      <c r="S1277" s="837">
        <v>0.33333333333333331</v>
      </c>
      <c r="T1277" s="836">
        <v>0.5</v>
      </c>
      <c r="U1277" s="838">
        <v>0.33333333333333331</v>
      </c>
    </row>
    <row r="1278" spans="1:21" ht="14.4" customHeight="1" x14ac:dyDescent="0.3">
      <c r="A1278" s="831">
        <v>30</v>
      </c>
      <c r="B1278" s="832" t="s">
        <v>3452</v>
      </c>
      <c r="C1278" s="832" t="s">
        <v>3462</v>
      </c>
      <c r="D1278" s="833" t="s">
        <v>5005</v>
      </c>
      <c r="E1278" s="834" t="s">
        <v>3478</v>
      </c>
      <c r="F1278" s="832" t="s">
        <v>3453</v>
      </c>
      <c r="G1278" s="832" t="s">
        <v>3559</v>
      </c>
      <c r="H1278" s="832" t="s">
        <v>597</v>
      </c>
      <c r="I1278" s="832" t="s">
        <v>3057</v>
      </c>
      <c r="J1278" s="832" t="s">
        <v>1461</v>
      </c>
      <c r="K1278" s="832" t="s">
        <v>3058</v>
      </c>
      <c r="L1278" s="835">
        <v>0</v>
      </c>
      <c r="M1278" s="835">
        <v>0</v>
      </c>
      <c r="N1278" s="832">
        <v>23</v>
      </c>
      <c r="O1278" s="836">
        <v>7.5</v>
      </c>
      <c r="P1278" s="835">
        <v>0</v>
      </c>
      <c r="Q1278" s="837"/>
      <c r="R1278" s="832">
        <v>16</v>
      </c>
      <c r="S1278" s="837">
        <v>0.69565217391304346</v>
      </c>
      <c r="T1278" s="836">
        <v>3.5</v>
      </c>
      <c r="U1278" s="838">
        <v>0.46666666666666667</v>
      </c>
    </row>
    <row r="1279" spans="1:21" ht="14.4" customHeight="1" x14ac:dyDescent="0.3">
      <c r="A1279" s="831">
        <v>30</v>
      </c>
      <c r="B1279" s="832" t="s">
        <v>3452</v>
      </c>
      <c r="C1279" s="832" t="s">
        <v>3462</v>
      </c>
      <c r="D1279" s="833" t="s">
        <v>5005</v>
      </c>
      <c r="E1279" s="834" t="s">
        <v>3478</v>
      </c>
      <c r="F1279" s="832" t="s">
        <v>3453</v>
      </c>
      <c r="G1279" s="832" t="s">
        <v>3560</v>
      </c>
      <c r="H1279" s="832" t="s">
        <v>564</v>
      </c>
      <c r="I1279" s="832" t="s">
        <v>3561</v>
      </c>
      <c r="J1279" s="832" t="s">
        <v>1829</v>
      </c>
      <c r="K1279" s="832" t="s">
        <v>3562</v>
      </c>
      <c r="L1279" s="835">
        <v>42.08</v>
      </c>
      <c r="M1279" s="835">
        <v>42.08</v>
      </c>
      <c r="N1279" s="832">
        <v>1</v>
      </c>
      <c r="O1279" s="836">
        <v>0.5</v>
      </c>
      <c r="P1279" s="835">
        <v>42.08</v>
      </c>
      <c r="Q1279" s="837">
        <v>1</v>
      </c>
      <c r="R1279" s="832">
        <v>1</v>
      </c>
      <c r="S1279" s="837">
        <v>1</v>
      </c>
      <c r="T1279" s="836">
        <v>0.5</v>
      </c>
      <c r="U1279" s="838">
        <v>1</v>
      </c>
    </row>
    <row r="1280" spans="1:21" ht="14.4" customHeight="1" x14ac:dyDescent="0.3">
      <c r="A1280" s="831">
        <v>30</v>
      </c>
      <c r="B1280" s="832" t="s">
        <v>3452</v>
      </c>
      <c r="C1280" s="832" t="s">
        <v>3462</v>
      </c>
      <c r="D1280" s="833" t="s">
        <v>5005</v>
      </c>
      <c r="E1280" s="834" t="s">
        <v>3478</v>
      </c>
      <c r="F1280" s="832" t="s">
        <v>3453</v>
      </c>
      <c r="G1280" s="832" t="s">
        <v>3563</v>
      </c>
      <c r="H1280" s="832" t="s">
        <v>564</v>
      </c>
      <c r="I1280" s="832" t="s">
        <v>3564</v>
      </c>
      <c r="J1280" s="832" t="s">
        <v>1839</v>
      </c>
      <c r="K1280" s="832" t="s">
        <v>1840</v>
      </c>
      <c r="L1280" s="835">
        <v>657.67</v>
      </c>
      <c r="M1280" s="835">
        <v>1315.34</v>
      </c>
      <c r="N1280" s="832">
        <v>2</v>
      </c>
      <c r="O1280" s="836">
        <v>1</v>
      </c>
      <c r="P1280" s="835">
        <v>657.67</v>
      </c>
      <c r="Q1280" s="837">
        <v>0.5</v>
      </c>
      <c r="R1280" s="832">
        <v>1</v>
      </c>
      <c r="S1280" s="837">
        <v>0.5</v>
      </c>
      <c r="T1280" s="836">
        <v>0.5</v>
      </c>
      <c r="U1280" s="838">
        <v>0.5</v>
      </c>
    </row>
    <row r="1281" spans="1:21" ht="14.4" customHeight="1" x14ac:dyDescent="0.3">
      <c r="A1281" s="831">
        <v>30</v>
      </c>
      <c r="B1281" s="832" t="s">
        <v>3452</v>
      </c>
      <c r="C1281" s="832" t="s">
        <v>3462</v>
      </c>
      <c r="D1281" s="833" t="s">
        <v>5005</v>
      </c>
      <c r="E1281" s="834" t="s">
        <v>3478</v>
      </c>
      <c r="F1281" s="832" t="s">
        <v>3453</v>
      </c>
      <c r="G1281" s="832" t="s">
        <v>4068</v>
      </c>
      <c r="H1281" s="832" t="s">
        <v>597</v>
      </c>
      <c r="I1281" s="832" t="s">
        <v>2827</v>
      </c>
      <c r="J1281" s="832" t="s">
        <v>2828</v>
      </c>
      <c r="K1281" s="832" t="s">
        <v>2829</v>
      </c>
      <c r="L1281" s="835">
        <v>79.11</v>
      </c>
      <c r="M1281" s="835">
        <v>79.11</v>
      </c>
      <c r="N1281" s="832">
        <v>1</v>
      </c>
      <c r="O1281" s="836">
        <v>0.5</v>
      </c>
      <c r="P1281" s="835">
        <v>79.11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30</v>
      </c>
      <c r="B1282" s="832" t="s">
        <v>3452</v>
      </c>
      <c r="C1282" s="832" t="s">
        <v>3462</v>
      </c>
      <c r="D1282" s="833" t="s">
        <v>5005</v>
      </c>
      <c r="E1282" s="834" t="s">
        <v>3478</v>
      </c>
      <c r="F1282" s="832" t="s">
        <v>3453</v>
      </c>
      <c r="G1282" s="832" t="s">
        <v>3565</v>
      </c>
      <c r="H1282" s="832" t="s">
        <v>564</v>
      </c>
      <c r="I1282" s="832" t="s">
        <v>4070</v>
      </c>
      <c r="J1282" s="832" t="s">
        <v>1017</v>
      </c>
      <c r="K1282" s="832" t="s">
        <v>1018</v>
      </c>
      <c r="L1282" s="835">
        <v>50.89</v>
      </c>
      <c r="M1282" s="835">
        <v>50.89</v>
      </c>
      <c r="N1282" s="832">
        <v>1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30</v>
      </c>
      <c r="B1283" s="832" t="s">
        <v>3452</v>
      </c>
      <c r="C1283" s="832" t="s">
        <v>3462</v>
      </c>
      <c r="D1283" s="833" t="s">
        <v>5005</v>
      </c>
      <c r="E1283" s="834" t="s">
        <v>3478</v>
      </c>
      <c r="F1283" s="832" t="s">
        <v>3453</v>
      </c>
      <c r="G1283" s="832" t="s">
        <v>3565</v>
      </c>
      <c r="H1283" s="832" t="s">
        <v>564</v>
      </c>
      <c r="I1283" s="832" t="s">
        <v>4312</v>
      </c>
      <c r="J1283" s="832" t="s">
        <v>1017</v>
      </c>
      <c r="K1283" s="832" t="s">
        <v>1018</v>
      </c>
      <c r="L1283" s="835">
        <v>50.89</v>
      </c>
      <c r="M1283" s="835">
        <v>50.89</v>
      </c>
      <c r="N1283" s="832">
        <v>1</v>
      </c>
      <c r="O1283" s="836">
        <v>1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30</v>
      </c>
      <c r="B1284" s="832" t="s">
        <v>3452</v>
      </c>
      <c r="C1284" s="832" t="s">
        <v>3462</v>
      </c>
      <c r="D1284" s="833" t="s">
        <v>5005</v>
      </c>
      <c r="E1284" s="834" t="s">
        <v>3478</v>
      </c>
      <c r="F1284" s="832" t="s">
        <v>3453</v>
      </c>
      <c r="G1284" s="832" t="s">
        <v>4606</v>
      </c>
      <c r="H1284" s="832" t="s">
        <v>564</v>
      </c>
      <c r="I1284" s="832" t="s">
        <v>4607</v>
      </c>
      <c r="J1284" s="832" t="s">
        <v>4608</v>
      </c>
      <c r="K1284" s="832" t="s">
        <v>3147</v>
      </c>
      <c r="L1284" s="835">
        <v>192.28</v>
      </c>
      <c r="M1284" s="835">
        <v>192.28</v>
      </c>
      <c r="N1284" s="832">
        <v>1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30</v>
      </c>
      <c r="B1285" s="832" t="s">
        <v>3452</v>
      </c>
      <c r="C1285" s="832" t="s">
        <v>3462</v>
      </c>
      <c r="D1285" s="833" t="s">
        <v>5005</v>
      </c>
      <c r="E1285" s="834" t="s">
        <v>3478</v>
      </c>
      <c r="F1285" s="832" t="s">
        <v>3453</v>
      </c>
      <c r="G1285" s="832" t="s">
        <v>3569</v>
      </c>
      <c r="H1285" s="832" t="s">
        <v>564</v>
      </c>
      <c r="I1285" s="832" t="s">
        <v>3603</v>
      </c>
      <c r="J1285" s="832" t="s">
        <v>3604</v>
      </c>
      <c r="K1285" s="832" t="s">
        <v>2713</v>
      </c>
      <c r="L1285" s="835">
        <v>122.73</v>
      </c>
      <c r="M1285" s="835">
        <v>245.46</v>
      </c>
      <c r="N1285" s="832">
        <v>2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30</v>
      </c>
      <c r="B1286" s="832" t="s">
        <v>3452</v>
      </c>
      <c r="C1286" s="832" t="s">
        <v>3462</v>
      </c>
      <c r="D1286" s="833" t="s">
        <v>5005</v>
      </c>
      <c r="E1286" s="834" t="s">
        <v>3478</v>
      </c>
      <c r="F1286" s="832" t="s">
        <v>3453</v>
      </c>
      <c r="G1286" s="832" t="s">
        <v>4213</v>
      </c>
      <c r="H1286" s="832" t="s">
        <v>564</v>
      </c>
      <c r="I1286" s="832" t="s">
        <v>4609</v>
      </c>
      <c r="J1286" s="832" t="s">
        <v>4610</v>
      </c>
      <c r="K1286" s="832" t="s">
        <v>4611</v>
      </c>
      <c r="L1286" s="835">
        <v>93.96</v>
      </c>
      <c r="M1286" s="835">
        <v>93.96</v>
      </c>
      <c r="N1286" s="832">
        <v>1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30</v>
      </c>
      <c r="B1287" s="832" t="s">
        <v>3452</v>
      </c>
      <c r="C1287" s="832" t="s">
        <v>3462</v>
      </c>
      <c r="D1287" s="833" t="s">
        <v>5005</v>
      </c>
      <c r="E1287" s="834" t="s">
        <v>3478</v>
      </c>
      <c r="F1287" s="832" t="s">
        <v>3453</v>
      </c>
      <c r="G1287" s="832" t="s">
        <v>3938</v>
      </c>
      <c r="H1287" s="832" t="s">
        <v>564</v>
      </c>
      <c r="I1287" s="832" t="s">
        <v>3939</v>
      </c>
      <c r="J1287" s="832" t="s">
        <v>1781</v>
      </c>
      <c r="K1287" s="832" t="s">
        <v>3940</v>
      </c>
      <c r="L1287" s="835">
        <v>264</v>
      </c>
      <c r="M1287" s="835">
        <v>264</v>
      </c>
      <c r="N1287" s="832">
        <v>1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30</v>
      </c>
      <c r="B1288" s="832" t="s">
        <v>3452</v>
      </c>
      <c r="C1288" s="832" t="s">
        <v>3462</v>
      </c>
      <c r="D1288" s="833" t="s">
        <v>5005</v>
      </c>
      <c r="E1288" s="834" t="s">
        <v>3478</v>
      </c>
      <c r="F1288" s="832" t="s">
        <v>3453</v>
      </c>
      <c r="G1288" s="832" t="s">
        <v>4612</v>
      </c>
      <c r="H1288" s="832" t="s">
        <v>564</v>
      </c>
      <c r="I1288" s="832" t="s">
        <v>4613</v>
      </c>
      <c r="J1288" s="832" t="s">
        <v>817</v>
      </c>
      <c r="K1288" s="832" t="s">
        <v>4614</v>
      </c>
      <c r="L1288" s="835">
        <v>0</v>
      </c>
      <c r="M1288" s="835">
        <v>0</v>
      </c>
      <c r="N1288" s="832">
        <v>1</v>
      </c>
      <c r="O1288" s="836">
        <v>1</v>
      </c>
      <c r="P1288" s="835"/>
      <c r="Q1288" s="837"/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30</v>
      </c>
      <c r="B1289" s="832" t="s">
        <v>3452</v>
      </c>
      <c r="C1289" s="832" t="s">
        <v>3462</v>
      </c>
      <c r="D1289" s="833" t="s">
        <v>5005</v>
      </c>
      <c r="E1289" s="834" t="s">
        <v>3478</v>
      </c>
      <c r="F1289" s="832" t="s">
        <v>3453</v>
      </c>
      <c r="G1289" s="832" t="s">
        <v>3941</v>
      </c>
      <c r="H1289" s="832" t="s">
        <v>564</v>
      </c>
      <c r="I1289" s="832" t="s">
        <v>3942</v>
      </c>
      <c r="J1289" s="832" t="s">
        <v>959</v>
      </c>
      <c r="K1289" s="832" t="s">
        <v>3943</v>
      </c>
      <c r="L1289" s="835">
        <v>43.94</v>
      </c>
      <c r="M1289" s="835">
        <v>43.94</v>
      </c>
      <c r="N1289" s="832">
        <v>1</v>
      </c>
      <c r="O1289" s="836">
        <v>0.5</v>
      </c>
      <c r="P1289" s="835">
        <v>43.94</v>
      </c>
      <c r="Q1289" s="837">
        <v>1</v>
      </c>
      <c r="R1289" s="832">
        <v>1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30</v>
      </c>
      <c r="B1290" s="832" t="s">
        <v>3452</v>
      </c>
      <c r="C1290" s="832" t="s">
        <v>3462</v>
      </c>
      <c r="D1290" s="833" t="s">
        <v>5005</v>
      </c>
      <c r="E1290" s="834" t="s">
        <v>3478</v>
      </c>
      <c r="F1290" s="832" t="s">
        <v>3453</v>
      </c>
      <c r="G1290" s="832" t="s">
        <v>4438</v>
      </c>
      <c r="H1290" s="832" t="s">
        <v>564</v>
      </c>
      <c r="I1290" s="832" t="s">
        <v>4439</v>
      </c>
      <c r="J1290" s="832" t="s">
        <v>4440</v>
      </c>
      <c r="K1290" s="832" t="s">
        <v>4441</v>
      </c>
      <c r="L1290" s="835">
        <v>36.909999999999997</v>
      </c>
      <c r="M1290" s="835">
        <v>36.909999999999997</v>
      </c>
      <c r="N1290" s="832">
        <v>1</v>
      </c>
      <c r="O1290" s="836">
        <v>0.5</v>
      </c>
      <c r="P1290" s="835">
        <v>36.909999999999997</v>
      </c>
      <c r="Q1290" s="837">
        <v>1</v>
      </c>
      <c r="R1290" s="832">
        <v>1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30</v>
      </c>
      <c r="B1291" s="832" t="s">
        <v>3452</v>
      </c>
      <c r="C1291" s="832" t="s">
        <v>3462</v>
      </c>
      <c r="D1291" s="833" t="s">
        <v>5005</v>
      </c>
      <c r="E1291" s="834" t="s">
        <v>3478</v>
      </c>
      <c r="F1291" s="832" t="s">
        <v>3453</v>
      </c>
      <c r="G1291" s="832" t="s">
        <v>3590</v>
      </c>
      <c r="H1291" s="832" t="s">
        <v>564</v>
      </c>
      <c r="I1291" s="832" t="s">
        <v>3944</v>
      </c>
      <c r="J1291" s="832" t="s">
        <v>791</v>
      </c>
      <c r="K1291" s="832" t="s">
        <v>3945</v>
      </c>
      <c r="L1291" s="835">
        <v>311.02</v>
      </c>
      <c r="M1291" s="835">
        <v>311.02</v>
      </c>
      <c r="N1291" s="832">
        <v>1</v>
      </c>
      <c r="O1291" s="836">
        <v>0.5</v>
      </c>
      <c r="P1291" s="835">
        <v>311.02</v>
      </c>
      <c r="Q1291" s="837">
        <v>1</v>
      </c>
      <c r="R1291" s="832">
        <v>1</v>
      </c>
      <c r="S1291" s="837">
        <v>1</v>
      </c>
      <c r="T1291" s="836">
        <v>0.5</v>
      </c>
      <c r="U1291" s="838">
        <v>1</v>
      </c>
    </row>
    <row r="1292" spans="1:21" ht="14.4" customHeight="1" x14ac:dyDescent="0.3">
      <c r="A1292" s="831">
        <v>30</v>
      </c>
      <c r="B1292" s="832" t="s">
        <v>3452</v>
      </c>
      <c r="C1292" s="832" t="s">
        <v>3462</v>
      </c>
      <c r="D1292" s="833" t="s">
        <v>5005</v>
      </c>
      <c r="E1292" s="834" t="s">
        <v>3478</v>
      </c>
      <c r="F1292" s="832" t="s">
        <v>3453</v>
      </c>
      <c r="G1292" s="832" t="s">
        <v>3590</v>
      </c>
      <c r="H1292" s="832" t="s">
        <v>564</v>
      </c>
      <c r="I1292" s="832" t="s">
        <v>4615</v>
      </c>
      <c r="J1292" s="832" t="s">
        <v>792</v>
      </c>
      <c r="K1292" s="832" t="s">
        <v>1335</v>
      </c>
      <c r="L1292" s="835">
        <v>0</v>
      </c>
      <c r="M1292" s="835">
        <v>0</v>
      </c>
      <c r="N1292" s="832">
        <v>1</v>
      </c>
      <c r="O1292" s="836">
        <v>0.5</v>
      </c>
      <c r="P1292" s="835">
        <v>0</v>
      </c>
      <c r="Q1292" s="837"/>
      <c r="R1292" s="832">
        <v>1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30</v>
      </c>
      <c r="B1293" s="832" t="s">
        <v>3452</v>
      </c>
      <c r="C1293" s="832" t="s">
        <v>3462</v>
      </c>
      <c r="D1293" s="833" t="s">
        <v>5005</v>
      </c>
      <c r="E1293" s="834" t="s">
        <v>3478</v>
      </c>
      <c r="F1293" s="832" t="s">
        <v>3453</v>
      </c>
      <c r="G1293" s="832" t="s">
        <v>3590</v>
      </c>
      <c r="H1293" s="832" t="s">
        <v>564</v>
      </c>
      <c r="I1293" s="832" t="s">
        <v>4616</v>
      </c>
      <c r="J1293" s="832" t="s">
        <v>4617</v>
      </c>
      <c r="K1293" s="832" t="s">
        <v>4618</v>
      </c>
      <c r="L1293" s="835">
        <v>387.73</v>
      </c>
      <c r="M1293" s="835">
        <v>387.73</v>
      </c>
      <c r="N1293" s="832">
        <v>1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30</v>
      </c>
      <c r="B1294" s="832" t="s">
        <v>3452</v>
      </c>
      <c r="C1294" s="832" t="s">
        <v>3462</v>
      </c>
      <c r="D1294" s="833" t="s">
        <v>5005</v>
      </c>
      <c r="E1294" s="834" t="s">
        <v>3478</v>
      </c>
      <c r="F1294" s="832" t="s">
        <v>3453</v>
      </c>
      <c r="G1294" s="832" t="s">
        <v>3590</v>
      </c>
      <c r="H1294" s="832" t="s">
        <v>564</v>
      </c>
      <c r="I1294" s="832" t="s">
        <v>4222</v>
      </c>
      <c r="J1294" s="832" t="s">
        <v>779</v>
      </c>
      <c r="K1294" s="832" t="s">
        <v>4223</v>
      </c>
      <c r="L1294" s="835">
        <v>0</v>
      </c>
      <c r="M1294" s="835">
        <v>0</v>
      </c>
      <c r="N1294" s="832">
        <v>2</v>
      </c>
      <c r="O1294" s="836">
        <v>1</v>
      </c>
      <c r="P1294" s="835">
        <v>0</v>
      </c>
      <c r="Q1294" s="837"/>
      <c r="R1294" s="832">
        <v>1</v>
      </c>
      <c r="S1294" s="837">
        <v>0.5</v>
      </c>
      <c r="T1294" s="836">
        <v>0.5</v>
      </c>
      <c r="U1294" s="838">
        <v>0.5</v>
      </c>
    </row>
    <row r="1295" spans="1:21" ht="14.4" customHeight="1" x14ac:dyDescent="0.3">
      <c r="A1295" s="831">
        <v>30</v>
      </c>
      <c r="B1295" s="832" t="s">
        <v>3452</v>
      </c>
      <c r="C1295" s="832" t="s">
        <v>3462</v>
      </c>
      <c r="D1295" s="833" t="s">
        <v>5005</v>
      </c>
      <c r="E1295" s="834" t="s">
        <v>3478</v>
      </c>
      <c r="F1295" s="832" t="s">
        <v>3453</v>
      </c>
      <c r="G1295" s="832" t="s">
        <v>3590</v>
      </c>
      <c r="H1295" s="832" t="s">
        <v>564</v>
      </c>
      <c r="I1295" s="832" t="s">
        <v>3591</v>
      </c>
      <c r="J1295" s="832" t="s">
        <v>3592</v>
      </c>
      <c r="K1295" s="832" t="s">
        <v>3593</v>
      </c>
      <c r="L1295" s="835">
        <v>177.92</v>
      </c>
      <c r="M1295" s="835">
        <v>177.92</v>
      </c>
      <c r="N1295" s="832">
        <v>1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30</v>
      </c>
      <c r="B1296" s="832" t="s">
        <v>3452</v>
      </c>
      <c r="C1296" s="832" t="s">
        <v>3462</v>
      </c>
      <c r="D1296" s="833" t="s">
        <v>5005</v>
      </c>
      <c r="E1296" s="834" t="s">
        <v>3478</v>
      </c>
      <c r="F1296" s="832" t="s">
        <v>3453</v>
      </c>
      <c r="G1296" s="832" t="s">
        <v>1865</v>
      </c>
      <c r="H1296" s="832" t="s">
        <v>597</v>
      </c>
      <c r="I1296" s="832" t="s">
        <v>2621</v>
      </c>
      <c r="J1296" s="832" t="s">
        <v>2622</v>
      </c>
      <c r="K1296" s="832" t="s">
        <v>2623</v>
      </c>
      <c r="L1296" s="835">
        <v>120.61</v>
      </c>
      <c r="M1296" s="835">
        <v>120.61</v>
      </c>
      <c r="N1296" s="832">
        <v>1</v>
      </c>
      <c r="O1296" s="836">
        <v>0.5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30</v>
      </c>
      <c r="B1297" s="832" t="s">
        <v>3452</v>
      </c>
      <c r="C1297" s="832" t="s">
        <v>3462</v>
      </c>
      <c r="D1297" s="833" t="s">
        <v>5005</v>
      </c>
      <c r="E1297" s="834" t="s">
        <v>3478</v>
      </c>
      <c r="F1297" s="832" t="s">
        <v>3453</v>
      </c>
      <c r="G1297" s="832" t="s">
        <v>3489</v>
      </c>
      <c r="H1297" s="832" t="s">
        <v>597</v>
      </c>
      <c r="I1297" s="832" t="s">
        <v>3145</v>
      </c>
      <c r="J1297" s="832" t="s">
        <v>1891</v>
      </c>
      <c r="K1297" s="832" t="s">
        <v>3144</v>
      </c>
      <c r="L1297" s="835">
        <v>0</v>
      </c>
      <c r="M1297" s="835">
        <v>0</v>
      </c>
      <c r="N1297" s="832">
        <v>1</v>
      </c>
      <c r="O1297" s="836">
        <v>0.5</v>
      </c>
      <c r="P1297" s="835"/>
      <c r="Q1297" s="837"/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30</v>
      </c>
      <c r="B1298" s="832" t="s">
        <v>3452</v>
      </c>
      <c r="C1298" s="832" t="s">
        <v>3462</v>
      </c>
      <c r="D1298" s="833" t="s">
        <v>5005</v>
      </c>
      <c r="E1298" s="834" t="s">
        <v>3478</v>
      </c>
      <c r="F1298" s="832" t="s">
        <v>3453</v>
      </c>
      <c r="G1298" s="832" t="s">
        <v>4227</v>
      </c>
      <c r="H1298" s="832" t="s">
        <v>564</v>
      </c>
      <c r="I1298" s="832" t="s">
        <v>4228</v>
      </c>
      <c r="J1298" s="832" t="s">
        <v>4229</v>
      </c>
      <c r="K1298" s="832" t="s">
        <v>4230</v>
      </c>
      <c r="L1298" s="835">
        <v>138.86000000000001</v>
      </c>
      <c r="M1298" s="835">
        <v>138.86000000000001</v>
      </c>
      <c r="N1298" s="832">
        <v>1</v>
      </c>
      <c r="O1298" s="836">
        <v>0.5</v>
      </c>
      <c r="P1298" s="835">
        <v>138.86000000000001</v>
      </c>
      <c r="Q1298" s="837">
        <v>1</v>
      </c>
      <c r="R1298" s="832">
        <v>1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30</v>
      </c>
      <c r="B1299" s="832" t="s">
        <v>3452</v>
      </c>
      <c r="C1299" s="832" t="s">
        <v>3462</v>
      </c>
      <c r="D1299" s="833" t="s">
        <v>5005</v>
      </c>
      <c r="E1299" s="834" t="s">
        <v>3478</v>
      </c>
      <c r="F1299" s="832" t="s">
        <v>3453</v>
      </c>
      <c r="G1299" s="832" t="s">
        <v>3947</v>
      </c>
      <c r="H1299" s="832" t="s">
        <v>597</v>
      </c>
      <c r="I1299" s="832" t="s">
        <v>2657</v>
      </c>
      <c r="J1299" s="832" t="s">
        <v>967</v>
      </c>
      <c r="K1299" s="832" t="s">
        <v>2658</v>
      </c>
      <c r="L1299" s="835">
        <v>1544.99</v>
      </c>
      <c r="M1299" s="835">
        <v>4634.97</v>
      </c>
      <c r="N1299" s="832">
        <v>3</v>
      </c>
      <c r="O1299" s="836">
        <v>1.5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30</v>
      </c>
      <c r="B1300" s="832" t="s">
        <v>3452</v>
      </c>
      <c r="C1300" s="832" t="s">
        <v>3462</v>
      </c>
      <c r="D1300" s="833" t="s">
        <v>5005</v>
      </c>
      <c r="E1300" s="834" t="s">
        <v>3478</v>
      </c>
      <c r="F1300" s="832" t="s">
        <v>3453</v>
      </c>
      <c r="G1300" s="832" t="s">
        <v>3947</v>
      </c>
      <c r="H1300" s="832" t="s">
        <v>564</v>
      </c>
      <c r="I1300" s="832" t="s">
        <v>4619</v>
      </c>
      <c r="J1300" s="832" t="s">
        <v>967</v>
      </c>
      <c r="K1300" s="832" t="s">
        <v>921</v>
      </c>
      <c r="L1300" s="835">
        <v>873.09</v>
      </c>
      <c r="M1300" s="835">
        <v>873.09</v>
      </c>
      <c r="N1300" s="832">
        <v>1</v>
      </c>
      <c r="O1300" s="836">
        <v>0.5</v>
      </c>
      <c r="P1300" s="835">
        <v>873.09</v>
      </c>
      <c r="Q1300" s="837">
        <v>1</v>
      </c>
      <c r="R1300" s="832">
        <v>1</v>
      </c>
      <c r="S1300" s="837">
        <v>1</v>
      </c>
      <c r="T1300" s="836">
        <v>0.5</v>
      </c>
      <c r="U1300" s="838">
        <v>1</v>
      </c>
    </row>
    <row r="1301" spans="1:21" ht="14.4" customHeight="1" x14ac:dyDescent="0.3">
      <c r="A1301" s="831">
        <v>30</v>
      </c>
      <c r="B1301" s="832" t="s">
        <v>3452</v>
      </c>
      <c r="C1301" s="832" t="s">
        <v>3462</v>
      </c>
      <c r="D1301" s="833" t="s">
        <v>5005</v>
      </c>
      <c r="E1301" s="834" t="s">
        <v>3478</v>
      </c>
      <c r="F1301" s="832" t="s">
        <v>3453</v>
      </c>
      <c r="G1301" s="832" t="s">
        <v>3947</v>
      </c>
      <c r="H1301" s="832" t="s">
        <v>597</v>
      </c>
      <c r="I1301" s="832" t="s">
        <v>2655</v>
      </c>
      <c r="J1301" s="832" t="s">
        <v>967</v>
      </c>
      <c r="K1301" s="832" t="s">
        <v>2656</v>
      </c>
      <c r="L1301" s="835">
        <v>515</v>
      </c>
      <c r="M1301" s="835">
        <v>515</v>
      </c>
      <c r="N1301" s="832">
        <v>1</v>
      </c>
      <c r="O1301" s="836">
        <v>1</v>
      </c>
      <c r="P1301" s="835">
        <v>515</v>
      </c>
      <c r="Q1301" s="837">
        <v>1</v>
      </c>
      <c r="R1301" s="832">
        <v>1</v>
      </c>
      <c r="S1301" s="837">
        <v>1</v>
      </c>
      <c r="T1301" s="836">
        <v>1</v>
      </c>
      <c r="U1301" s="838">
        <v>1</v>
      </c>
    </row>
    <row r="1302" spans="1:21" ht="14.4" customHeight="1" x14ac:dyDescent="0.3">
      <c r="A1302" s="831">
        <v>30</v>
      </c>
      <c r="B1302" s="832" t="s">
        <v>3452</v>
      </c>
      <c r="C1302" s="832" t="s">
        <v>3462</v>
      </c>
      <c r="D1302" s="833" t="s">
        <v>5005</v>
      </c>
      <c r="E1302" s="834" t="s">
        <v>3478</v>
      </c>
      <c r="F1302" s="832" t="s">
        <v>3453</v>
      </c>
      <c r="G1302" s="832" t="s">
        <v>4620</v>
      </c>
      <c r="H1302" s="832" t="s">
        <v>564</v>
      </c>
      <c r="I1302" s="832" t="s">
        <v>4621</v>
      </c>
      <c r="J1302" s="832" t="s">
        <v>723</v>
      </c>
      <c r="K1302" s="832" t="s">
        <v>4622</v>
      </c>
      <c r="L1302" s="835">
        <v>203.9</v>
      </c>
      <c r="M1302" s="835">
        <v>203.9</v>
      </c>
      <c r="N1302" s="832">
        <v>1</v>
      </c>
      <c r="O1302" s="836">
        <v>0.5</v>
      </c>
      <c r="P1302" s="835">
        <v>203.9</v>
      </c>
      <c r="Q1302" s="837">
        <v>1</v>
      </c>
      <c r="R1302" s="832">
        <v>1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30</v>
      </c>
      <c r="B1303" s="832" t="s">
        <v>3452</v>
      </c>
      <c r="C1303" s="832" t="s">
        <v>3462</v>
      </c>
      <c r="D1303" s="833" t="s">
        <v>5005</v>
      </c>
      <c r="E1303" s="834" t="s">
        <v>3478</v>
      </c>
      <c r="F1303" s="832" t="s">
        <v>3453</v>
      </c>
      <c r="G1303" s="832" t="s">
        <v>3948</v>
      </c>
      <c r="H1303" s="832" t="s">
        <v>597</v>
      </c>
      <c r="I1303" s="832" t="s">
        <v>2811</v>
      </c>
      <c r="J1303" s="832" t="s">
        <v>2812</v>
      </c>
      <c r="K1303" s="832" t="s">
        <v>2813</v>
      </c>
      <c r="L1303" s="835">
        <v>109.17</v>
      </c>
      <c r="M1303" s="835">
        <v>218.34</v>
      </c>
      <c r="N1303" s="832">
        <v>2</v>
      </c>
      <c r="O1303" s="836">
        <v>1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30</v>
      </c>
      <c r="B1304" s="832" t="s">
        <v>3452</v>
      </c>
      <c r="C1304" s="832" t="s">
        <v>3462</v>
      </c>
      <c r="D1304" s="833" t="s">
        <v>5005</v>
      </c>
      <c r="E1304" s="834" t="s">
        <v>3478</v>
      </c>
      <c r="F1304" s="832" t="s">
        <v>3453</v>
      </c>
      <c r="G1304" s="832" t="s">
        <v>3571</v>
      </c>
      <c r="H1304" s="832" t="s">
        <v>597</v>
      </c>
      <c r="I1304" s="832" t="s">
        <v>3053</v>
      </c>
      <c r="J1304" s="832" t="s">
        <v>3054</v>
      </c>
      <c r="K1304" s="832" t="s">
        <v>3055</v>
      </c>
      <c r="L1304" s="835">
        <v>50.32</v>
      </c>
      <c r="M1304" s="835">
        <v>352.24</v>
      </c>
      <c r="N1304" s="832">
        <v>7</v>
      </c>
      <c r="O1304" s="836">
        <v>2.5</v>
      </c>
      <c r="P1304" s="835">
        <v>150.96</v>
      </c>
      <c r="Q1304" s="837">
        <v>0.4285714285714286</v>
      </c>
      <c r="R1304" s="832">
        <v>3</v>
      </c>
      <c r="S1304" s="837">
        <v>0.42857142857142855</v>
      </c>
      <c r="T1304" s="836">
        <v>1</v>
      </c>
      <c r="U1304" s="838">
        <v>0.4</v>
      </c>
    </row>
    <row r="1305" spans="1:21" ht="14.4" customHeight="1" x14ac:dyDescent="0.3">
      <c r="A1305" s="831">
        <v>30</v>
      </c>
      <c r="B1305" s="832" t="s">
        <v>3452</v>
      </c>
      <c r="C1305" s="832" t="s">
        <v>3462</v>
      </c>
      <c r="D1305" s="833" t="s">
        <v>5005</v>
      </c>
      <c r="E1305" s="834" t="s">
        <v>3478</v>
      </c>
      <c r="F1305" s="832" t="s">
        <v>3453</v>
      </c>
      <c r="G1305" s="832" t="s">
        <v>4231</v>
      </c>
      <c r="H1305" s="832" t="s">
        <v>564</v>
      </c>
      <c r="I1305" s="832" t="s">
        <v>4232</v>
      </c>
      <c r="J1305" s="832" t="s">
        <v>4233</v>
      </c>
      <c r="K1305" s="832" t="s">
        <v>4234</v>
      </c>
      <c r="L1305" s="835">
        <v>83.38</v>
      </c>
      <c r="M1305" s="835">
        <v>166.76</v>
      </c>
      <c r="N1305" s="832">
        <v>2</v>
      </c>
      <c r="O1305" s="836">
        <v>1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30</v>
      </c>
      <c r="B1306" s="832" t="s">
        <v>3452</v>
      </c>
      <c r="C1306" s="832" t="s">
        <v>3462</v>
      </c>
      <c r="D1306" s="833" t="s">
        <v>5005</v>
      </c>
      <c r="E1306" s="834" t="s">
        <v>3478</v>
      </c>
      <c r="F1306" s="832" t="s">
        <v>3453</v>
      </c>
      <c r="G1306" s="832" t="s">
        <v>4235</v>
      </c>
      <c r="H1306" s="832" t="s">
        <v>564</v>
      </c>
      <c r="I1306" s="832" t="s">
        <v>4236</v>
      </c>
      <c r="J1306" s="832" t="s">
        <v>1298</v>
      </c>
      <c r="K1306" s="832" t="s">
        <v>4237</v>
      </c>
      <c r="L1306" s="835">
        <v>374.79</v>
      </c>
      <c r="M1306" s="835">
        <v>374.79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30</v>
      </c>
      <c r="B1307" s="832" t="s">
        <v>3452</v>
      </c>
      <c r="C1307" s="832" t="s">
        <v>3462</v>
      </c>
      <c r="D1307" s="833" t="s">
        <v>5005</v>
      </c>
      <c r="E1307" s="834" t="s">
        <v>3478</v>
      </c>
      <c r="F1307" s="832" t="s">
        <v>3453</v>
      </c>
      <c r="G1307" s="832" t="s">
        <v>4238</v>
      </c>
      <c r="H1307" s="832" t="s">
        <v>597</v>
      </c>
      <c r="I1307" s="832" t="s">
        <v>3295</v>
      </c>
      <c r="J1307" s="832" t="s">
        <v>940</v>
      </c>
      <c r="K1307" s="832" t="s">
        <v>3296</v>
      </c>
      <c r="L1307" s="835">
        <v>0</v>
      </c>
      <c r="M1307" s="835">
        <v>0</v>
      </c>
      <c r="N1307" s="832">
        <v>2</v>
      </c>
      <c r="O1307" s="836">
        <v>1</v>
      </c>
      <c r="P1307" s="835"/>
      <c r="Q1307" s="837"/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30</v>
      </c>
      <c r="B1308" s="832" t="s">
        <v>3452</v>
      </c>
      <c r="C1308" s="832" t="s">
        <v>3462</v>
      </c>
      <c r="D1308" s="833" t="s">
        <v>5005</v>
      </c>
      <c r="E1308" s="834" t="s">
        <v>3478</v>
      </c>
      <c r="F1308" s="832" t="s">
        <v>3453</v>
      </c>
      <c r="G1308" s="832" t="s">
        <v>4082</v>
      </c>
      <c r="H1308" s="832" t="s">
        <v>597</v>
      </c>
      <c r="I1308" s="832" t="s">
        <v>3093</v>
      </c>
      <c r="J1308" s="832" t="s">
        <v>1432</v>
      </c>
      <c r="K1308" s="832" t="s">
        <v>3094</v>
      </c>
      <c r="L1308" s="835">
        <v>212.45</v>
      </c>
      <c r="M1308" s="835">
        <v>212.45</v>
      </c>
      <c r="N1308" s="832">
        <v>1</v>
      </c>
      <c r="O1308" s="836">
        <v>0.5</v>
      </c>
      <c r="P1308" s="835">
        <v>212.45</v>
      </c>
      <c r="Q1308" s="837">
        <v>1</v>
      </c>
      <c r="R1308" s="832">
        <v>1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30</v>
      </c>
      <c r="B1309" s="832" t="s">
        <v>3452</v>
      </c>
      <c r="C1309" s="832" t="s">
        <v>3462</v>
      </c>
      <c r="D1309" s="833" t="s">
        <v>5005</v>
      </c>
      <c r="E1309" s="834" t="s">
        <v>3478</v>
      </c>
      <c r="F1309" s="832" t="s">
        <v>3453</v>
      </c>
      <c r="G1309" s="832" t="s">
        <v>3572</v>
      </c>
      <c r="H1309" s="832" t="s">
        <v>597</v>
      </c>
      <c r="I1309" s="832" t="s">
        <v>2904</v>
      </c>
      <c r="J1309" s="832" t="s">
        <v>2900</v>
      </c>
      <c r="K1309" s="832" t="s">
        <v>2905</v>
      </c>
      <c r="L1309" s="835">
        <v>63.14</v>
      </c>
      <c r="M1309" s="835">
        <v>63.14</v>
      </c>
      <c r="N1309" s="832">
        <v>1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30</v>
      </c>
      <c r="B1310" s="832" t="s">
        <v>3452</v>
      </c>
      <c r="C1310" s="832" t="s">
        <v>3462</v>
      </c>
      <c r="D1310" s="833" t="s">
        <v>5005</v>
      </c>
      <c r="E1310" s="834" t="s">
        <v>3478</v>
      </c>
      <c r="F1310" s="832" t="s">
        <v>3453</v>
      </c>
      <c r="G1310" s="832" t="s">
        <v>3572</v>
      </c>
      <c r="H1310" s="832" t="s">
        <v>597</v>
      </c>
      <c r="I1310" s="832" t="s">
        <v>2908</v>
      </c>
      <c r="J1310" s="832" t="s">
        <v>2900</v>
      </c>
      <c r="K1310" s="832" t="s">
        <v>2909</v>
      </c>
      <c r="L1310" s="835">
        <v>84.18</v>
      </c>
      <c r="M1310" s="835">
        <v>84.18</v>
      </c>
      <c r="N1310" s="832">
        <v>1</v>
      </c>
      <c r="O1310" s="836">
        <v>0.5</v>
      </c>
      <c r="P1310" s="835">
        <v>84.18</v>
      </c>
      <c r="Q1310" s="837">
        <v>1</v>
      </c>
      <c r="R1310" s="832">
        <v>1</v>
      </c>
      <c r="S1310" s="837">
        <v>1</v>
      </c>
      <c r="T1310" s="836">
        <v>0.5</v>
      </c>
      <c r="U1310" s="838">
        <v>1</v>
      </c>
    </row>
    <row r="1311" spans="1:21" ht="14.4" customHeight="1" x14ac:dyDescent="0.3">
      <c r="A1311" s="831">
        <v>30</v>
      </c>
      <c r="B1311" s="832" t="s">
        <v>3452</v>
      </c>
      <c r="C1311" s="832" t="s">
        <v>3462</v>
      </c>
      <c r="D1311" s="833" t="s">
        <v>5005</v>
      </c>
      <c r="E1311" s="834" t="s">
        <v>3478</v>
      </c>
      <c r="F1311" s="832" t="s">
        <v>3453</v>
      </c>
      <c r="G1311" s="832" t="s">
        <v>3572</v>
      </c>
      <c r="H1311" s="832" t="s">
        <v>597</v>
      </c>
      <c r="I1311" s="832" t="s">
        <v>2910</v>
      </c>
      <c r="J1311" s="832" t="s">
        <v>2897</v>
      </c>
      <c r="K1311" s="832" t="s">
        <v>2911</v>
      </c>
      <c r="L1311" s="835">
        <v>63.14</v>
      </c>
      <c r="M1311" s="835">
        <v>126.28</v>
      </c>
      <c r="N1311" s="832">
        <v>2</v>
      </c>
      <c r="O1311" s="836">
        <v>1</v>
      </c>
      <c r="P1311" s="835">
        <v>63.14</v>
      </c>
      <c r="Q1311" s="837">
        <v>0.5</v>
      </c>
      <c r="R1311" s="832">
        <v>1</v>
      </c>
      <c r="S1311" s="837">
        <v>0.5</v>
      </c>
      <c r="T1311" s="836">
        <v>0.5</v>
      </c>
      <c r="U1311" s="838">
        <v>0.5</v>
      </c>
    </row>
    <row r="1312" spans="1:21" ht="14.4" customHeight="1" x14ac:dyDescent="0.3">
      <c r="A1312" s="831">
        <v>30</v>
      </c>
      <c r="B1312" s="832" t="s">
        <v>3452</v>
      </c>
      <c r="C1312" s="832" t="s">
        <v>3462</v>
      </c>
      <c r="D1312" s="833" t="s">
        <v>5005</v>
      </c>
      <c r="E1312" s="834" t="s">
        <v>3478</v>
      </c>
      <c r="F1312" s="832" t="s">
        <v>3453</v>
      </c>
      <c r="G1312" s="832" t="s">
        <v>3572</v>
      </c>
      <c r="H1312" s="832" t="s">
        <v>597</v>
      </c>
      <c r="I1312" s="832" t="s">
        <v>2912</v>
      </c>
      <c r="J1312" s="832" t="s">
        <v>2897</v>
      </c>
      <c r="K1312" s="832" t="s">
        <v>2913</v>
      </c>
      <c r="L1312" s="835">
        <v>49.08</v>
      </c>
      <c r="M1312" s="835">
        <v>98.16</v>
      </c>
      <c r="N1312" s="832">
        <v>2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30</v>
      </c>
      <c r="B1313" s="832" t="s">
        <v>3452</v>
      </c>
      <c r="C1313" s="832" t="s">
        <v>3462</v>
      </c>
      <c r="D1313" s="833" t="s">
        <v>5005</v>
      </c>
      <c r="E1313" s="834" t="s">
        <v>3478</v>
      </c>
      <c r="F1313" s="832" t="s">
        <v>3453</v>
      </c>
      <c r="G1313" s="832" t="s">
        <v>3572</v>
      </c>
      <c r="H1313" s="832" t="s">
        <v>564</v>
      </c>
      <c r="I1313" s="832" t="s">
        <v>3968</v>
      </c>
      <c r="J1313" s="832" t="s">
        <v>2897</v>
      </c>
      <c r="K1313" s="832" t="s">
        <v>3969</v>
      </c>
      <c r="L1313" s="835">
        <v>84.18</v>
      </c>
      <c r="M1313" s="835">
        <v>84.18</v>
      </c>
      <c r="N1313" s="832">
        <v>1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30</v>
      </c>
      <c r="B1314" s="832" t="s">
        <v>3452</v>
      </c>
      <c r="C1314" s="832" t="s">
        <v>3462</v>
      </c>
      <c r="D1314" s="833" t="s">
        <v>5005</v>
      </c>
      <c r="E1314" s="834" t="s">
        <v>3478</v>
      </c>
      <c r="F1314" s="832" t="s">
        <v>3453</v>
      </c>
      <c r="G1314" s="832" t="s">
        <v>3572</v>
      </c>
      <c r="H1314" s="832" t="s">
        <v>597</v>
      </c>
      <c r="I1314" s="832" t="s">
        <v>2906</v>
      </c>
      <c r="J1314" s="832" t="s">
        <v>2900</v>
      </c>
      <c r="K1314" s="832" t="s">
        <v>2907</v>
      </c>
      <c r="L1314" s="835">
        <v>49.08</v>
      </c>
      <c r="M1314" s="835">
        <v>147.24</v>
      </c>
      <c r="N1314" s="832">
        <v>3</v>
      </c>
      <c r="O1314" s="836">
        <v>1.5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30</v>
      </c>
      <c r="B1315" s="832" t="s">
        <v>3452</v>
      </c>
      <c r="C1315" s="832" t="s">
        <v>3462</v>
      </c>
      <c r="D1315" s="833" t="s">
        <v>5005</v>
      </c>
      <c r="E1315" s="834" t="s">
        <v>3478</v>
      </c>
      <c r="F1315" s="832" t="s">
        <v>3453</v>
      </c>
      <c r="G1315" s="832" t="s">
        <v>4623</v>
      </c>
      <c r="H1315" s="832" t="s">
        <v>564</v>
      </c>
      <c r="I1315" s="832" t="s">
        <v>4624</v>
      </c>
      <c r="J1315" s="832" t="s">
        <v>2234</v>
      </c>
      <c r="K1315" s="832" t="s">
        <v>4625</v>
      </c>
      <c r="L1315" s="835">
        <v>23.13</v>
      </c>
      <c r="M1315" s="835">
        <v>23.13</v>
      </c>
      <c r="N1315" s="832">
        <v>1</v>
      </c>
      <c r="O1315" s="836">
        <v>0.5</v>
      </c>
      <c r="P1315" s="835">
        <v>23.13</v>
      </c>
      <c r="Q1315" s="837">
        <v>1</v>
      </c>
      <c r="R1315" s="832">
        <v>1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30</v>
      </c>
      <c r="B1316" s="832" t="s">
        <v>3452</v>
      </c>
      <c r="C1316" s="832" t="s">
        <v>3462</v>
      </c>
      <c r="D1316" s="833" t="s">
        <v>5005</v>
      </c>
      <c r="E1316" s="834" t="s">
        <v>3473</v>
      </c>
      <c r="F1316" s="832" t="s">
        <v>3453</v>
      </c>
      <c r="G1316" s="832" t="s">
        <v>3500</v>
      </c>
      <c r="H1316" s="832" t="s">
        <v>597</v>
      </c>
      <c r="I1316" s="832" t="s">
        <v>2740</v>
      </c>
      <c r="J1316" s="832" t="s">
        <v>761</v>
      </c>
      <c r="K1316" s="832" t="s">
        <v>2741</v>
      </c>
      <c r="L1316" s="835">
        <v>234.07</v>
      </c>
      <c r="M1316" s="835">
        <v>234.07</v>
      </c>
      <c r="N1316" s="832">
        <v>1</v>
      </c>
      <c r="O1316" s="836">
        <v>0.5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30</v>
      </c>
      <c r="B1317" s="832" t="s">
        <v>3452</v>
      </c>
      <c r="C1317" s="832" t="s">
        <v>3462</v>
      </c>
      <c r="D1317" s="833" t="s">
        <v>5005</v>
      </c>
      <c r="E1317" s="834" t="s">
        <v>3473</v>
      </c>
      <c r="F1317" s="832" t="s">
        <v>3453</v>
      </c>
      <c r="G1317" s="832" t="s">
        <v>3681</v>
      </c>
      <c r="H1317" s="832" t="s">
        <v>564</v>
      </c>
      <c r="I1317" s="832" t="s">
        <v>3682</v>
      </c>
      <c r="J1317" s="832" t="s">
        <v>3683</v>
      </c>
      <c r="K1317" s="832" t="s">
        <v>3684</v>
      </c>
      <c r="L1317" s="835">
        <v>0</v>
      </c>
      <c r="M1317" s="835">
        <v>0</v>
      </c>
      <c r="N1317" s="832">
        <v>1</v>
      </c>
      <c r="O1317" s="836">
        <v>0.5</v>
      </c>
      <c r="P1317" s="835"/>
      <c r="Q1317" s="837"/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30</v>
      </c>
      <c r="B1318" s="832" t="s">
        <v>3452</v>
      </c>
      <c r="C1318" s="832" t="s">
        <v>3462</v>
      </c>
      <c r="D1318" s="833" t="s">
        <v>5005</v>
      </c>
      <c r="E1318" s="834" t="s">
        <v>3473</v>
      </c>
      <c r="F1318" s="832" t="s">
        <v>3453</v>
      </c>
      <c r="G1318" s="832" t="s">
        <v>3698</v>
      </c>
      <c r="H1318" s="832" t="s">
        <v>564</v>
      </c>
      <c r="I1318" s="832" t="s">
        <v>3699</v>
      </c>
      <c r="J1318" s="832" t="s">
        <v>2023</v>
      </c>
      <c r="K1318" s="832" t="s">
        <v>2018</v>
      </c>
      <c r="L1318" s="835">
        <v>78.33</v>
      </c>
      <c r="M1318" s="835">
        <v>78.33</v>
      </c>
      <c r="N1318" s="832">
        <v>1</v>
      </c>
      <c r="O1318" s="836">
        <v>0.5</v>
      </c>
      <c r="P1318" s="835">
        <v>78.33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" customHeight="1" x14ac:dyDescent="0.3">
      <c r="A1319" s="831">
        <v>30</v>
      </c>
      <c r="B1319" s="832" t="s">
        <v>3452</v>
      </c>
      <c r="C1319" s="832" t="s">
        <v>3462</v>
      </c>
      <c r="D1319" s="833" t="s">
        <v>5005</v>
      </c>
      <c r="E1319" s="834" t="s">
        <v>3473</v>
      </c>
      <c r="F1319" s="832" t="s">
        <v>3453</v>
      </c>
      <c r="G1319" s="832" t="s">
        <v>3501</v>
      </c>
      <c r="H1319" s="832" t="s">
        <v>597</v>
      </c>
      <c r="I1319" s="832" t="s">
        <v>4626</v>
      </c>
      <c r="J1319" s="832" t="s">
        <v>822</v>
      </c>
      <c r="K1319" s="832" t="s">
        <v>3610</v>
      </c>
      <c r="L1319" s="835">
        <v>264</v>
      </c>
      <c r="M1319" s="835">
        <v>264</v>
      </c>
      <c r="N1319" s="832">
        <v>1</v>
      </c>
      <c r="O1319" s="836">
        <v>0.5</v>
      </c>
      <c r="P1319" s="835">
        <v>264</v>
      </c>
      <c r="Q1319" s="837">
        <v>1</v>
      </c>
      <c r="R1319" s="832">
        <v>1</v>
      </c>
      <c r="S1319" s="837">
        <v>1</v>
      </c>
      <c r="T1319" s="836">
        <v>0.5</v>
      </c>
      <c r="U1319" s="838">
        <v>1</v>
      </c>
    </row>
    <row r="1320" spans="1:21" ht="14.4" customHeight="1" x14ac:dyDescent="0.3">
      <c r="A1320" s="831">
        <v>30</v>
      </c>
      <c r="B1320" s="832" t="s">
        <v>3452</v>
      </c>
      <c r="C1320" s="832" t="s">
        <v>3462</v>
      </c>
      <c r="D1320" s="833" t="s">
        <v>5005</v>
      </c>
      <c r="E1320" s="834" t="s">
        <v>3473</v>
      </c>
      <c r="F1320" s="832" t="s">
        <v>3453</v>
      </c>
      <c r="G1320" s="832" t="s">
        <v>3704</v>
      </c>
      <c r="H1320" s="832" t="s">
        <v>564</v>
      </c>
      <c r="I1320" s="832" t="s">
        <v>3705</v>
      </c>
      <c r="J1320" s="832" t="s">
        <v>3706</v>
      </c>
      <c r="K1320" s="832" t="s">
        <v>3707</v>
      </c>
      <c r="L1320" s="835">
        <v>23.72</v>
      </c>
      <c r="M1320" s="835">
        <v>23.72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30</v>
      </c>
      <c r="B1321" s="832" t="s">
        <v>3452</v>
      </c>
      <c r="C1321" s="832" t="s">
        <v>3462</v>
      </c>
      <c r="D1321" s="833" t="s">
        <v>5005</v>
      </c>
      <c r="E1321" s="834" t="s">
        <v>3473</v>
      </c>
      <c r="F1321" s="832" t="s">
        <v>3453</v>
      </c>
      <c r="G1321" s="832" t="s">
        <v>3508</v>
      </c>
      <c r="H1321" s="832" t="s">
        <v>597</v>
      </c>
      <c r="I1321" s="832" t="s">
        <v>2697</v>
      </c>
      <c r="J1321" s="832" t="s">
        <v>1091</v>
      </c>
      <c r="K1321" s="832" t="s">
        <v>2698</v>
      </c>
      <c r="L1321" s="835">
        <v>42.51</v>
      </c>
      <c r="M1321" s="835">
        <v>42.51</v>
      </c>
      <c r="N1321" s="832">
        <v>1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30</v>
      </c>
      <c r="B1322" s="832" t="s">
        <v>3452</v>
      </c>
      <c r="C1322" s="832" t="s">
        <v>3462</v>
      </c>
      <c r="D1322" s="833" t="s">
        <v>5005</v>
      </c>
      <c r="E1322" s="834" t="s">
        <v>3473</v>
      </c>
      <c r="F1322" s="832" t="s">
        <v>3453</v>
      </c>
      <c r="G1322" s="832" t="s">
        <v>3509</v>
      </c>
      <c r="H1322" s="832" t="s">
        <v>564</v>
      </c>
      <c r="I1322" s="832" t="s">
        <v>4270</v>
      </c>
      <c r="J1322" s="832" t="s">
        <v>3511</v>
      </c>
      <c r="K1322" s="832" t="s">
        <v>4271</v>
      </c>
      <c r="L1322" s="835">
        <v>537.12</v>
      </c>
      <c r="M1322" s="835">
        <v>537.12</v>
      </c>
      <c r="N1322" s="832">
        <v>1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30</v>
      </c>
      <c r="B1323" s="832" t="s">
        <v>3452</v>
      </c>
      <c r="C1323" s="832" t="s">
        <v>3462</v>
      </c>
      <c r="D1323" s="833" t="s">
        <v>5005</v>
      </c>
      <c r="E1323" s="834" t="s">
        <v>3473</v>
      </c>
      <c r="F1323" s="832" t="s">
        <v>3453</v>
      </c>
      <c r="G1323" s="832" t="s">
        <v>4627</v>
      </c>
      <c r="H1323" s="832" t="s">
        <v>564</v>
      </c>
      <c r="I1323" s="832" t="s">
        <v>4628</v>
      </c>
      <c r="J1323" s="832" t="s">
        <v>4629</v>
      </c>
      <c r="K1323" s="832" t="s">
        <v>4630</v>
      </c>
      <c r="L1323" s="835">
        <v>0</v>
      </c>
      <c r="M1323" s="835">
        <v>0</v>
      </c>
      <c r="N1323" s="832">
        <v>2</v>
      </c>
      <c r="O1323" s="836">
        <v>1.5</v>
      </c>
      <c r="P1323" s="835">
        <v>0</v>
      </c>
      <c r="Q1323" s="837"/>
      <c r="R1323" s="832">
        <v>1</v>
      </c>
      <c r="S1323" s="837">
        <v>0.5</v>
      </c>
      <c r="T1323" s="836">
        <v>1</v>
      </c>
      <c r="U1323" s="838">
        <v>0.66666666666666663</v>
      </c>
    </row>
    <row r="1324" spans="1:21" ht="14.4" customHeight="1" x14ac:dyDescent="0.3">
      <c r="A1324" s="831">
        <v>30</v>
      </c>
      <c r="B1324" s="832" t="s">
        <v>3452</v>
      </c>
      <c r="C1324" s="832" t="s">
        <v>3462</v>
      </c>
      <c r="D1324" s="833" t="s">
        <v>5005</v>
      </c>
      <c r="E1324" s="834" t="s">
        <v>3473</v>
      </c>
      <c r="F1324" s="832" t="s">
        <v>3453</v>
      </c>
      <c r="G1324" s="832" t="s">
        <v>3758</v>
      </c>
      <c r="H1324" s="832" t="s">
        <v>564</v>
      </c>
      <c r="I1324" s="832" t="s">
        <v>3759</v>
      </c>
      <c r="J1324" s="832" t="s">
        <v>1371</v>
      </c>
      <c r="K1324" s="832" t="s">
        <v>3760</v>
      </c>
      <c r="L1324" s="835">
        <v>107.27</v>
      </c>
      <c r="M1324" s="835">
        <v>321.81</v>
      </c>
      <c r="N1324" s="832">
        <v>3</v>
      </c>
      <c r="O1324" s="836">
        <v>1.5</v>
      </c>
      <c r="P1324" s="835">
        <v>107.27</v>
      </c>
      <c r="Q1324" s="837">
        <v>0.33333333333333331</v>
      </c>
      <c r="R1324" s="832">
        <v>1</v>
      </c>
      <c r="S1324" s="837">
        <v>0.33333333333333331</v>
      </c>
      <c r="T1324" s="836">
        <v>1</v>
      </c>
      <c r="U1324" s="838">
        <v>0.66666666666666663</v>
      </c>
    </row>
    <row r="1325" spans="1:21" ht="14.4" customHeight="1" x14ac:dyDescent="0.3">
      <c r="A1325" s="831">
        <v>30</v>
      </c>
      <c r="B1325" s="832" t="s">
        <v>3452</v>
      </c>
      <c r="C1325" s="832" t="s">
        <v>3462</v>
      </c>
      <c r="D1325" s="833" t="s">
        <v>5005</v>
      </c>
      <c r="E1325" s="834" t="s">
        <v>3473</v>
      </c>
      <c r="F1325" s="832" t="s">
        <v>3453</v>
      </c>
      <c r="G1325" s="832" t="s">
        <v>3575</v>
      </c>
      <c r="H1325" s="832" t="s">
        <v>564</v>
      </c>
      <c r="I1325" s="832" t="s">
        <v>3576</v>
      </c>
      <c r="J1325" s="832" t="s">
        <v>1242</v>
      </c>
      <c r="K1325" s="832" t="s">
        <v>3577</v>
      </c>
      <c r="L1325" s="835">
        <v>45.03</v>
      </c>
      <c r="M1325" s="835">
        <v>45.03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30</v>
      </c>
      <c r="B1326" s="832" t="s">
        <v>3452</v>
      </c>
      <c r="C1326" s="832" t="s">
        <v>3462</v>
      </c>
      <c r="D1326" s="833" t="s">
        <v>5005</v>
      </c>
      <c r="E1326" s="834" t="s">
        <v>3473</v>
      </c>
      <c r="F1326" s="832" t="s">
        <v>3453</v>
      </c>
      <c r="G1326" s="832" t="s">
        <v>4163</v>
      </c>
      <c r="H1326" s="832" t="s">
        <v>597</v>
      </c>
      <c r="I1326" s="832" t="s">
        <v>3116</v>
      </c>
      <c r="J1326" s="832" t="s">
        <v>3117</v>
      </c>
      <c r="K1326" s="832" t="s">
        <v>3118</v>
      </c>
      <c r="L1326" s="835">
        <v>88.92</v>
      </c>
      <c r="M1326" s="835">
        <v>88.92</v>
      </c>
      <c r="N1326" s="832">
        <v>1</v>
      </c>
      <c r="O1326" s="836">
        <v>0.5</v>
      </c>
      <c r="P1326" s="835">
        <v>88.92</v>
      </c>
      <c r="Q1326" s="837">
        <v>1</v>
      </c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30</v>
      </c>
      <c r="B1327" s="832" t="s">
        <v>3452</v>
      </c>
      <c r="C1327" s="832" t="s">
        <v>3462</v>
      </c>
      <c r="D1327" s="833" t="s">
        <v>5005</v>
      </c>
      <c r="E1327" s="834" t="s">
        <v>3473</v>
      </c>
      <c r="F1327" s="832" t="s">
        <v>3453</v>
      </c>
      <c r="G1327" s="832" t="s">
        <v>3482</v>
      </c>
      <c r="H1327" s="832" t="s">
        <v>564</v>
      </c>
      <c r="I1327" s="832" t="s">
        <v>3526</v>
      </c>
      <c r="J1327" s="832" t="s">
        <v>3527</v>
      </c>
      <c r="K1327" s="832" t="s">
        <v>3528</v>
      </c>
      <c r="L1327" s="835">
        <v>35.17</v>
      </c>
      <c r="M1327" s="835">
        <v>35.17</v>
      </c>
      <c r="N1327" s="832">
        <v>1</v>
      </c>
      <c r="O1327" s="836">
        <v>0.5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30</v>
      </c>
      <c r="B1328" s="832" t="s">
        <v>3452</v>
      </c>
      <c r="C1328" s="832" t="s">
        <v>3462</v>
      </c>
      <c r="D1328" s="833" t="s">
        <v>5005</v>
      </c>
      <c r="E1328" s="834" t="s">
        <v>3473</v>
      </c>
      <c r="F1328" s="832" t="s">
        <v>3453</v>
      </c>
      <c r="G1328" s="832" t="s">
        <v>3626</v>
      </c>
      <c r="H1328" s="832" t="s">
        <v>564</v>
      </c>
      <c r="I1328" s="832" t="s">
        <v>3627</v>
      </c>
      <c r="J1328" s="832" t="s">
        <v>3628</v>
      </c>
      <c r="K1328" s="832" t="s">
        <v>3629</v>
      </c>
      <c r="L1328" s="835">
        <v>760.22</v>
      </c>
      <c r="M1328" s="835">
        <v>760.22</v>
      </c>
      <c r="N1328" s="832">
        <v>1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30</v>
      </c>
      <c r="B1329" s="832" t="s">
        <v>3452</v>
      </c>
      <c r="C1329" s="832" t="s">
        <v>3462</v>
      </c>
      <c r="D1329" s="833" t="s">
        <v>5005</v>
      </c>
      <c r="E1329" s="834" t="s">
        <v>3473</v>
      </c>
      <c r="F1329" s="832" t="s">
        <v>3453</v>
      </c>
      <c r="G1329" s="832" t="s">
        <v>3630</v>
      </c>
      <c r="H1329" s="832" t="s">
        <v>564</v>
      </c>
      <c r="I1329" s="832" t="s">
        <v>4573</v>
      </c>
      <c r="J1329" s="832" t="s">
        <v>1011</v>
      </c>
      <c r="K1329" s="832" t="s">
        <v>3512</v>
      </c>
      <c r="L1329" s="835">
        <v>0</v>
      </c>
      <c r="M1329" s="835">
        <v>0</v>
      </c>
      <c r="N1329" s="832">
        <v>2</v>
      </c>
      <c r="O1329" s="836">
        <v>1</v>
      </c>
      <c r="P1329" s="835">
        <v>0</v>
      </c>
      <c r="Q1329" s="837"/>
      <c r="R1329" s="832">
        <v>2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30</v>
      </c>
      <c r="B1330" s="832" t="s">
        <v>3452</v>
      </c>
      <c r="C1330" s="832" t="s">
        <v>3462</v>
      </c>
      <c r="D1330" s="833" t="s">
        <v>5005</v>
      </c>
      <c r="E1330" s="834" t="s">
        <v>3473</v>
      </c>
      <c r="F1330" s="832" t="s">
        <v>3453</v>
      </c>
      <c r="G1330" s="832" t="s">
        <v>3633</v>
      </c>
      <c r="H1330" s="832" t="s">
        <v>564</v>
      </c>
      <c r="I1330" s="832" t="s">
        <v>3634</v>
      </c>
      <c r="J1330" s="832" t="s">
        <v>3635</v>
      </c>
      <c r="K1330" s="832" t="s">
        <v>1199</v>
      </c>
      <c r="L1330" s="835">
        <v>0</v>
      </c>
      <c r="M1330" s="835">
        <v>0</v>
      </c>
      <c r="N1330" s="832">
        <v>1</v>
      </c>
      <c r="O1330" s="836">
        <v>0.5</v>
      </c>
      <c r="P1330" s="835"/>
      <c r="Q1330" s="837"/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30</v>
      </c>
      <c r="B1331" s="832" t="s">
        <v>3452</v>
      </c>
      <c r="C1331" s="832" t="s">
        <v>3462</v>
      </c>
      <c r="D1331" s="833" t="s">
        <v>5005</v>
      </c>
      <c r="E1331" s="834" t="s">
        <v>3473</v>
      </c>
      <c r="F1331" s="832" t="s">
        <v>3453</v>
      </c>
      <c r="G1331" s="832" t="s">
        <v>3530</v>
      </c>
      <c r="H1331" s="832" t="s">
        <v>564</v>
      </c>
      <c r="I1331" s="832" t="s">
        <v>3636</v>
      </c>
      <c r="J1331" s="832" t="s">
        <v>1365</v>
      </c>
      <c r="K1331" s="832" t="s">
        <v>3533</v>
      </c>
      <c r="L1331" s="835">
        <v>0</v>
      </c>
      <c r="M1331" s="835">
        <v>0</v>
      </c>
      <c r="N1331" s="832">
        <v>1</v>
      </c>
      <c r="O1331" s="836">
        <v>0.5</v>
      </c>
      <c r="P1331" s="835">
        <v>0</v>
      </c>
      <c r="Q1331" s="837"/>
      <c r="R1331" s="832">
        <v>1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30</v>
      </c>
      <c r="B1332" s="832" t="s">
        <v>3452</v>
      </c>
      <c r="C1332" s="832" t="s">
        <v>3462</v>
      </c>
      <c r="D1332" s="833" t="s">
        <v>5005</v>
      </c>
      <c r="E1332" s="834" t="s">
        <v>3473</v>
      </c>
      <c r="F1332" s="832" t="s">
        <v>3453</v>
      </c>
      <c r="G1332" s="832" t="s">
        <v>3530</v>
      </c>
      <c r="H1332" s="832" t="s">
        <v>564</v>
      </c>
      <c r="I1332" s="832" t="s">
        <v>4176</v>
      </c>
      <c r="J1332" s="832" t="s">
        <v>1365</v>
      </c>
      <c r="K1332" s="832" t="s">
        <v>4177</v>
      </c>
      <c r="L1332" s="835">
        <v>0</v>
      </c>
      <c r="M1332" s="835">
        <v>0</v>
      </c>
      <c r="N1332" s="832">
        <v>1</v>
      </c>
      <c r="O1332" s="836">
        <v>0.5</v>
      </c>
      <c r="P1332" s="835"/>
      <c r="Q1332" s="837"/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30</v>
      </c>
      <c r="B1333" s="832" t="s">
        <v>3452</v>
      </c>
      <c r="C1333" s="832" t="s">
        <v>3462</v>
      </c>
      <c r="D1333" s="833" t="s">
        <v>5005</v>
      </c>
      <c r="E1333" s="834" t="s">
        <v>3473</v>
      </c>
      <c r="F1333" s="832" t="s">
        <v>3453</v>
      </c>
      <c r="G1333" s="832" t="s">
        <v>4040</v>
      </c>
      <c r="H1333" s="832" t="s">
        <v>564</v>
      </c>
      <c r="I1333" s="832" t="s">
        <v>4178</v>
      </c>
      <c r="J1333" s="832" t="s">
        <v>4042</v>
      </c>
      <c r="K1333" s="832" t="s">
        <v>4179</v>
      </c>
      <c r="L1333" s="835">
        <v>122.73</v>
      </c>
      <c r="M1333" s="835">
        <v>122.73</v>
      </c>
      <c r="N1333" s="832">
        <v>1</v>
      </c>
      <c r="O1333" s="836">
        <v>1</v>
      </c>
      <c r="P1333" s="835">
        <v>122.73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30</v>
      </c>
      <c r="B1334" s="832" t="s">
        <v>3452</v>
      </c>
      <c r="C1334" s="832" t="s">
        <v>3462</v>
      </c>
      <c r="D1334" s="833" t="s">
        <v>5005</v>
      </c>
      <c r="E1334" s="834" t="s">
        <v>3473</v>
      </c>
      <c r="F1334" s="832" t="s">
        <v>3453</v>
      </c>
      <c r="G1334" s="832" t="s">
        <v>3581</v>
      </c>
      <c r="H1334" s="832" t="s">
        <v>564</v>
      </c>
      <c r="I1334" s="832" t="s">
        <v>3582</v>
      </c>
      <c r="J1334" s="832" t="s">
        <v>3583</v>
      </c>
      <c r="K1334" s="832" t="s">
        <v>642</v>
      </c>
      <c r="L1334" s="835">
        <v>88.1</v>
      </c>
      <c r="M1334" s="835">
        <v>88.1</v>
      </c>
      <c r="N1334" s="832">
        <v>1</v>
      </c>
      <c r="O1334" s="836">
        <v>0.5</v>
      </c>
      <c r="P1334" s="835">
        <v>88.1</v>
      </c>
      <c r="Q1334" s="837">
        <v>1</v>
      </c>
      <c r="R1334" s="832">
        <v>1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30</v>
      </c>
      <c r="B1335" s="832" t="s">
        <v>3452</v>
      </c>
      <c r="C1335" s="832" t="s">
        <v>3462</v>
      </c>
      <c r="D1335" s="833" t="s">
        <v>5005</v>
      </c>
      <c r="E1335" s="834" t="s">
        <v>3473</v>
      </c>
      <c r="F1335" s="832" t="s">
        <v>3453</v>
      </c>
      <c r="G1335" s="832" t="s">
        <v>3544</v>
      </c>
      <c r="H1335" s="832" t="s">
        <v>564</v>
      </c>
      <c r="I1335" s="832" t="s">
        <v>3647</v>
      </c>
      <c r="J1335" s="832" t="s">
        <v>1133</v>
      </c>
      <c r="K1335" s="832" t="s">
        <v>3648</v>
      </c>
      <c r="L1335" s="835">
        <v>103.67</v>
      </c>
      <c r="M1335" s="835">
        <v>103.67</v>
      </c>
      <c r="N1335" s="832">
        <v>1</v>
      </c>
      <c r="O1335" s="836">
        <v>0.5</v>
      </c>
      <c r="P1335" s="835">
        <v>103.67</v>
      </c>
      <c r="Q1335" s="837">
        <v>1</v>
      </c>
      <c r="R1335" s="832">
        <v>1</v>
      </c>
      <c r="S1335" s="837">
        <v>1</v>
      </c>
      <c r="T1335" s="836">
        <v>0.5</v>
      </c>
      <c r="U1335" s="838">
        <v>1</v>
      </c>
    </row>
    <row r="1336" spans="1:21" ht="14.4" customHeight="1" x14ac:dyDescent="0.3">
      <c r="A1336" s="831">
        <v>30</v>
      </c>
      <c r="B1336" s="832" t="s">
        <v>3452</v>
      </c>
      <c r="C1336" s="832" t="s">
        <v>3462</v>
      </c>
      <c r="D1336" s="833" t="s">
        <v>5005</v>
      </c>
      <c r="E1336" s="834" t="s">
        <v>3473</v>
      </c>
      <c r="F1336" s="832" t="s">
        <v>3453</v>
      </c>
      <c r="G1336" s="832" t="s">
        <v>3544</v>
      </c>
      <c r="H1336" s="832" t="s">
        <v>564</v>
      </c>
      <c r="I1336" s="832" t="s">
        <v>4296</v>
      </c>
      <c r="J1336" s="832" t="s">
        <v>1133</v>
      </c>
      <c r="K1336" s="832" t="s">
        <v>3546</v>
      </c>
      <c r="L1336" s="835">
        <v>32.25</v>
      </c>
      <c r="M1336" s="835">
        <v>32.25</v>
      </c>
      <c r="N1336" s="832">
        <v>1</v>
      </c>
      <c r="O1336" s="836">
        <v>0.5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30</v>
      </c>
      <c r="B1337" s="832" t="s">
        <v>3452</v>
      </c>
      <c r="C1337" s="832" t="s">
        <v>3462</v>
      </c>
      <c r="D1337" s="833" t="s">
        <v>5005</v>
      </c>
      <c r="E1337" s="834" t="s">
        <v>3473</v>
      </c>
      <c r="F1337" s="832" t="s">
        <v>3453</v>
      </c>
      <c r="G1337" s="832" t="s">
        <v>3652</v>
      </c>
      <c r="H1337" s="832" t="s">
        <v>564</v>
      </c>
      <c r="I1337" s="832" t="s">
        <v>3653</v>
      </c>
      <c r="J1337" s="832" t="s">
        <v>3654</v>
      </c>
      <c r="K1337" s="832" t="s">
        <v>3507</v>
      </c>
      <c r="L1337" s="835">
        <v>21.92</v>
      </c>
      <c r="M1337" s="835">
        <v>21.92</v>
      </c>
      <c r="N1337" s="832">
        <v>1</v>
      </c>
      <c r="O1337" s="836">
        <v>0.5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30</v>
      </c>
      <c r="B1338" s="832" t="s">
        <v>3452</v>
      </c>
      <c r="C1338" s="832" t="s">
        <v>3462</v>
      </c>
      <c r="D1338" s="833" t="s">
        <v>5005</v>
      </c>
      <c r="E1338" s="834" t="s">
        <v>3473</v>
      </c>
      <c r="F1338" s="832" t="s">
        <v>3453</v>
      </c>
      <c r="G1338" s="832" t="s">
        <v>4631</v>
      </c>
      <c r="H1338" s="832" t="s">
        <v>564</v>
      </c>
      <c r="I1338" s="832" t="s">
        <v>4632</v>
      </c>
      <c r="J1338" s="832" t="s">
        <v>4633</v>
      </c>
      <c r="K1338" s="832" t="s">
        <v>4634</v>
      </c>
      <c r="L1338" s="835">
        <v>648.16999999999996</v>
      </c>
      <c r="M1338" s="835">
        <v>1296.3399999999999</v>
      </c>
      <c r="N1338" s="832">
        <v>2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30</v>
      </c>
      <c r="B1339" s="832" t="s">
        <v>3452</v>
      </c>
      <c r="C1339" s="832" t="s">
        <v>3462</v>
      </c>
      <c r="D1339" s="833" t="s">
        <v>5005</v>
      </c>
      <c r="E1339" s="834" t="s">
        <v>3473</v>
      </c>
      <c r="F1339" s="832" t="s">
        <v>3453</v>
      </c>
      <c r="G1339" s="832" t="s">
        <v>4631</v>
      </c>
      <c r="H1339" s="832" t="s">
        <v>564</v>
      </c>
      <c r="I1339" s="832" t="s">
        <v>4635</v>
      </c>
      <c r="J1339" s="832" t="s">
        <v>4633</v>
      </c>
      <c r="K1339" s="832" t="s">
        <v>4634</v>
      </c>
      <c r="L1339" s="835">
        <v>648.16999999999996</v>
      </c>
      <c r="M1339" s="835">
        <v>1296.3399999999999</v>
      </c>
      <c r="N1339" s="832">
        <v>2</v>
      </c>
      <c r="O1339" s="836">
        <v>0.5</v>
      </c>
      <c r="P1339" s="835">
        <v>1296.3399999999999</v>
      </c>
      <c r="Q1339" s="837">
        <v>1</v>
      </c>
      <c r="R1339" s="832">
        <v>2</v>
      </c>
      <c r="S1339" s="837">
        <v>1</v>
      </c>
      <c r="T1339" s="836">
        <v>0.5</v>
      </c>
      <c r="U1339" s="838">
        <v>1</v>
      </c>
    </row>
    <row r="1340" spans="1:21" ht="14.4" customHeight="1" x14ac:dyDescent="0.3">
      <c r="A1340" s="831">
        <v>30</v>
      </c>
      <c r="B1340" s="832" t="s">
        <v>3452</v>
      </c>
      <c r="C1340" s="832" t="s">
        <v>3462</v>
      </c>
      <c r="D1340" s="833" t="s">
        <v>5005</v>
      </c>
      <c r="E1340" s="834" t="s">
        <v>3473</v>
      </c>
      <c r="F1340" s="832" t="s">
        <v>3453</v>
      </c>
      <c r="G1340" s="832" t="s">
        <v>3599</v>
      </c>
      <c r="H1340" s="832" t="s">
        <v>564</v>
      </c>
      <c r="I1340" s="832" t="s">
        <v>4636</v>
      </c>
      <c r="J1340" s="832" t="s">
        <v>3601</v>
      </c>
      <c r="K1340" s="832" t="s">
        <v>4637</v>
      </c>
      <c r="L1340" s="835">
        <v>704.59</v>
      </c>
      <c r="M1340" s="835">
        <v>704.59</v>
      </c>
      <c r="N1340" s="832">
        <v>1</v>
      </c>
      <c r="O1340" s="836">
        <v>0.5</v>
      </c>
      <c r="P1340" s="835">
        <v>704.59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30</v>
      </c>
      <c r="B1341" s="832" t="s">
        <v>3452</v>
      </c>
      <c r="C1341" s="832" t="s">
        <v>3462</v>
      </c>
      <c r="D1341" s="833" t="s">
        <v>5005</v>
      </c>
      <c r="E1341" s="834" t="s">
        <v>3473</v>
      </c>
      <c r="F1341" s="832" t="s">
        <v>3453</v>
      </c>
      <c r="G1341" s="832" t="s">
        <v>3586</v>
      </c>
      <c r="H1341" s="832" t="s">
        <v>564</v>
      </c>
      <c r="I1341" s="832" t="s">
        <v>3587</v>
      </c>
      <c r="J1341" s="832" t="s">
        <v>1652</v>
      </c>
      <c r="K1341" s="832" t="s">
        <v>3588</v>
      </c>
      <c r="L1341" s="835">
        <v>128.69999999999999</v>
      </c>
      <c r="M1341" s="835">
        <v>128.69999999999999</v>
      </c>
      <c r="N1341" s="832">
        <v>1</v>
      </c>
      <c r="O1341" s="836">
        <v>0.5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30</v>
      </c>
      <c r="B1342" s="832" t="s">
        <v>3452</v>
      </c>
      <c r="C1342" s="832" t="s">
        <v>3462</v>
      </c>
      <c r="D1342" s="833" t="s">
        <v>5005</v>
      </c>
      <c r="E1342" s="834" t="s">
        <v>3473</v>
      </c>
      <c r="F1342" s="832" t="s">
        <v>3453</v>
      </c>
      <c r="G1342" s="832" t="s">
        <v>3904</v>
      </c>
      <c r="H1342" s="832" t="s">
        <v>564</v>
      </c>
      <c r="I1342" s="832" t="s">
        <v>4638</v>
      </c>
      <c r="J1342" s="832" t="s">
        <v>4203</v>
      </c>
      <c r="K1342" s="832" t="s">
        <v>1058</v>
      </c>
      <c r="L1342" s="835">
        <v>264</v>
      </c>
      <c r="M1342" s="835">
        <v>264</v>
      </c>
      <c r="N1342" s="832">
        <v>1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30</v>
      </c>
      <c r="B1343" s="832" t="s">
        <v>3452</v>
      </c>
      <c r="C1343" s="832" t="s">
        <v>3462</v>
      </c>
      <c r="D1343" s="833" t="s">
        <v>5005</v>
      </c>
      <c r="E1343" s="834" t="s">
        <v>3473</v>
      </c>
      <c r="F1343" s="832" t="s">
        <v>3453</v>
      </c>
      <c r="G1343" s="832" t="s">
        <v>3559</v>
      </c>
      <c r="H1343" s="832" t="s">
        <v>597</v>
      </c>
      <c r="I1343" s="832" t="s">
        <v>3057</v>
      </c>
      <c r="J1343" s="832" t="s">
        <v>1461</v>
      </c>
      <c r="K1343" s="832" t="s">
        <v>3058</v>
      </c>
      <c r="L1343" s="835">
        <v>0</v>
      </c>
      <c r="M1343" s="835">
        <v>0</v>
      </c>
      <c r="N1343" s="832">
        <v>1</v>
      </c>
      <c r="O1343" s="836">
        <v>0.5</v>
      </c>
      <c r="P1343" s="835"/>
      <c r="Q1343" s="837"/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30</v>
      </c>
      <c r="B1344" s="832" t="s">
        <v>3452</v>
      </c>
      <c r="C1344" s="832" t="s">
        <v>3462</v>
      </c>
      <c r="D1344" s="833" t="s">
        <v>5005</v>
      </c>
      <c r="E1344" s="834" t="s">
        <v>3473</v>
      </c>
      <c r="F1344" s="832" t="s">
        <v>3453</v>
      </c>
      <c r="G1344" s="832" t="s">
        <v>3565</v>
      </c>
      <c r="H1344" s="832" t="s">
        <v>564</v>
      </c>
      <c r="I1344" s="832" t="s">
        <v>4070</v>
      </c>
      <c r="J1344" s="832" t="s">
        <v>1017</v>
      </c>
      <c r="K1344" s="832" t="s">
        <v>1018</v>
      </c>
      <c r="L1344" s="835">
        <v>50.89</v>
      </c>
      <c r="M1344" s="835">
        <v>50.89</v>
      </c>
      <c r="N1344" s="832">
        <v>1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30</v>
      </c>
      <c r="B1345" s="832" t="s">
        <v>3452</v>
      </c>
      <c r="C1345" s="832" t="s">
        <v>3462</v>
      </c>
      <c r="D1345" s="833" t="s">
        <v>5005</v>
      </c>
      <c r="E1345" s="834" t="s">
        <v>3473</v>
      </c>
      <c r="F1345" s="832" t="s">
        <v>3453</v>
      </c>
      <c r="G1345" s="832" t="s">
        <v>3569</v>
      </c>
      <c r="H1345" s="832" t="s">
        <v>564</v>
      </c>
      <c r="I1345" s="832" t="s">
        <v>3570</v>
      </c>
      <c r="J1345" s="832" t="s">
        <v>1726</v>
      </c>
      <c r="K1345" s="832" t="s">
        <v>2713</v>
      </c>
      <c r="L1345" s="835">
        <v>122.73</v>
      </c>
      <c r="M1345" s="835">
        <v>122.73</v>
      </c>
      <c r="N1345" s="832">
        <v>1</v>
      </c>
      <c r="O1345" s="836">
        <v>0.5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30</v>
      </c>
      <c r="B1346" s="832" t="s">
        <v>3452</v>
      </c>
      <c r="C1346" s="832" t="s">
        <v>3462</v>
      </c>
      <c r="D1346" s="833" t="s">
        <v>5005</v>
      </c>
      <c r="E1346" s="834" t="s">
        <v>3473</v>
      </c>
      <c r="F1346" s="832" t="s">
        <v>3453</v>
      </c>
      <c r="G1346" s="832" t="s">
        <v>4639</v>
      </c>
      <c r="H1346" s="832" t="s">
        <v>564</v>
      </c>
      <c r="I1346" s="832" t="s">
        <v>4640</v>
      </c>
      <c r="J1346" s="832" t="s">
        <v>4641</v>
      </c>
      <c r="K1346" s="832" t="s">
        <v>4642</v>
      </c>
      <c r="L1346" s="835">
        <v>16.059999999999999</v>
      </c>
      <c r="M1346" s="835">
        <v>16.059999999999999</v>
      </c>
      <c r="N1346" s="832">
        <v>1</v>
      </c>
      <c r="O1346" s="836">
        <v>0.5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30</v>
      </c>
      <c r="B1347" s="832" t="s">
        <v>3452</v>
      </c>
      <c r="C1347" s="832" t="s">
        <v>3462</v>
      </c>
      <c r="D1347" s="833" t="s">
        <v>5005</v>
      </c>
      <c r="E1347" s="834" t="s">
        <v>3473</v>
      </c>
      <c r="F1347" s="832" t="s">
        <v>3453</v>
      </c>
      <c r="G1347" s="832" t="s">
        <v>3572</v>
      </c>
      <c r="H1347" s="832" t="s">
        <v>597</v>
      </c>
      <c r="I1347" s="832" t="s">
        <v>2914</v>
      </c>
      <c r="J1347" s="832" t="s">
        <v>2897</v>
      </c>
      <c r="K1347" s="832" t="s">
        <v>2915</v>
      </c>
      <c r="L1347" s="835">
        <v>126.27</v>
      </c>
      <c r="M1347" s="835">
        <v>126.27</v>
      </c>
      <c r="N1347" s="832">
        <v>1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30</v>
      </c>
      <c r="B1348" s="832" t="s">
        <v>3452</v>
      </c>
      <c r="C1348" s="832" t="s">
        <v>3462</v>
      </c>
      <c r="D1348" s="833" t="s">
        <v>5005</v>
      </c>
      <c r="E1348" s="834" t="s">
        <v>3469</v>
      </c>
      <c r="F1348" s="832" t="s">
        <v>3453</v>
      </c>
      <c r="G1348" s="832" t="s">
        <v>3490</v>
      </c>
      <c r="H1348" s="832" t="s">
        <v>597</v>
      </c>
      <c r="I1348" s="832" t="s">
        <v>3025</v>
      </c>
      <c r="J1348" s="832" t="s">
        <v>641</v>
      </c>
      <c r="K1348" s="832" t="s">
        <v>642</v>
      </c>
      <c r="L1348" s="835">
        <v>21.76</v>
      </c>
      <c r="M1348" s="835">
        <v>43.52</v>
      </c>
      <c r="N1348" s="832">
        <v>2</v>
      </c>
      <c r="O1348" s="836">
        <v>1</v>
      </c>
      <c r="P1348" s="835">
        <v>21.76</v>
      </c>
      <c r="Q1348" s="837">
        <v>0.5</v>
      </c>
      <c r="R1348" s="832">
        <v>1</v>
      </c>
      <c r="S1348" s="837">
        <v>0.5</v>
      </c>
      <c r="T1348" s="836">
        <v>0.5</v>
      </c>
      <c r="U1348" s="838">
        <v>0.5</v>
      </c>
    </row>
    <row r="1349" spans="1:21" ht="14.4" customHeight="1" x14ac:dyDescent="0.3">
      <c r="A1349" s="831">
        <v>30</v>
      </c>
      <c r="B1349" s="832" t="s">
        <v>3452</v>
      </c>
      <c r="C1349" s="832" t="s">
        <v>3462</v>
      </c>
      <c r="D1349" s="833" t="s">
        <v>5005</v>
      </c>
      <c r="E1349" s="834" t="s">
        <v>3469</v>
      </c>
      <c r="F1349" s="832" t="s">
        <v>3453</v>
      </c>
      <c r="G1349" s="832" t="s">
        <v>3490</v>
      </c>
      <c r="H1349" s="832" t="s">
        <v>597</v>
      </c>
      <c r="I1349" s="832" t="s">
        <v>3027</v>
      </c>
      <c r="J1349" s="832" t="s">
        <v>641</v>
      </c>
      <c r="K1349" s="832" t="s">
        <v>644</v>
      </c>
      <c r="L1349" s="835">
        <v>65.28</v>
      </c>
      <c r="M1349" s="835">
        <v>65.28</v>
      </c>
      <c r="N1349" s="832">
        <v>1</v>
      </c>
      <c r="O1349" s="836">
        <v>0.5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30</v>
      </c>
      <c r="B1350" s="832" t="s">
        <v>3452</v>
      </c>
      <c r="C1350" s="832" t="s">
        <v>3462</v>
      </c>
      <c r="D1350" s="833" t="s">
        <v>5005</v>
      </c>
      <c r="E1350" s="834" t="s">
        <v>3469</v>
      </c>
      <c r="F1350" s="832" t="s">
        <v>3453</v>
      </c>
      <c r="G1350" s="832" t="s">
        <v>3669</v>
      </c>
      <c r="H1350" s="832" t="s">
        <v>597</v>
      </c>
      <c r="I1350" s="832" t="s">
        <v>2673</v>
      </c>
      <c r="J1350" s="832" t="s">
        <v>848</v>
      </c>
      <c r="K1350" s="832" t="s">
        <v>652</v>
      </c>
      <c r="L1350" s="835">
        <v>72</v>
      </c>
      <c r="M1350" s="835">
        <v>72</v>
      </c>
      <c r="N1350" s="832">
        <v>1</v>
      </c>
      <c r="O1350" s="836">
        <v>0.5</v>
      </c>
      <c r="P1350" s="835">
        <v>72</v>
      </c>
      <c r="Q1350" s="837">
        <v>1</v>
      </c>
      <c r="R1350" s="832">
        <v>1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30</v>
      </c>
      <c r="B1351" s="832" t="s">
        <v>3452</v>
      </c>
      <c r="C1351" s="832" t="s">
        <v>3462</v>
      </c>
      <c r="D1351" s="833" t="s">
        <v>5005</v>
      </c>
      <c r="E1351" s="834" t="s">
        <v>3469</v>
      </c>
      <c r="F1351" s="832" t="s">
        <v>3453</v>
      </c>
      <c r="G1351" s="832" t="s">
        <v>3669</v>
      </c>
      <c r="H1351" s="832" t="s">
        <v>597</v>
      </c>
      <c r="I1351" s="832" t="s">
        <v>2673</v>
      </c>
      <c r="J1351" s="832" t="s">
        <v>848</v>
      </c>
      <c r="K1351" s="832" t="s">
        <v>652</v>
      </c>
      <c r="L1351" s="835">
        <v>80.010000000000005</v>
      </c>
      <c r="M1351" s="835">
        <v>80.010000000000005</v>
      </c>
      <c r="N1351" s="832">
        <v>1</v>
      </c>
      <c r="O1351" s="836">
        <v>0.5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30</v>
      </c>
      <c r="B1352" s="832" t="s">
        <v>3452</v>
      </c>
      <c r="C1352" s="832" t="s">
        <v>3462</v>
      </c>
      <c r="D1352" s="833" t="s">
        <v>5005</v>
      </c>
      <c r="E1352" s="834" t="s">
        <v>3469</v>
      </c>
      <c r="F1352" s="832" t="s">
        <v>3453</v>
      </c>
      <c r="G1352" s="832" t="s">
        <v>3669</v>
      </c>
      <c r="H1352" s="832" t="s">
        <v>564</v>
      </c>
      <c r="I1352" s="832" t="s">
        <v>4643</v>
      </c>
      <c r="J1352" s="832" t="s">
        <v>4644</v>
      </c>
      <c r="K1352" s="832" t="s">
        <v>652</v>
      </c>
      <c r="L1352" s="835">
        <v>72</v>
      </c>
      <c r="M1352" s="835">
        <v>72</v>
      </c>
      <c r="N1352" s="832">
        <v>1</v>
      </c>
      <c r="O1352" s="836">
        <v>0.5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30</v>
      </c>
      <c r="B1353" s="832" t="s">
        <v>3452</v>
      </c>
      <c r="C1353" s="832" t="s">
        <v>3462</v>
      </c>
      <c r="D1353" s="833" t="s">
        <v>5005</v>
      </c>
      <c r="E1353" s="834" t="s">
        <v>3469</v>
      </c>
      <c r="F1353" s="832" t="s">
        <v>3453</v>
      </c>
      <c r="G1353" s="832" t="s">
        <v>3493</v>
      </c>
      <c r="H1353" s="832" t="s">
        <v>597</v>
      </c>
      <c r="I1353" s="832" t="s">
        <v>2763</v>
      </c>
      <c r="J1353" s="832" t="s">
        <v>2761</v>
      </c>
      <c r="K1353" s="832" t="s">
        <v>2747</v>
      </c>
      <c r="L1353" s="835">
        <v>31.09</v>
      </c>
      <c r="M1353" s="835">
        <v>31.09</v>
      </c>
      <c r="N1353" s="832">
        <v>1</v>
      </c>
      <c r="O1353" s="836">
        <v>0.5</v>
      </c>
      <c r="P1353" s="835">
        <v>31.09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30</v>
      </c>
      <c r="B1354" s="832" t="s">
        <v>3452</v>
      </c>
      <c r="C1354" s="832" t="s">
        <v>3462</v>
      </c>
      <c r="D1354" s="833" t="s">
        <v>5005</v>
      </c>
      <c r="E1354" s="834" t="s">
        <v>3469</v>
      </c>
      <c r="F1354" s="832" t="s">
        <v>3453</v>
      </c>
      <c r="G1354" s="832" t="s">
        <v>3493</v>
      </c>
      <c r="H1354" s="832" t="s">
        <v>597</v>
      </c>
      <c r="I1354" s="832" t="s">
        <v>2764</v>
      </c>
      <c r="J1354" s="832" t="s">
        <v>2761</v>
      </c>
      <c r="K1354" s="832" t="s">
        <v>2765</v>
      </c>
      <c r="L1354" s="835">
        <v>62.18</v>
      </c>
      <c r="M1354" s="835">
        <v>186.54</v>
      </c>
      <c r="N1354" s="832">
        <v>3</v>
      </c>
      <c r="O1354" s="836">
        <v>1.5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30</v>
      </c>
      <c r="B1355" s="832" t="s">
        <v>3452</v>
      </c>
      <c r="C1355" s="832" t="s">
        <v>3462</v>
      </c>
      <c r="D1355" s="833" t="s">
        <v>5005</v>
      </c>
      <c r="E1355" s="834" t="s">
        <v>3469</v>
      </c>
      <c r="F1355" s="832" t="s">
        <v>3453</v>
      </c>
      <c r="G1355" s="832" t="s">
        <v>4451</v>
      </c>
      <c r="H1355" s="832" t="s">
        <v>564</v>
      </c>
      <c r="I1355" s="832" t="s">
        <v>4452</v>
      </c>
      <c r="J1355" s="832" t="s">
        <v>1715</v>
      </c>
      <c r="K1355" s="832" t="s">
        <v>3823</v>
      </c>
      <c r="L1355" s="835">
        <v>150.1</v>
      </c>
      <c r="M1355" s="835">
        <v>150.1</v>
      </c>
      <c r="N1355" s="832">
        <v>1</v>
      </c>
      <c r="O1355" s="836">
        <v>0.5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30</v>
      </c>
      <c r="B1356" s="832" t="s">
        <v>3452</v>
      </c>
      <c r="C1356" s="832" t="s">
        <v>3462</v>
      </c>
      <c r="D1356" s="833" t="s">
        <v>5005</v>
      </c>
      <c r="E1356" s="834" t="s">
        <v>3469</v>
      </c>
      <c r="F1356" s="832" t="s">
        <v>3453</v>
      </c>
      <c r="G1356" s="832" t="s">
        <v>3494</v>
      </c>
      <c r="H1356" s="832" t="s">
        <v>564</v>
      </c>
      <c r="I1356" s="832" t="s">
        <v>3674</v>
      </c>
      <c r="J1356" s="832" t="s">
        <v>2844</v>
      </c>
      <c r="K1356" s="832" t="s">
        <v>823</v>
      </c>
      <c r="L1356" s="835">
        <v>117.71</v>
      </c>
      <c r="M1356" s="835">
        <v>117.71</v>
      </c>
      <c r="N1356" s="832">
        <v>1</v>
      </c>
      <c r="O1356" s="836">
        <v>0.5</v>
      </c>
      <c r="P1356" s="835">
        <v>117.71</v>
      </c>
      <c r="Q1356" s="837">
        <v>1</v>
      </c>
      <c r="R1356" s="832">
        <v>1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30</v>
      </c>
      <c r="B1357" s="832" t="s">
        <v>3452</v>
      </c>
      <c r="C1357" s="832" t="s">
        <v>3462</v>
      </c>
      <c r="D1357" s="833" t="s">
        <v>5005</v>
      </c>
      <c r="E1357" s="834" t="s">
        <v>3469</v>
      </c>
      <c r="F1357" s="832" t="s">
        <v>3453</v>
      </c>
      <c r="G1357" s="832" t="s">
        <v>3494</v>
      </c>
      <c r="H1357" s="832" t="s">
        <v>597</v>
      </c>
      <c r="I1357" s="832" t="s">
        <v>2853</v>
      </c>
      <c r="J1357" s="832" t="s">
        <v>1790</v>
      </c>
      <c r="K1357" s="832" t="s">
        <v>2854</v>
      </c>
      <c r="L1357" s="835">
        <v>93.18</v>
      </c>
      <c r="M1357" s="835">
        <v>186.36</v>
      </c>
      <c r="N1357" s="832">
        <v>2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30</v>
      </c>
      <c r="B1358" s="832" t="s">
        <v>3452</v>
      </c>
      <c r="C1358" s="832" t="s">
        <v>3462</v>
      </c>
      <c r="D1358" s="833" t="s">
        <v>5005</v>
      </c>
      <c r="E1358" s="834" t="s">
        <v>3469</v>
      </c>
      <c r="F1358" s="832" t="s">
        <v>3453</v>
      </c>
      <c r="G1358" s="832" t="s">
        <v>3494</v>
      </c>
      <c r="H1358" s="832" t="s">
        <v>564</v>
      </c>
      <c r="I1358" s="832" t="s">
        <v>4380</v>
      </c>
      <c r="J1358" s="832" t="s">
        <v>4379</v>
      </c>
      <c r="K1358" s="832" t="s">
        <v>823</v>
      </c>
      <c r="L1358" s="835">
        <v>93.18</v>
      </c>
      <c r="M1358" s="835">
        <v>93.18</v>
      </c>
      <c r="N1358" s="832">
        <v>1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30</v>
      </c>
      <c r="B1359" s="832" t="s">
        <v>3452</v>
      </c>
      <c r="C1359" s="832" t="s">
        <v>3462</v>
      </c>
      <c r="D1359" s="833" t="s">
        <v>5005</v>
      </c>
      <c r="E1359" s="834" t="s">
        <v>3469</v>
      </c>
      <c r="F1359" s="832" t="s">
        <v>3453</v>
      </c>
      <c r="G1359" s="832" t="s">
        <v>3500</v>
      </c>
      <c r="H1359" s="832" t="s">
        <v>597</v>
      </c>
      <c r="I1359" s="832" t="s">
        <v>2734</v>
      </c>
      <c r="J1359" s="832" t="s">
        <v>761</v>
      </c>
      <c r="K1359" s="832" t="s">
        <v>2735</v>
      </c>
      <c r="L1359" s="835">
        <v>17.559999999999999</v>
      </c>
      <c r="M1359" s="835">
        <v>35.119999999999997</v>
      </c>
      <c r="N1359" s="832">
        <v>2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30</v>
      </c>
      <c r="B1360" s="832" t="s">
        <v>3452</v>
      </c>
      <c r="C1360" s="832" t="s">
        <v>3462</v>
      </c>
      <c r="D1360" s="833" t="s">
        <v>5005</v>
      </c>
      <c r="E1360" s="834" t="s">
        <v>3469</v>
      </c>
      <c r="F1360" s="832" t="s">
        <v>3453</v>
      </c>
      <c r="G1360" s="832" t="s">
        <v>3500</v>
      </c>
      <c r="H1360" s="832" t="s">
        <v>597</v>
      </c>
      <c r="I1360" s="832" t="s">
        <v>2736</v>
      </c>
      <c r="J1360" s="832" t="s">
        <v>761</v>
      </c>
      <c r="K1360" s="832" t="s">
        <v>2737</v>
      </c>
      <c r="L1360" s="835">
        <v>35.11</v>
      </c>
      <c r="M1360" s="835">
        <v>70.22</v>
      </c>
      <c r="N1360" s="832">
        <v>2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30</v>
      </c>
      <c r="B1361" s="832" t="s">
        <v>3452</v>
      </c>
      <c r="C1361" s="832" t="s">
        <v>3462</v>
      </c>
      <c r="D1361" s="833" t="s">
        <v>5005</v>
      </c>
      <c r="E1361" s="834" t="s">
        <v>3469</v>
      </c>
      <c r="F1361" s="832" t="s">
        <v>3453</v>
      </c>
      <c r="G1361" s="832" t="s">
        <v>3681</v>
      </c>
      <c r="H1361" s="832" t="s">
        <v>564</v>
      </c>
      <c r="I1361" s="832" t="s">
        <v>4645</v>
      </c>
      <c r="J1361" s="832" t="s">
        <v>3683</v>
      </c>
      <c r="K1361" s="832" t="s">
        <v>3690</v>
      </c>
      <c r="L1361" s="835">
        <v>0</v>
      </c>
      <c r="M1361" s="835">
        <v>0</v>
      </c>
      <c r="N1361" s="832">
        <v>1</v>
      </c>
      <c r="O1361" s="836">
        <v>1</v>
      </c>
      <c r="P1361" s="835"/>
      <c r="Q1361" s="837"/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30</v>
      </c>
      <c r="B1362" s="832" t="s">
        <v>3452</v>
      </c>
      <c r="C1362" s="832" t="s">
        <v>3462</v>
      </c>
      <c r="D1362" s="833" t="s">
        <v>5005</v>
      </c>
      <c r="E1362" s="834" t="s">
        <v>3469</v>
      </c>
      <c r="F1362" s="832" t="s">
        <v>3453</v>
      </c>
      <c r="G1362" s="832" t="s">
        <v>4646</v>
      </c>
      <c r="H1362" s="832" t="s">
        <v>564</v>
      </c>
      <c r="I1362" s="832" t="s">
        <v>4647</v>
      </c>
      <c r="J1362" s="832" t="s">
        <v>4648</v>
      </c>
      <c r="K1362" s="832" t="s">
        <v>1394</v>
      </c>
      <c r="L1362" s="835">
        <v>300.12</v>
      </c>
      <c r="M1362" s="835">
        <v>300.12</v>
      </c>
      <c r="N1362" s="832">
        <v>1</v>
      </c>
      <c r="O1362" s="836">
        <v>0.5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30</v>
      </c>
      <c r="B1363" s="832" t="s">
        <v>3452</v>
      </c>
      <c r="C1363" s="832" t="s">
        <v>3462</v>
      </c>
      <c r="D1363" s="833" t="s">
        <v>5005</v>
      </c>
      <c r="E1363" s="834" t="s">
        <v>3469</v>
      </c>
      <c r="F1363" s="832" t="s">
        <v>3453</v>
      </c>
      <c r="G1363" s="832" t="s">
        <v>3691</v>
      </c>
      <c r="H1363" s="832" t="s">
        <v>564</v>
      </c>
      <c r="I1363" s="832" t="s">
        <v>4649</v>
      </c>
      <c r="J1363" s="832" t="s">
        <v>4650</v>
      </c>
      <c r="K1363" s="832" t="s">
        <v>2018</v>
      </c>
      <c r="L1363" s="835">
        <v>170.52</v>
      </c>
      <c r="M1363" s="835">
        <v>170.52</v>
      </c>
      <c r="N1363" s="832">
        <v>1</v>
      </c>
      <c r="O1363" s="836">
        <v>0.5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30</v>
      </c>
      <c r="B1364" s="832" t="s">
        <v>3452</v>
      </c>
      <c r="C1364" s="832" t="s">
        <v>3462</v>
      </c>
      <c r="D1364" s="833" t="s">
        <v>5005</v>
      </c>
      <c r="E1364" s="834" t="s">
        <v>3469</v>
      </c>
      <c r="F1364" s="832" t="s">
        <v>3453</v>
      </c>
      <c r="G1364" s="832" t="s">
        <v>4651</v>
      </c>
      <c r="H1364" s="832" t="s">
        <v>564</v>
      </c>
      <c r="I1364" s="832" t="s">
        <v>4652</v>
      </c>
      <c r="J1364" s="832" t="s">
        <v>4653</v>
      </c>
      <c r="K1364" s="832" t="s">
        <v>4654</v>
      </c>
      <c r="L1364" s="835">
        <v>141.76</v>
      </c>
      <c r="M1364" s="835">
        <v>141.76</v>
      </c>
      <c r="N1364" s="832">
        <v>1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30</v>
      </c>
      <c r="B1365" s="832" t="s">
        <v>3452</v>
      </c>
      <c r="C1365" s="832" t="s">
        <v>3462</v>
      </c>
      <c r="D1365" s="833" t="s">
        <v>5005</v>
      </c>
      <c r="E1365" s="834" t="s">
        <v>3469</v>
      </c>
      <c r="F1365" s="832" t="s">
        <v>3453</v>
      </c>
      <c r="G1365" s="832" t="s">
        <v>4458</v>
      </c>
      <c r="H1365" s="832" t="s">
        <v>564</v>
      </c>
      <c r="I1365" s="832" t="s">
        <v>4459</v>
      </c>
      <c r="J1365" s="832" t="s">
        <v>2271</v>
      </c>
      <c r="K1365" s="832" t="s">
        <v>4460</v>
      </c>
      <c r="L1365" s="835">
        <v>277.67</v>
      </c>
      <c r="M1365" s="835">
        <v>277.67</v>
      </c>
      <c r="N1365" s="832">
        <v>1</v>
      </c>
      <c r="O1365" s="836">
        <v>0.5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30</v>
      </c>
      <c r="B1366" s="832" t="s">
        <v>3452</v>
      </c>
      <c r="C1366" s="832" t="s">
        <v>3462</v>
      </c>
      <c r="D1366" s="833" t="s">
        <v>5005</v>
      </c>
      <c r="E1366" s="834" t="s">
        <v>3469</v>
      </c>
      <c r="F1366" s="832" t="s">
        <v>3453</v>
      </c>
      <c r="G1366" s="832" t="s">
        <v>3501</v>
      </c>
      <c r="H1366" s="832" t="s">
        <v>597</v>
      </c>
      <c r="I1366" s="832" t="s">
        <v>3149</v>
      </c>
      <c r="J1366" s="832" t="s">
        <v>821</v>
      </c>
      <c r="K1366" s="832" t="s">
        <v>762</v>
      </c>
      <c r="L1366" s="835">
        <v>65.989999999999995</v>
      </c>
      <c r="M1366" s="835">
        <v>65.989999999999995</v>
      </c>
      <c r="N1366" s="832">
        <v>1</v>
      </c>
      <c r="O1366" s="836">
        <v>0.5</v>
      </c>
      <c r="P1366" s="835">
        <v>65.989999999999995</v>
      </c>
      <c r="Q1366" s="837">
        <v>1</v>
      </c>
      <c r="R1366" s="832">
        <v>1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30</v>
      </c>
      <c r="B1367" s="832" t="s">
        <v>3452</v>
      </c>
      <c r="C1367" s="832" t="s">
        <v>3462</v>
      </c>
      <c r="D1367" s="833" t="s">
        <v>5005</v>
      </c>
      <c r="E1367" s="834" t="s">
        <v>3469</v>
      </c>
      <c r="F1367" s="832" t="s">
        <v>3453</v>
      </c>
      <c r="G1367" s="832" t="s">
        <v>3501</v>
      </c>
      <c r="H1367" s="832" t="s">
        <v>597</v>
      </c>
      <c r="I1367" s="832" t="s">
        <v>3150</v>
      </c>
      <c r="J1367" s="832" t="s">
        <v>822</v>
      </c>
      <c r="K1367" s="832" t="s">
        <v>823</v>
      </c>
      <c r="L1367" s="835">
        <v>132</v>
      </c>
      <c r="M1367" s="835">
        <v>132</v>
      </c>
      <c r="N1367" s="832">
        <v>1</v>
      </c>
      <c r="O1367" s="836">
        <v>0.5</v>
      </c>
      <c r="P1367" s="835">
        <v>132</v>
      </c>
      <c r="Q1367" s="837">
        <v>1</v>
      </c>
      <c r="R1367" s="832">
        <v>1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30</v>
      </c>
      <c r="B1368" s="832" t="s">
        <v>3452</v>
      </c>
      <c r="C1368" s="832" t="s">
        <v>3462</v>
      </c>
      <c r="D1368" s="833" t="s">
        <v>5005</v>
      </c>
      <c r="E1368" s="834" t="s">
        <v>3469</v>
      </c>
      <c r="F1368" s="832" t="s">
        <v>3453</v>
      </c>
      <c r="G1368" s="832" t="s">
        <v>3990</v>
      </c>
      <c r="H1368" s="832" t="s">
        <v>564</v>
      </c>
      <c r="I1368" s="832" t="s">
        <v>4259</v>
      </c>
      <c r="J1368" s="832" t="s">
        <v>3992</v>
      </c>
      <c r="K1368" s="832" t="s">
        <v>4260</v>
      </c>
      <c r="L1368" s="835">
        <v>603.08000000000004</v>
      </c>
      <c r="M1368" s="835">
        <v>1206.1600000000001</v>
      </c>
      <c r="N1368" s="832">
        <v>2</v>
      </c>
      <c r="O1368" s="836">
        <v>0.5</v>
      </c>
      <c r="P1368" s="835">
        <v>1206.1600000000001</v>
      </c>
      <c r="Q1368" s="837">
        <v>1</v>
      </c>
      <c r="R1368" s="832">
        <v>2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30</v>
      </c>
      <c r="B1369" s="832" t="s">
        <v>3452</v>
      </c>
      <c r="C1369" s="832" t="s">
        <v>3462</v>
      </c>
      <c r="D1369" s="833" t="s">
        <v>5005</v>
      </c>
      <c r="E1369" s="834" t="s">
        <v>3469</v>
      </c>
      <c r="F1369" s="832" t="s">
        <v>3453</v>
      </c>
      <c r="G1369" s="832" t="s">
        <v>3990</v>
      </c>
      <c r="H1369" s="832" t="s">
        <v>564</v>
      </c>
      <c r="I1369" s="832" t="s">
        <v>3991</v>
      </c>
      <c r="J1369" s="832" t="s">
        <v>3992</v>
      </c>
      <c r="K1369" s="832" t="s">
        <v>3993</v>
      </c>
      <c r="L1369" s="835">
        <v>772.5</v>
      </c>
      <c r="M1369" s="835">
        <v>772.5</v>
      </c>
      <c r="N1369" s="832">
        <v>1</v>
      </c>
      <c r="O1369" s="836">
        <v>0.5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30</v>
      </c>
      <c r="B1370" s="832" t="s">
        <v>3452</v>
      </c>
      <c r="C1370" s="832" t="s">
        <v>3462</v>
      </c>
      <c r="D1370" s="833" t="s">
        <v>5005</v>
      </c>
      <c r="E1370" s="834" t="s">
        <v>3469</v>
      </c>
      <c r="F1370" s="832" t="s">
        <v>3453</v>
      </c>
      <c r="G1370" s="832" t="s">
        <v>3704</v>
      </c>
      <c r="H1370" s="832" t="s">
        <v>564</v>
      </c>
      <c r="I1370" s="832" t="s">
        <v>4655</v>
      </c>
      <c r="J1370" s="832" t="s">
        <v>3706</v>
      </c>
      <c r="K1370" s="832" t="s">
        <v>4656</v>
      </c>
      <c r="L1370" s="835">
        <v>47.46</v>
      </c>
      <c r="M1370" s="835">
        <v>47.46</v>
      </c>
      <c r="N1370" s="832">
        <v>1</v>
      </c>
      <c r="O1370" s="836">
        <v>0.5</v>
      </c>
      <c r="P1370" s="835">
        <v>47.46</v>
      </c>
      <c r="Q1370" s="837">
        <v>1</v>
      </c>
      <c r="R1370" s="832">
        <v>1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30</v>
      </c>
      <c r="B1371" s="832" t="s">
        <v>3452</v>
      </c>
      <c r="C1371" s="832" t="s">
        <v>3462</v>
      </c>
      <c r="D1371" s="833" t="s">
        <v>5005</v>
      </c>
      <c r="E1371" s="834" t="s">
        <v>3469</v>
      </c>
      <c r="F1371" s="832" t="s">
        <v>3453</v>
      </c>
      <c r="G1371" s="832" t="s">
        <v>3704</v>
      </c>
      <c r="H1371" s="832" t="s">
        <v>564</v>
      </c>
      <c r="I1371" s="832" t="s">
        <v>3705</v>
      </c>
      <c r="J1371" s="832" t="s">
        <v>3706</v>
      </c>
      <c r="K1371" s="832" t="s">
        <v>3707</v>
      </c>
      <c r="L1371" s="835">
        <v>23.72</v>
      </c>
      <c r="M1371" s="835">
        <v>47.44</v>
      </c>
      <c r="N1371" s="832">
        <v>2</v>
      </c>
      <c r="O1371" s="836">
        <v>1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30</v>
      </c>
      <c r="B1372" s="832" t="s">
        <v>3452</v>
      </c>
      <c r="C1372" s="832" t="s">
        <v>3462</v>
      </c>
      <c r="D1372" s="833" t="s">
        <v>5005</v>
      </c>
      <c r="E1372" s="834" t="s">
        <v>3469</v>
      </c>
      <c r="F1372" s="832" t="s">
        <v>3453</v>
      </c>
      <c r="G1372" s="832" t="s">
        <v>3502</v>
      </c>
      <c r="H1372" s="832" t="s">
        <v>564</v>
      </c>
      <c r="I1372" s="832" t="s">
        <v>3725</v>
      </c>
      <c r="J1372" s="832" t="s">
        <v>875</v>
      </c>
      <c r="K1372" s="832" t="s">
        <v>3726</v>
      </c>
      <c r="L1372" s="835">
        <v>91.11</v>
      </c>
      <c r="M1372" s="835">
        <v>91.11</v>
      </c>
      <c r="N1372" s="832">
        <v>1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30</v>
      </c>
      <c r="B1373" s="832" t="s">
        <v>3452</v>
      </c>
      <c r="C1373" s="832" t="s">
        <v>3462</v>
      </c>
      <c r="D1373" s="833" t="s">
        <v>5005</v>
      </c>
      <c r="E1373" s="834" t="s">
        <v>3469</v>
      </c>
      <c r="F1373" s="832" t="s">
        <v>3453</v>
      </c>
      <c r="G1373" s="832" t="s">
        <v>3502</v>
      </c>
      <c r="H1373" s="832" t="s">
        <v>564</v>
      </c>
      <c r="I1373" s="832" t="s">
        <v>3503</v>
      </c>
      <c r="J1373" s="832" t="s">
        <v>875</v>
      </c>
      <c r="K1373" s="832" t="s">
        <v>3504</v>
      </c>
      <c r="L1373" s="835">
        <v>45.56</v>
      </c>
      <c r="M1373" s="835">
        <v>45.56</v>
      </c>
      <c r="N1373" s="832">
        <v>1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30</v>
      </c>
      <c r="B1374" s="832" t="s">
        <v>3452</v>
      </c>
      <c r="C1374" s="832" t="s">
        <v>3462</v>
      </c>
      <c r="D1374" s="833" t="s">
        <v>5005</v>
      </c>
      <c r="E1374" s="834" t="s">
        <v>3469</v>
      </c>
      <c r="F1374" s="832" t="s">
        <v>3453</v>
      </c>
      <c r="G1374" s="832" t="s">
        <v>3731</v>
      </c>
      <c r="H1374" s="832" t="s">
        <v>564</v>
      </c>
      <c r="I1374" s="832" t="s">
        <v>4657</v>
      </c>
      <c r="J1374" s="832" t="s">
        <v>3195</v>
      </c>
      <c r="K1374" s="832" t="s">
        <v>3165</v>
      </c>
      <c r="L1374" s="835">
        <v>528.44000000000005</v>
      </c>
      <c r="M1374" s="835">
        <v>528.44000000000005</v>
      </c>
      <c r="N1374" s="832">
        <v>1</v>
      </c>
      <c r="O1374" s="836">
        <v>0.5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30</v>
      </c>
      <c r="B1375" s="832" t="s">
        <v>3452</v>
      </c>
      <c r="C1375" s="832" t="s">
        <v>3462</v>
      </c>
      <c r="D1375" s="833" t="s">
        <v>5005</v>
      </c>
      <c r="E1375" s="834" t="s">
        <v>3469</v>
      </c>
      <c r="F1375" s="832" t="s">
        <v>3453</v>
      </c>
      <c r="G1375" s="832" t="s">
        <v>4127</v>
      </c>
      <c r="H1375" s="832" t="s">
        <v>597</v>
      </c>
      <c r="I1375" s="832" t="s">
        <v>2691</v>
      </c>
      <c r="J1375" s="832" t="s">
        <v>2692</v>
      </c>
      <c r="K1375" s="832" t="s">
        <v>2693</v>
      </c>
      <c r="L1375" s="835">
        <v>300.31</v>
      </c>
      <c r="M1375" s="835">
        <v>300.31</v>
      </c>
      <c r="N1375" s="832">
        <v>1</v>
      </c>
      <c r="O1375" s="836">
        <v>0.5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30</v>
      </c>
      <c r="B1376" s="832" t="s">
        <v>3452</v>
      </c>
      <c r="C1376" s="832" t="s">
        <v>3462</v>
      </c>
      <c r="D1376" s="833" t="s">
        <v>5005</v>
      </c>
      <c r="E1376" s="834" t="s">
        <v>3469</v>
      </c>
      <c r="F1376" s="832" t="s">
        <v>3453</v>
      </c>
      <c r="G1376" s="832" t="s">
        <v>3738</v>
      </c>
      <c r="H1376" s="832" t="s">
        <v>564</v>
      </c>
      <c r="I1376" s="832" t="s">
        <v>4658</v>
      </c>
      <c r="J1376" s="832" t="s">
        <v>4386</v>
      </c>
      <c r="K1376" s="832" t="s">
        <v>3743</v>
      </c>
      <c r="L1376" s="835">
        <v>46.75</v>
      </c>
      <c r="M1376" s="835">
        <v>140.25</v>
      </c>
      <c r="N1376" s="832">
        <v>3</v>
      </c>
      <c r="O1376" s="836">
        <v>1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30</v>
      </c>
      <c r="B1377" s="832" t="s">
        <v>3452</v>
      </c>
      <c r="C1377" s="832" t="s">
        <v>3462</v>
      </c>
      <c r="D1377" s="833" t="s">
        <v>5005</v>
      </c>
      <c r="E1377" s="834" t="s">
        <v>3469</v>
      </c>
      <c r="F1377" s="832" t="s">
        <v>3453</v>
      </c>
      <c r="G1377" s="832" t="s">
        <v>4476</v>
      </c>
      <c r="H1377" s="832" t="s">
        <v>564</v>
      </c>
      <c r="I1377" s="832" t="s">
        <v>4477</v>
      </c>
      <c r="J1377" s="832" t="s">
        <v>998</v>
      </c>
      <c r="K1377" s="832" t="s">
        <v>4478</v>
      </c>
      <c r="L1377" s="835">
        <v>159.16999999999999</v>
      </c>
      <c r="M1377" s="835">
        <v>159.16999999999999</v>
      </c>
      <c r="N1377" s="832">
        <v>1</v>
      </c>
      <c r="O1377" s="836">
        <v>0.5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30</v>
      </c>
      <c r="B1378" s="832" t="s">
        <v>3452</v>
      </c>
      <c r="C1378" s="832" t="s">
        <v>3462</v>
      </c>
      <c r="D1378" s="833" t="s">
        <v>5005</v>
      </c>
      <c r="E1378" s="834" t="s">
        <v>3469</v>
      </c>
      <c r="F1378" s="832" t="s">
        <v>3453</v>
      </c>
      <c r="G1378" s="832" t="s">
        <v>4135</v>
      </c>
      <c r="H1378" s="832" t="s">
        <v>564</v>
      </c>
      <c r="I1378" s="832" t="s">
        <v>4659</v>
      </c>
      <c r="J1378" s="832" t="s">
        <v>4660</v>
      </c>
      <c r="K1378" s="832" t="s">
        <v>4661</v>
      </c>
      <c r="L1378" s="835">
        <v>123.2</v>
      </c>
      <c r="M1378" s="835">
        <v>123.2</v>
      </c>
      <c r="N1378" s="832">
        <v>1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30</v>
      </c>
      <c r="B1379" s="832" t="s">
        <v>3452</v>
      </c>
      <c r="C1379" s="832" t="s">
        <v>3462</v>
      </c>
      <c r="D1379" s="833" t="s">
        <v>5005</v>
      </c>
      <c r="E1379" s="834" t="s">
        <v>3469</v>
      </c>
      <c r="F1379" s="832" t="s">
        <v>3453</v>
      </c>
      <c r="G1379" s="832" t="s">
        <v>4135</v>
      </c>
      <c r="H1379" s="832" t="s">
        <v>597</v>
      </c>
      <c r="I1379" s="832" t="s">
        <v>4662</v>
      </c>
      <c r="J1379" s="832" t="s">
        <v>2199</v>
      </c>
      <c r="K1379" s="832" t="s">
        <v>2732</v>
      </c>
      <c r="L1379" s="835">
        <v>246.39</v>
      </c>
      <c r="M1379" s="835">
        <v>246.39</v>
      </c>
      <c r="N1379" s="832">
        <v>1</v>
      </c>
      <c r="O1379" s="836">
        <v>0.5</v>
      </c>
      <c r="P1379" s="835">
        <v>246.39</v>
      </c>
      <c r="Q1379" s="837">
        <v>1</v>
      </c>
      <c r="R1379" s="832">
        <v>1</v>
      </c>
      <c r="S1379" s="837">
        <v>1</v>
      </c>
      <c r="T1379" s="836">
        <v>0.5</v>
      </c>
      <c r="U1379" s="838">
        <v>1</v>
      </c>
    </row>
    <row r="1380" spans="1:21" ht="14.4" customHeight="1" x14ac:dyDescent="0.3">
      <c r="A1380" s="831">
        <v>30</v>
      </c>
      <c r="B1380" s="832" t="s">
        <v>3452</v>
      </c>
      <c r="C1380" s="832" t="s">
        <v>3462</v>
      </c>
      <c r="D1380" s="833" t="s">
        <v>5005</v>
      </c>
      <c r="E1380" s="834" t="s">
        <v>3469</v>
      </c>
      <c r="F1380" s="832" t="s">
        <v>3453</v>
      </c>
      <c r="G1380" s="832" t="s">
        <v>4663</v>
      </c>
      <c r="H1380" s="832" t="s">
        <v>597</v>
      </c>
      <c r="I1380" s="832" t="s">
        <v>4664</v>
      </c>
      <c r="J1380" s="832" t="s">
        <v>1063</v>
      </c>
      <c r="K1380" s="832" t="s">
        <v>4665</v>
      </c>
      <c r="L1380" s="835">
        <v>386.89</v>
      </c>
      <c r="M1380" s="835">
        <v>386.89</v>
      </c>
      <c r="N1380" s="832">
        <v>1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30</v>
      </c>
      <c r="B1381" s="832" t="s">
        <v>3452</v>
      </c>
      <c r="C1381" s="832" t="s">
        <v>3462</v>
      </c>
      <c r="D1381" s="833" t="s">
        <v>5005</v>
      </c>
      <c r="E1381" s="834" t="s">
        <v>3469</v>
      </c>
      <c r="F1381" s="832" t="s">
        <v>3453</v>
      </c>
      <c r="G1381" s="832" t="s">
        <v>3508</v>
      </c>
      <c r="H1381" s="832" t="s">
        <v>597</v>
      </c>
      <c r="I1381" s="832" t="s">
        <v>2697</v>
      </c>
      <c r="J1381" s="832" t="s">
        <v>1091</v>
      </c>
      <c r="K1381" s="832" t="s">
        <v>2698</v>
      </c>
      <c r="L1381" s="835">
        <v>42.51</v>
      </c>
      <c r="M1381" s="835">
        <v>85.02</v>
      </c>
      <c r="N1381" s="832">
        <v>2</v>
      </c>
      <c r="O1381" s="836">
        <v>1</v>
      </c>
      <c r="P1381" s="835">
        <v>42.51</v>
      </c>
      <c r="Q1381" s="837">
        <v>0.5</v>
      </c>
      <c r="R1381" s="832">
        <v>1</v>
      </c>
      <c r="S1381" s="837">
        <v>0.5</v>
      </c>
      <c r="T1381" s="836">
        <v>0.5</v>
      </c>
      <c r="U1381" s="838">
        <v>0.5</v>
      </c>
    </row>
    <row r="1382" spans="1:21" ht="14.4" customHeight="1" x14ac:dyDescent="0.3">
      <c r="A1382" s="831">
        <v>30</v>
      </c>
      <c r="B1382" s="832" t="s">
        <v>3452</v>
      </c>
      <c r="C1382" s="832" t="s">
        <v>3462</v>
      </c>
      <c r="D1382" s="833" t="s">
        <v>5005</v>
      </c>
      <c r="E1382" s="834" t="s">
        <v>3469</v>
      </c>
      <c r="F1382" s="832" t="s">
        <v>3453</v>
      </c>
      <c r="G1382" s="832" t="s">
        <v>3508</v>
      </c>
      <c r="H1382" s="832" t="s">
        <v>597</v>
      </c>
      <c r="I1382" s="832" t="s">
        <v>2699</v>
      </c>
      <c r="J1382" s="832" t="s">
        <v>1091</v>
      </c>
      <c r="K1382" s="832" t="s">
        <v>2700</v>
      </c>
      <c r="L1382" s="835">
        <v>85.02</v>
      </c>
      <c r="M1382" s="835">
        <v>85.02</v>
      </c>
      <c r="N1382" s="832">
        <v>1</v>
      </c>
      <c r="O1382" s="836">
        <v>0.5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30</v>
      </c>
      <c r="B1383" s="832" t="s">
        <v>3452</v>
      </c>
      <c r="C1383" s="832" t="s">
        <v>3462</v>
      </c>
      <c r="D1383" s="833" t="s">
        <v>5005</v>
      </c>
      <c r="E1383" s="834" t="s">
        <v>3469</v>
      </c>
      <c r="F1383" s="832" t="s">
        <v>3453</v>
      </c>
      <c r="G1383" s="832" t="s">
        <v>3508</v>
      </c>
      <c r="H1383" s="832" t="s">
        <v>597</v>
      </c>
      <c r="I1383" s="832" t="s">
        <v>2703</v>
      </c>
      <c r="J1383" s="832" t="s">
        <v>1086</v>
      </c>
      <c r="K1383" s="832" t="s">
        <v>2704</v>
      </c>
      <c r="L1383" s="835">
        <v>98.29</v>
      </c>
      <c r="M1383" s="835">
        <v>98.29</v>
      </c>
      <c r="N1383" s="832">
        <v>1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30</v>
      </c>
      <c r="B1384" s="832" t="s">
        <v>3452</v>
      </c>
      <c r="C1384" s="832" t="s">
        <v>3462</v>
      </c>
      <c r="D1384" s="833" t="s">
        <v>5005</v>
      </c>
      <c r="E1384" s="834" t="s">
        <v>3469</v>
      </c>
      <c r="F1384" s="832" t="s">
        <v>3453</v>
      </c>
      <c r="G1384" s="832" t="s">
        <v>3508</v>
      </c>
      <c r="H1384" s="832" t="s">
        <v>564</v>
      </c>
      <c r="I1384" s="832" t="s">
        <v>2707</v>
      </c>
      <c r="J1384" s="832" t="s">
        <v>1084</v>
      </c>
      <c r="K1384" s="832" t="s">
        <v>2698</v>
      </c>
      <c r="L1384" s="835">
        <v>42.51</v>
      </c>
      <c r="M1384" s="835">
        <v>255.05999999999997</v>
      </c>
      <c r="N1384" s="832">
        <v>6</v>
      </c>
      <c r="O1384" s="836">
        <v>3</v>
      </c>
      <c r="P1384" s="835">
        <v>42.51</v>
      </c>
      <c r="Q1384" s="837">
        <v>0.16666666666666669</v>
      </c>
      <c r="R1384" s="832">
        <v>1</v>
      </c>
      <c r="S1384" s="837">
        <v>0.16666666666666666</v>
      </c>
      <c r="T1384" s="836">
        <v>0.5</v>
      </c>
      <c r="U1384" s="838">
        <v>0.16666666666666666</v>
      </c>
    </row>
    <row r="1385" spans="1:21" ht="14.4" customHeight="1" x14ac:dyDescent="0.3">
      <c r="A1385" s="831">
        <v>30</v>
      </c>
      <c r="B1385" s="832" t="s">
        <v>3452</v>
      </c>
      <c r="C1385" s="832" t="s">
        <v>3462</v>
      </c>
      <c r="D1385" s="833" t="s">
        <v>5005</v>
      </c>
      <c r="E1385" s="834" t="s">
        <v>3469</v>
      </c>
      <c r="F1385" s="832" t="s">
        <v>3453</v>
      </c>
      <c r="G1385" s="832" t="s">
        <v>3508</v>
      </c>
      <c r="H1385" s="832" t="s">
        <v>597</v>
      </c>
      <c r="I1385" s="832" t="s">
        <v>3312</v>
      </c>
      <c r="J1385" s="832" t="s">
        <v>1089</v>
      </c>
      <c r="K1385" s="832" t="s">
        <v>3313</v>
      </c>
      <c r="L1385" s="835">
        <v>78.63</v>
      </c>
      <c r="M1385" s="835">
        <v>78.63</v>
      </c>
      <c r="N1385" s="832">
        <v>1</v>
      </c>
      <c r="O1385" s="836">
        <v>0.5</v>
      </c>
      <c r="P1385" s="835">
        <v>78.63</v>
      </c>
      <c r="Q1385" s="837">
        <v>1</v>
      </c>
      <c r="R1385" s="832">
        <v>1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30</v>
      </c>
      <c r="B1386" s="832" t="s">
        <v>3452</v>
      </c>
      <c r="C1386" s="832" t="s">
        <v>3462</v>
      </c>
      <c r="D1386" s="833" t="s">
        <v>5005</v>
      </c>
      <c r="E1386" s="834" t="s">
        <v>3469</v>
      </c>
      <c r="F1386" s="832" t="s">
        <v>3453</v>
      </c>
      <c r="G1386" s="832" t="s">
        <v>3575</v>
      </c>
      <c r="H1386" s="832" t="s">
        <v>564</v>
      </c>
      <c r="I1386" s="832" t="s">
        <v>3613</v>
      </c>
      <c r="J1386" s="832" t="s">
        <v>1236</v>
      </c>
      <c r="K1386" s="832" t="s">
        <v>3614</v>
      </c>
      <c r="L1386" s="835">
        <v>75.05</v>
      </c>
      <c r="M1386" s="835">
        <v>300.2</v>
      </c>
      <c r="N1386" s="832">
        <v>4</v>
      </c>
      <c r="O1386" s="836">
        <v>2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30</v>
      </c>
      <c r="B1387" s="832" t="s">
        <v>3452</v>
      </c>
      <c r="C1387" s="832" t="s">
        <v>3462</v>
      </c>
      <c r="D1387" s="833" t="s">
        <v>5005</v>
      </c>
      <c r="E1387" s="834" t="s">
        <v>3469</v>
      </c>
      <c r="F1387" s="832" t="s">
        <v>3453</v>
      </c>
      <c r="G1387" s="832" t="s">
        <v>3575</v>
      </c>
      <c r="H1387" s="832" t="s">
        <v>564</v>
      </c>
      <c r="I1387" s="832" t="s">
        <v>3576</v>
      </c>
      <c r="J1387" s="832" t="s">
        <v>1242</v>
      </c>
      <c r="K1387" s="832" t="s">
        <v>3577</v>
      </c>
      <c r="L1387" s="835">
        <v>45.03</v>
      </c>
      <c r="M1387" s="835">
        <v>45.03</v>
      </c>
      <c r="N1387" s="832">
        <v>1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30</v>
      </c>
      <c r="B1388" s="832" t="s">
        <v>3452</v>
      </c>
      <c r="C1388" s="832" t="s">
        <v>3462</v>
      </c>
      <c r="D1388" s="833" t="s">
        <v>5005</v>
      </c>
      <c r="E1388" s="834" t="s">
        <v>3469</v>
      </c>
      <c r="F1388" s="832" t="s">
        <v>3453</v>
      </c>
      <c r="G1388" s="832" t="s">
        <v>3519</v>
      </c>
      <c r="H1388" s="832" t="s">
        <v>564</v>
      </c>
      <c r="I1388" s="832" t="s">
        <v>3520</v>
      </c>
      <c r="J1388" s="832" t="s">
        <v>1845</v>
      </c>
      <c r="K1388" s="832" t="s">
        <v>3521</v>
      </c>
      <c r="L1388" s="835">
        <v>34.15</v>
      </c>
      <c r="M1388" s="835">
        <v>136.6</v>
      </c>
      <c r="N1388" s="832">
        <v>4</v>
      </c>
      <c r="O1388" s="836">
        <v>3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30</v>
      </c>
      <c r="B1389" s="832" t="s">
        <v>3452</v>
      </c>
      <c r="C1389" s="832" t="s">
        <v>3462</v>
      </c>
      <c r="D1389" s="833" t="s">
        <v>5005</v>
      </c>
      <c r="E1389" s="834" t="s">
        <v>3469</v>
      </c>
      <c r="F1389" s="832" t="s">
        <v>3453</v>
      </c>
      <c r="G1389" s="832" t="s">
        <v>3783</v>
      </c>
      <c r="H1389" s="832" t="s">
        <v>564</v>
      </c>
      <c r="I1389" s="832" t="s">
        <v>4666</v>
      </c>
      <c r="J1389" s="832" t="s">
        <v>4667</v>
      </c>
      <c r="K1389" s="832" t="s">
        <v>4668</v>
      </c>
      <c r="L1389" s="835">
        <v>64.56</v>
      </c>
      <c r="M1389" s="835">
        <v>64.56</v>
      </c>
      <c r="N1389" s="832">
        <v>1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30</v>
      </c>
      <c r="B1390" s="832" t="s">
        <v>3452</v>
      </c>
      <c r="C1390" s="832" t="s">
        <v>3462</v>
      </c>
      <c r="D1390" s="833" t="s">
        <v>5005</v>
      </c>
      <c r="E1390" s="834" t="s">
        <v>3469</v>
      </c>
      <c r="F1390" s="832" t="s">
        <v>3453</v>
      </c>
      <c r="G1390" s="832" t="s">
        <v>4669</v>
      </c>
      <c r="H1390" s="832" t="s">
        <v>564</v>
      </c>
      <c r="I1390" s="832" t="s">
        <v>4670</v>
      </c>
      <c r="J1390" s="832" t="s">
        <v>1483</v>
      </c>
      <c r="K1390" s="832" t="s">
        <v>4671</v>
      </c>
      <c r="L1390" s="835">
        <v>0</v>
      </c>
      <c r="M1390" s="835">
        <v>0</v>
      </c>
      <c r="N1390" s="832">
        <v>1</v>
      </c>
      <c r="O1390" s="836">
        <v>0.5</v>
      </c>
      <c r="P1390" s="835">
        <v>0</v>
      </c>
      <c r="Q1390" s="837"/>
      <c r="R1390" s="832">
        <v>1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30</v>
      </c>
      <c r="B1391" s="832" t="s">
        <v>3452</v>
      </c>
      <c r="C1391" s="832" t="s">
        <v>3462</v>
      </c>
      <c r="D1391" s="833" t="s">
        <v>5005</v>
      </c>
      <c r="E1391" s="834" t="s">
        <v>3469</v>
      </c>
      <c r="F1391" s="832" t="s">
        <v>3453</v>
      </c>
      <c r="G1391" s="832" t="s">
        <v>4037</v>
      </c>
      <c r="H1391" s="832" t="s">
        <v>564</v>
      </c>
      <c r="I1391" s="832" t="s">
        <v>4157</v>
      </c>
      <c r="J1391" s="832" t="s">
        <v>4158</v>
      </c>
      <c r="K1391" s="832" t="s">
        <v>2754</v>
      </c>
      <c r="L1391" s="835">
        <v>8.7899999999999991</v>
      </c>
      <c r="M1391" s="835">
        <v>8.7899999999999991</v>
      </c>
      <c r="N1391" s="832">
        <v>1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30</v>
      </c>
      <c r="B1392" s="832" t="s">
        <v>3452</v>
      </c>
      <c r="C1392" s="832" t="s">
        <v>3462</v>
      </c>
      <c r="D1392" s="833" t="s">
        <v>5005</v>
      </c>
      <c r="E1392" s="834" t="s">
        <v>3469</v>
      </c>
      <c r="F1392" s="832" t="s">
        <v>3453</v>
      </c>
      <c r="G1392" s="832" t="s">
        <v>4672</v>
      </c>
      <c r="H1392" s="832" t="s">
        <v>564</v>
      </c>
      <c r="I1392" s="832" t="s">
        <v>4673</v>
      </c>
      <c r="J1392" s="832" t="s">
        <v>4674</v>
      </c>
      <c r="K1392" s="832" t="s">
        <v>4675</v>
      </c>
      <c r="L1392" s="835">
        <v>76.180000000000007</v>
      </c>
      <c r="M1392" s="835">
        <v>228.54000000000002</v>
      </c>
      <c r="N1392" s="832">
        <v>3</v>
      </c>
      <c r="O1392" s="836">
        <v>2.5</v>
      </c>
      <c r="P1392" s="835">
        <v>76.180000000000007</v>
      </c>
      <c r="Q1392" s="837">
        <v>0.33333333333333331</v>
      </c>
      <c r="R1392" s="832">
        <v>1</v>
      </c>
      <c r="S1392" s="837">
        <v>0.33333333333333331</v>
      </c>
      <c r="T1392" s="836">
        <v>0.5</v>
      </c>
      <c r="U1392" s="838">
        <v>0.2</v>
      </c>
    </row>
    <row r="1393" spans="1:21" ht="14.4" customHeight="1" x14ac:dyDescent="0.3">
      <c r="A1393" s="831">
        <v>30</v>
      </c>
      <c r="B1393" s="832" t="s">
        <v>3452</v>
      </c>
      <c r="C1393" s="832" t="s">
        <v>3462</v>
      </c>
      <c r="D1393" s="833" t="s">
        <v>5005</v>
      </c>
      <c r="E1393" s="834" t="s">
        <v>3469</v>
      </c>
      <c r="F1393" s="832" t="s">
        <v>3453</v>
      </c>
      <c r="G1393" s="832" t="s">
        <v>4676</v>
      </c>
      <c r="H1393" s="832" t="s">
        <v>564</v>
      </c>
      <c r="I1393" s="832" t="s">
        <v>4677</v>
      </c>
      <c r="J1393" s="832" t="s">
        <v>4678</v>
      </c>
      <c r="K1393" s="832" t="s">
        <v>4679</v>
      </c>
      <c r="L1393" s="835">
        <v>132.97999999999999</v>
      </c>
      <c r="M1393" s="835">
        <v>398.93999999999994</v>
      </c>
      <c r="N1393" s="832">
        <v>3</v>
      </c>
      <c r="O1393" s="836">
        <v>1</v>
      </c>
      <c r="P1393" s="835">
        <v>398.93999999999994</v>
      </c>
      <c r="Q1393" s="837">
        <v>1</v>
      </c>
      <c r="R1393" s="832">
        <v>3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30</v>
      </c>
      <c r="B1394" s="832" t="s">
        <v>3452</v>
      </c>
      <c r="C1394" s="832" t="s">
        <v>3462</v>
      </c>
      <c r="D1394" s="833" t="s">
        <v>5005</v>
      </c>
      <c r="E1394" s="834" t="s">
        <v>3469</v>
      </c>
      <c r="F1394" s="832" t="s">
        <v>3453</v>
      </c>
      <c r="G1394" s="832" t="s">
        <v>3481</v>
      </c>
      <c r="H1394" s="832" t="s">
        <v>597</v>
      </c>
      <c r="I1394" s="832" t="s">
        <v>2646</v>
      </c>
      <c r="J1394" s="832" t="s">
        <v>2647</v>
      </c>
      <c r="K1394" s="832" t="s">
        <v>2648</v>
      </c>
      <c r="L1394" s="835">
        <v>93.43</v>
      </c>
      <c r="M1394" s="835">
        <v>93.43</v>
      </c>
      <c r="N1394" s="832">
        <v>1</v>
      </c>
      <c r="O1394" s="836">
        <v>0.5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30</v>
      </c>
      <c r="B1395" s="832" t="s">
        <v>3452</v>
      </c>
      <c r="C1395" s="832" t="s">
        <v>3462</v>
      </c>
      <c r="D1395" s="833" t="s">
        <v>5005</v>
      </c>
      <c r="E1395" s="834" t="s">
        <v>3469</v>
      </c>
      <c r="F1395" s="832" t="s">
        <v>3453</v>
      </c>
      <c r="G1395" s="832" t="s">
        <v>3481</v>
      </c>
      <c r="H1395" s="832" t="s">
        <v>564</v>
      </c>
      <c r="I1395" s="832" t="s">
        <v>4680</v>
      </c>
      <c r="J1395" s="832" t="s">
        <v>4681</v>
      </c>
      <c r="K1395" s="832" t="s">
        <v>4682</v>
      </c>
      <c r="L1395" s="835">
        <v>100.11</v>
      </c>
      <c r="M1395" s="835">
        <v>200.22</v>
      </c>
      <c r="N1395" s="832">
        <v>2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30</v>
      </c>
      <c r="B1396" s="832" t="s">
        <v>3452</v>
      </c>
      <c r="C1396" s="832" t="s">
        <v>3462</v>
      </c>
      <c r="D1396" s="833" t="s">
        <v>5005</v>
      </c>
      <c r="E1396" s="834" t="s">
        <v>3469</v>
      </c>
      <c r="F1396" s="832" t="s">
        <v>3453</v>
      </c>
      <c r="G1396" s="832" t="s">
        <v>3482</v>
      </c>
      <c r="H1396" s="832" t="s">
        <v>564</v>
      </c>
      <c r="I1396" s="832" t="s">
        <v>3485</v>
      </c>
      <c r="J1396" s="832" t="s">
        <v>665</v>
      </c>
      <c r="K1396" s="832" t="s">
        <v>3486</v>
      </c>
      <c r="L1396" s="835">
        <v>11.73</v>
      </c>
      <c r="M1396" s="835">
        <v>23.46</v>
      </c>
      <c r="N1396" s="832">
        <v>2</v>
      </c>
      <c r="O1396" s="836">
        <v>1</v>
      </c>
      <c r="P1396" s="835">
        <v>11.73</v>
      </c>
      <c r="Q1396" s="837">
        <v>0.5</v>
      </c>
      <c r="R1396" s="832">
        <v>1</v>
      </c>
      <c r="S1396" s="837">
        <v>0.5</v>
      </c>
      <c r="T1396" s="836">
        <v>0.5</v>
      </c>
      <c r="U1396" s="838">
        <v>0.5</v>
      </c>
    </row>
    <row r="1397" spans="1:21" ht="14.4" customHeight="1" x14ac:dyDescent="0.3">
      <c r="A1397" s="831">
        <v>30</v>
      </c>
      <c r="B1397" s="832" t="s">
        <v>3452</v>
      </c>
      <c r="C1397" s="832" t="s">
        <v>3462</v>
      </c>
      <c r="D1397" s="833" t="s">
        <v>5005</v>
      </c>
      <c r="E1397" s="834" t="s">
        <v>3469</v>
      </c>
      <c r="F1397" s="832" t="s">
        <v>3453</v>
      </c>
      <c r="G1397" s="832" t="s">
        <v>3482</v>
      </c>
      <c r="H1397" s="832" t="s">
        <v>564</v>
      </c>
      <c r="I1397" s="832" t="s">
        <v>3811</v>
      </c>
      <c r="J1397" s="832" t="s">
        <v>1113</v>
      </c>
      <c r="K1397" s="832" t="s">
        <v>3812</v>
      </c>
      <c r="L1397" s="835">
        <v>11.73</v>
      </c>
      <c r="M1397" s="835">
        <v>11.73</v>
      </c>
      <c r="N1397" s="832">
        <v>1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30</v>
      </c>
      <c r="B1398" s="832" t="s">
        <v>3452</v>
      </c>
      <c r="C1398" s="832" t="s">
        <v>3462</v>
      </c>
      <c r="D1398" s="833" t="s">
        <v>5005</v>
      </c>
      <c r="E1398" s="834" t="s">
        <v>3469</v>
      </c>
      <c r="F1398" s="832" t="s">
        <v>3453</v>
      </c>
      <c r="G1398" s="832" t="s">
        <v>3482</v>
      </c>
      <c r="H1398" s="832" t="s">
        <v>564</v>
      </c>
      <c r="I1398" s="832" t="s">
        <v>3526</v>
      </c>
      <c r="J1398" s="832" t="s">
        <v>3527</v>
      </c>
      <c r="K1398" s="832" t="s">
        <v>3528</v>
      </c>
      <c r="L1398" s="835">
        <v>35.17</v>
      </c>
      <c r="M1398" s="835">
        <v>35.17</v>
      </c>
      <c r="N1398" s="832">
        <v>1</v>
      </c>
      <c r="O1398" s="836">
        <v>0.5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30</v>
      </c>
      <c r="B1399" s="832" t="s">
        <v>3452</v>
      </c>
      <c r="C1399" s="832" t="s">
        <v>3462</v>
      </c>
      <c r="D1399" s="833" t="s">
        <v>5005</v>
      </c>
      <c r="E1399" s="834" t="s">
        <v>3469</v>
      </c>
      <c r="F1399" s="832" t="s">
        <v>3453</v>
      </c>
      <c r="G1399" s="832" t="s">
        <v>3622</v>
      </c>
      <c r="H1399" s="832" t="s">
        <v>564</v>
      </c>
      <c r="I1399" s="832" t="s">
        <v>3623</v>
      </c>
      <c r="J1399" s="832" t="s">
        <v>3624</v>
      </c>
      <c r="K1399" s="832" t="s">
        <v>3625</v>
      </c>
      <c r="L1399" s="835">
        <v>88.76</v>
      </c>
      <c r="M1399" s="835">
        <v>266.28000000000003</v>
      </c>
      <c r="N1399" s="832">
        <v>3</v>
      </c>
      <c r="O1399" s="836">
        <v>1.5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30</v>
      </c>
      <c r="B1400" s="832" t="s">
        <v>3452</v>
      </c>
      <c r="C1400" s="832" t="s">
        <v>3462</v>
      </c>
      <c r="D1400" s="833" t="s">
        <v>5005</v>
      </c>
      <c r="E1400" s="834" t="s">
        <v>3469</v>
      </c>
      <c r="F1400" s="832" t="s">
        <v>3453</v>
      </c>
      <c r="G1400" s="832" t="s">
        <v>3529</v>
      </c>
      <c r="H1400" s="832" t="s">
        <v>597</v>
      </c>
      <c r="I1400" s="832" t="s">
        <v>2566</v>
      </c>
      <c r="J1400" s="832" t="s">
        <v>1308</v>
      </c>
      <c r="K1400" s="832" t="s">
        <v>2567</v>
      </c>
      <c r="L1400" s="835">
        <v>32.25</v>
      </c>
      <c r="M1400" s="835">
        <v>32.25</v>
      </c>
      <c r="N1400" s="832">
        <v>1</v>
      </c>
      <c r="O1400" s="836">
        <v>0.5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30</v>
      </c>
      <c r="B1401" s="832" t="s">
        <v>3452</v>
      </c>
      <c r="C1401" s="832" t="s">
        <v>3462</v>
      </c>
      <c r="D1401" s="833" t="s">
        <v>5005</v>
      </c>
      <c r="E1401" s="834" t="s">
        <v>3469</v>
      </c>
      <c r="F1401" s="832" t="s">
        <v>3453</v>
      </c>
      <c r="G1401" s="832" t="s">
        <v>4363</v>
      </c>
      <c r="H1401" s="832" t="s">
        <v>564</v>
      </c>
      <c r="I1401" s="832" t="s">
        <v>4408</v>
      </c>
      <c r="J1401" s="832" t="s">
        <v>4365</v>
      </c>
      <c r="K1401" s="832" t="s">
        <v>4409</v>
      </c>
      <c r="L1401" s="835">
        <v>58.77</v>
      </c>
      <c r="M1401" s="835">
        <v>58.77</v>
      </c>
      <c r="N1401" s="832">
        <v>1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30</v>
      </c>
      <c r="B1402" s="832" t="s">
        <v>3452</v>
      </c>
      <c r="C1402" s="832" t="s">
        <v>3462</v>
      </c>
      <c r="D1402" s="833" t="s">
        <v>5005</v>
      </c>
      <c r="E1402" s="834" t="s">
        <v>3469</v>
      </c>
      <c r="F1402" s="832" t="s">
        <v>3453</v>
      </c>
      <c r="G1402" s="832" t="s">
        <v>3994</v>
      </c>
      <c r="H1402" s="832" t="s">
        <v>597</v>
      </c>
      <c r="I1402" s="832" t="s">
        <v>2820</v>
      </c>
      <c r="J1402" s="832" t="s">
        <v>1353</v>
      </c>
      <c r="K1402" s="832" t="s">
        <v>2821</v>
      </c>
      <c r="L1402" s="835">
        <v>39.549999999999997</v>
      </c>
      <c r="M1402" s="835">
        <v>79.099999999999994</v>
      </c>
      <c r="N1402" s="832">
        <v>2</v>
      </c>
      <c r="O1402" s="836">
        <v>1</v>
      </c>
      <c r="P1402" s="835">
        <v>39.549999999999997</v>
      </c>
      <c r="Q1402" s="837">
        <v>0.5</v>
      </c>
      <c r="R1402" s="832">
        <v>1</v>
      </c>
      <c r="S1402" s="837">
        <v>0.5</v>
      </c>
      <c r="T1402" s="836">
        <v>0.5</v>
      </c>
      <c r="U1402" s="838">
        <v>0.5</v>
      </c>
    </row>
    <row r="1403" spans="1:21" ht="14.4" customHeight="1" x14ac:dyDescent="0.3">
      <c r="A1403" s="831">
        <v>30</v>
      </c>
      <c r="B1403" s="832" t="s">
        <v>3452</v>
      </c>
      <c r="C1403" s="832" t="s">
        <v>3462</v>
      </c>
      <c r="D1403" s="833" t="s">
        <v>5005</v>
      </c>
      <c r="E1403" s="834" t="s">
        <v>3469</v>
      </c>
      <c r="F1403" s="832" t="s">
        <v>3453</v>
      </c>
      <c r="G1403" s="832" t="s">
        <v>3530</v>
      </c>
      <c r="H1403" s="832" t="s">
        <v>564</v>
      </c>
      <c r="I1403" s="832" t="s">
        <v>4176</v>
      </c>
      <c r="J1403" s="832" t="s">
        <v>1365</v>
      </c>
      <c r="K1403" s="832" t="s">
        <v>4177</v>
      </c>
      <c r="L1403" s="835">
        <v>0</v>
      </c>
      <c r="M1403" s="835">
        <v>0</v>
      </c>
      <c r="N1403" s="832">
        <v>2</v>
      </c>
      <c r="O1403" s="836">
        <v>1</v>
      </c>
      <c r="P1403" s="835"/>
      <c r="Q1403" s="837"/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30</v>
      </c>
      <c r="B1404" s="832" t="s">
        <v>3452</v>
      </c>
      <c r="C1404" s="832" t="s">
        <v>3462</v>
      </c>
      <c r="D1404" s="833" t="s">
        <v>5005</v>
      </c>
      <c r="E1404" s="834" t="s">
        <v>3469</v>
      </c>
      <c r="F1404" s="832" t="s">
        <v>3453</v>
      </c>
      <c r="G1404" s="832" t="s">
        <v>4683</v>
      </c>
      <c r="H1404" s="832" t="s">
        <v>564</v>
      </c>
      <c r="I1404" s="832" t="s">
        <v>4684</v>
      </c>
      <c r="J1404" s="832" t="s">
        <v>934</v>
      </c>
      <c r="K1404" s="832" t="s">
        <v>652</v>
      </c>
      <c r="L1404" s="835">
        <v>38.56</v>
      </c>
      <c r="M1404" s="835">
        <v>38.56</v>
      </c>
      <c r="N1404" s="832">
        <v>1</v>
      </c>
      <c r="O1404" s="836">
        <v>1</v>
      </c>
      <c r="P1404" s="835">
        <v>38.56</v>
      </c>
      <c r="Q1404" s="837">
        <v>1</v>
      </c>
      <c r="R1404" s="832">
        <v>1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30</v>
      </c>
      <c r="B1405" s="832" t="s">
        <v>3452</v>
      </c>
      <c r="C1405" s="832" t="s">
        <v>3462</v>
      </c>
      <c r="D1405" s="833" t="s">
        <v>5005</v>
      </c>
      <c r="E1405" s="834" t="s">
        <v>3469</v>
      </c>
      <c r="F1405" s="832" t="s">
        <v>3453</v>
      </c>
      <c r="G1405" s="832" t="s">
        <v>4040</v>
      </c>
      <c r="H1405" s="832" t="s">
        <v>564</v>
      </c>
      <c r="I1405" s="832" t="s">
        <v>4178</v>
      </c>
      <c r="J1405" s="832" t="s">
        <v>4042</v>
      </c>
      <c r="K1405" s="832" t="s">
        <v>4179</v>
      </c>
      <c r="L1405" s="835">
        <v>122.73</v>
      </c>
      <c r="M1405" s="835">
        <v>368.19</v>
      </c>
      <c r="N1405" s="832">
        <v>3</v>
      </c>
      <c r="O1405" s="836">
        <v>2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30</v>
      </c>
      <c r="B1406" s="832" t="s">
        <v>3452</v>
      </c>
      <c r="C1406" s="832" t="s">
        <v>3462</v>
      </c>
      <c r="D1406" s="833" t="s">
        <v>5005</v>
      </c>
      <c r="E1406" s="834" t="s">
        <v>3469</v>
      </c>
      <c r="F1406" s="832" t="s">
        <v>3453</v>
      </c>
      <c r="G1406" s="832" t="s">
        <v>3534</v>
      </c>
      <c r="H1406" s="832" t="s">
        <v>564</v>
      </c>
      <c r="I1406" s="832" t="s">
        <v>4685</v>
      </c>
      <c r="J1406" s="832" t="s">
        <v>4289</v>
      </c>
      <c r="K1406" s="832" t="s">
        <v>2610</v>
      </c>
      <c r="L1406" s="835">
        <v>86.41</v>
      </c>
      <c r="M1406" s="835">
        <v>86.41</v>
      </c>
      <c r="N1406" s="832">
        <v>1</v>
      </c>
      <c r="O1406" s="836">
        <v>0.5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30</v>
      </c>
      <c r="B1407" s="832" t="s">
        <v>3452</v>
      </c>
      <c r="C1407" s="832" t="s">
        <v>3462</v>
      </c>
      <c r="D1407" s="833" t="s">
        <v>5005</v>
      </c>
      <c r="E1407" s="834" t="s">
        <v>3469</v>
      </c>
      <c r="F1407" s="832" t="s">
        <v>3453</v>
      </c>
      <c r="G1407" s="832" t="s">
        <v>3534</v>
      </c>
      <c r="H1407" s="832" t="s">
        <v>564</v>
      </c>
      <c r="I1407" s="832" t="s">
        <v>3995</v>
      </c>
      <c r="J1407" s="832" t="s">
        <v>2609</v>
      </c>
      <c r="K1407" s="832" t="s">
        <v>3996</v>
      </c>
      <c r="L1407" s="835">
        <v>43.21</v>
      </c>
      <c r="M1407" s="835">
        <v>172.84</v>
      </c>
      <c r="N1407" s="832">
        <v>4</v>
      </c>
      <c r="O1407" s="836">
        <v>2</v>
      </c>
      <c r="P1407" s="835">
        <v>86.42</v>
      </c>
      <c r="Q1407" s="837">
        <v>0.5</v>
      </c>
      <c r="R1407" s="832">
        <v>2</v>
      </c>
      <c r="S1407" s="837">
        <v>0.5</v>
      </c>
      <c r="T1407" s="836">
        <v>1</v>
      </c>
      <c r="U1407" s="838">
        <v>0.5</v>
      </c>
    </row>
    <row r="1408" spans="1:21" ht="14.4" customHeight="1" x14ac:dyDescent="0.3">
      <c r="A1408" s="831">
        <v>30</v>
      </c>
      <c r="B1408" s="832" t="s">
        <v>3452</v>
      </c>
      <c r="C1408" s="832" t="s">
        <v>3462</v>
      </c>
      <c r="D1408" s="833" t="s">
        <v>5005</v>
      </c>
      <c r="E1408" s="834" t="s">
        <v>3469</v>
      </c>
      <c r="F1408" s="832" t="s">
        <v>3453</v>
      </c>
      <c r="G1408" s="832" t="s">
        <v>3596</v>
      </c>
      <c r="H1408" s="832" t="s">
        <v>597</v>
      </c>
      <c r="I1408" s="832" t="s">
        <v>2882</v>
      </c>
      <c r="J1408" s="832" t="s">
        <v>1380</v>
      </c>
      <c r="K1408" s="832" t="s">
        <v>2883</v>
      </c>
      <c r="L1408" s="835">
        <v>32.869999999999997</v>
      </c>
      <c r="M1408" s="835">
        <v>32.869999999999997</v>
      </c>
      <c r="N1408" s="832">
        <v>1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30</v>
      </c>
      <c r="B1409" s="832" t="s">
        <v>3452</v>
      </c>
      <c r="C1409" s="832" t="s">
        <v>3462</v>
      </c>
      <c r="D1409" s="833" t="s">
        <v>5005</v>
      </c>
      <c r="E1409" s="834" t="s">
        <v>3469</v>
      </c>
      <c r="F1409" s="832" t="s">
        <v>3453</v>
      </c>
      <c r="G1409" s="832" t="s">
        <v>3537</v>
      </c>
      <c r="H1409" s="832" t="s">
        <v>597</v>
      </c>
      <c r="I1409" s="832" t="s">
        <v>2717</v>
      </c>
      <c r="J1409" s="832" t="s">
        <v>736</v>
      </c>
      <c r="K1409" s="832" t="s">
        <v>2718</v>
      </c>
      <c r="L1409" s="835">
        <v>10.65</v>
      </c>
      <c r="M1409" s="835">
        <v>31.950000000000003</v>
      </c>
      <c r="N1409" s="832">
        <v>3</v>
      </c>
      <c r="O1409" s="836">
        <v>1.5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30</v>
      </c>
      <c r="B1410" s="832" t="s">
        <v>3452</v>
      </c>
      <c r="C1410" s="832" t="s">
        <v>3462</v>
      </c>
      <c r="D1410" s="833" t="s">
        <v>5005</v>
      </c>
      <c r="E1410" s="834" t="s">
        <v>3469</v>
      </c>
      <c r="F1410" s="832" t="s">
        <v>3453</v>
      </c>
      <c r="G1410" s="832" t="s">
        <v>3537</v>
      </c>
      <c r="H1410" s="832" t="s">
        <v>597</v>
      </c>
      <c r="I1410" s="832" t="s">
        <v>2719</v>
      </c>
      <c r="J1410" s="832" t="s">
        <v>736</v>
      </c>
      <c r="K1410" s="832" t="s">
        <v>2720</v>
      </c>
      <c r="L1410" s="835">
        <v>35.11</v>
      </c>
      <c r="M1410" s="835">
        <v>140.44</v>
      </c>
      <c r="N1410" s="832">
        <v>4</v>
      </c>
      <c r="O1410" s="836">
        <v>2</v>
      </c>
      <c r="P1410" s="835">
        <v>35.11</v>
      </c>
      <c r="Q1410" s="837">
        <v>0.25</v>
      </c>
      <c r="R1410" s="832">
        <v>1</v>
      </c>
      <c r="S1410" s="837">
        <v>0.25</v>
      </c>
      <c r="T1410" s="836">
        <v>0.5</v>
      </c>
      <c r="U1410" s="838">
        <v>0.25</v>
      </c>
    </row>
    <row r="1411" spans="1:21" ht="14.4" customHeight="1" x14ac:dyDescent="0.3">
      <c r="A1411" s="831">
        <v>30</v>
      </c>
      <c r="B1411" s="832" t="s">
        <v>3452</v>
      </c>
      <c r="C1411" s="832" t="s">
        <v>3462</v>
      </c>
      <c r="D1411" s="833" t="s">
        <v>5005</v>
      </c>
      <c r="E1411" s="834" t="s">
        <v>3469</v>
      </c>
      <c r="F1411" s="832" t="s">
        <v>3453</v>
      </c>
      <c r="G1411" s="832" t="s">
        <v>3537</v>
      </c>
      <c r="H1411" s="832" t="s">
        <v>597</v>
      </c>
      <c r="I1411" s="832" t="s">
        <v>2725</v>
      </c>
      <c r="J1411" s="832" t="s">
        <v>736</v>
      </c>
      <c r="K1411" s="832" t="s">
        <v>2726</v>
      </c>
      <c r="L1411" s="835">
        <v>70.23</v>
      </c>
      <c r="M1411" s="835">
        <v>70.23</v>
      </c>
      <c r="N1411" s="832">
        <v>1</v>
      </c>
      <c r="O1411" s="836">
        <v>0.5</v>
      </c>
      <c r="P1411" s="835">
        <v>70.23</v>
      </c>
      <c r="Q1411" s="837">
        <v>1</v>
      </c>
      <c r="R1411" s="832">
        <v>1</v>
      </c>
      <c r="S1411" s="837">
        <v>1</v>
      </c>
      <c r="T1411" s="836">
        <v>0.5</v>
      </c>
      <c r="U1411" s="838">
        <v>1</v>
      </c>
    </row>
    <row r="1412" spans="1:21" ht="14.4" customHeight="1" x14ac:dyDescent="0.3">
      <c r="A1412" s="831">
        <v>30</v>
      </c>
      <c r="B1412" s="832" t="s">
        <v>3452</v>
      </c>
      <c r="C1412" s="832" t="s">
        <v>3462</v>
      </c>
      <c r="D1412" s="833" t="s">
        <v>5005</v>
      </c>
      <c r="E1412" s="834" t="s">
        <v>3469</v>
      </c>
      <c r="F1412" s="832" t="s">
        <v>3453</v>
      </c>
      <c r="G1412" s="832" t="s">
        <v>4182</v>
      </c>
      <c r="H1412" s="832" t="s">
        <v>564</v>
      </c>
      <c r="I1412" s="832" t="s">
        <v>4183</v>
      </c>
      <c r="J1412" s="832" t="s">
        <v>854</v>
      </c>
      <c r="K1412" s="832" t="s">
        <v>3381</v>
      </c>
      <c r="L1412" s="835">
        <v>38.729999999999997</v>
      </c>
      <c r="M1412" s="835">
        <v>38.729999999999997</v>
      </c>
      <c r="N1412" s="832">
        <v>1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30</v>
      </c>
      <c r="B1413" s="832" t="s">
        <v>3452</v>
      </c>
      <c r="C1413" s="832" t="s">
        <v>3462</v>
      </c>
      <c r="D1413" s="833" t="s">
        <v>5005</v>
      </c>
      <c r="E1413" s="834" t="s">
        <v>3469</v>
      </c>
      <c r="F1413" s="832" t="s">
        <v>3453</v>
      </c>
      <c r="G1413" s="832" t="s">
        <v>4048</v>
      </c>
      <c r="H1413" s="832" t="s">
        <v>597</v>
      </c>
      <c r="I1413" s="832" t="s">
        <v>2684</v>
      </c>
      <c r="J1413" s="832" t="s">
        <v>2682</v>
      </c>
      <c r="K1413" s="832" t="s">
        <v>2685</v>
      </c>
      <c r="L1413" s="835">
        <v>105.44</v>
      </c>
      <c r="M1413" s="835">
        <v>105.44</v>
      </c>
      <c r="N1413" s="832">
        <v>1</v>
      </c>
      <c r="O1413" s="836">
        <v>0.5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30</v>
      </c>
      <c r="B1414" s="832" t="s">
        <v>3452</v>
      </c>
      <c r="C1414" s="832" t="s">
        <v>3462</v>
      </c>
      <c r="D1414" s="833" t="s">
        <v>5005</v>
      </c>
      <c r="E1414" s="834" t="s">
        <v>3469</v>
      </c>
      <c r="F1414" s="832" t="s">
        <v>3453</v>
      </c>
      <c r="G1414" s="832" t="s">
        <v>3542</v>
      </c>
      <c r="H1414" s="832" t="s">
        <v>597</v>
      </c>
      <c r="I1414" s="832" t="s">
        <v>3580</v>
      </c>
      <c r="J1414" s="832" t="s">
        <v>1071</v>
      </c>
      <c r="K1414" s="832" t="s">
        <v>2638</v>
      </c>
      <c r="L1414" s="835">
        <v>368.16</v>
      </c>
      <c r="M1414" s="835">
        <v>368.16</v>
      </c>
      <c r="N1414" s="832">
        <v>1</v>
      </c>
      <c r="O1414" s="836">
        <v>0.5</v>
      </c>
      <c r="P1414" s="835">
        <v>368.16</v>
      </c>
      <c r="Q1414" s="837">
        <v>1</v>
      </c>
      <c r="R1414" s="832">
        <v>1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30</v>
      </c>
      <c r="B1415" s="832" t="s">
        <v>3452</v>
      </c>
      <c r="C1415" s="832" t="s">
        <v>3462</v>
      </c>
      <c r="D1415" s="833" t="s">
        <v>5005</v>
      </c>
      <c r="E1415" s="834" t="s">
        <v>3469</v>
      </c>
      <c r="F1415" s="832" t="s">
        <v>3453</v>
      </c>
      <c r="G1415" s="832" t="s">
        <v>3542</v>
      </c>
      <c r="H1415" s="832" t="s">
        <v>597</v>
      </c>
      <c r="I1415" s="832" t="s">
        <v>3543</v>
      </c>
      <c r="J1415" s="832" t="s">
        <v>1071</v>
      </c>
      <c r="K1415" s="832" t="s">
        <v>2644</v>
      </c>
      <c r="L1415" s="835">
        <v>490.89</v>
      </c>
      <c r="M1415" s="835">
        <v>490.89</v>
      </c>
      <c r="N1415" s="832">
        <v>1</v>
      </c>
      <c r="O1415" s="836">
        <v>0.5</v>
      </c>
      <c r="P1415" s="835">
        <v>490.89</v>
      </c>
      <c r="Q1415" s="837">
        <v>1</v>
      </c>
      <c r="R1415" s="832">
        <v>1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30</v>
      </c>
      <c r="B1416" s="832" t="s">
        <v>3452</v>
      </c>
      <c r="C1416" s="832" t="s">
        <v>3462</v>
      </c>
      <c r="D1416" s="833" t="s">
        <v>5005</v>
      </c>
      <c r="E1416" s="834" t="s">
        <v>3469</v>
      </c>
      <c r="F1416" s="832" t="s">
        <v>3453</v>
      </c>
      <c r="G1416" s="832" t="s">
        <v>3542</v>
      </c>
      <c r="H1416" s="832" t="s">
        <v>597</v>
      </c>
      <c r="I1416" s="832" t="s">
        <v>3646</v>
      </c>
      <c r="J1416" s="832" t="s">
        <v>1077</v>
      </c>
      <c r="K1416" s="832" t="s">
        <v>2634</v>
      </c>
      <c r="L1416" s="835">
        <v>1847.49</v>
      </c>
      <c r="M1416" s="835">
        <v>1847.49</v>
      </c>
      <c r="N1416" s="832">
        <v>1</v>
      </c>
      <c r="O1416" s="836">
        <v>0.5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30</v>
      </c>
      <c r="B1417" s="832" t="s">
        <v>3452</v>
      </c>
      <c r="C1417" s="832" t="s">
        <v>3462</v>
      </c>
      <c r="D1417" s="833" t="s">
        <v>5005</v>
      </c>
      <c r="E1417" s="834" t="s">
        <v>3469</v>
      </c>
      <c r="F1417" s="832" t="s">
        <v>3453</v>
      </c>
      <c r="G1417" s="832" t="s">
        <v>3542</v>
      </c>
      <c r="H1417" s="832" t="s">
        <v>597</v>
      </c>
      <c r="I1417" s="832" t="s">
        <v>2643</v>
      </c>
      <c r="J1417" s="832" t="s">
        <v>1071</v>
      </c>
      <c r="K1417" s="832" t="s">
        <v>2644</v>
      </c>
      <c r="L1417" s="835">
        <v>490.89</v>
      </c>
      <c r="M1417" s="835">
        <v>490.89</v>
      </c>
      <c r="N1417" s="832">
        <v>1</v>
      </c>
      <c r="O1417" s="836">
        <v>0.5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30</v>
      </c>
      <c r="B1418" s="832" t="s">
        <v>3452</v>
      </c>
      <c r="C1418" s="832" t="s">
        <v>3462</v>
      </c>
      <c r="D1418" s="833" t="s">
        <v>5005</v>
      </c>
      <c r="E1418" s="834" t="s">
        <v>3469</v>
      </c>
      <c r="F1418" s="832" t="s">
        <v>3453</v>
      </c>
      <c r="G1418" s="832" t="s">
        <v>4053</v>
      </c>
      <c r="H1418" s="832" t="s">
        <v>564</v>
      </c>
      <c r="I1418" s="832" t="s">
        <v>4580</v>
      </c>
      <c r="J1418" s="832" t="s">
        <v>4581</v>
      </c>
      <c r="K1418" s="832" t="s">
        <v>2751</v>
      </c>
      <c r="L1418" s="835">
        <v>32.76</v>
      </c>
      <c r="M1418" s="835">
        <v>65.52</v>
      </c>
      <c r="N1418" s="832">
        <v>2</v>
      </c>
      <c r="O1418" s="836">
        <v>1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30</v>
      </c>
      <c r="B1419" s="832" t="s">
        <v>3452</v>
      </c>
      <c r="C1419" s="832" t="s">
        <v>3462</v>
      </c>
      <c r="D1419" s="833" t="s">
        <v>5005</v>
      </c>
      <c r="E1419" s="834" t="s">
        <v>3469</v>
      </c>
      <c r="F1419" s="832" t="s">
        <v>3453</v>
      </c>
      <c r="G1419" s="832" t="s">
        <v>3857</v>
      </c>
      <c r="H1419" s="832" t="s">
        <v>597</v>
      </c>
      <c r="I1419" s="832" t="s">
        <v>2767</v>
      </c>
      <c r="J1419" s="832" t="s">
        <v>2768</v>
      </c>
      <c r="K1419" s="832" t="s">
        <v>2769</v>
      </c>
      <c r="L1419" s="835">
        <v>31.09</v>
      </c>
      <c r="M1419" s="835">
        <v>31.09</v>
      </c>
      <c r="N1419" s="832">
        <v>1</v>
      </c>
      <c r="O1419" s="836">
        <v>0.5</v>
      </c>
      <c r="P1419" s="835">
        <v>31.09</v>
      </c>
      <c r="Q1419" s="837">
        <v>1</v>
      </c>
      <c r="R1419" s="832">
        <v>1</v>
      </c>
      <c r="S1419" s="837">
        <v>1</v>
      </c>
      <c r="T1419" s="836">
        <v>0.5</v>
      </c>
      <c r="U1419" s="838">
        <v>1</v>
      </c>
    </row>
    <row r="1420" spans="1:21" ht="14.4" customHeight="1" x14ac:dyDescent="0.3">
      <c r="A1420" s="831">
        <v>30</v>
      </c>
      <c r="B1420" s="832" t="s">
        <v>3452</v>
      </c>
      <c r="C1420" s="832" t="s">
        <v>3462</v>
      </c>
      <c r="D1420" s="833" t="s">
        <v>5005</v>
      </c>
      <c r="E1420" s="834" t="s">
        <v>3469</v>
      </c>
      <c r="F1420" s="832" t="s">
        <v>3453</v>
      </c>
      <c r="G1420" s="832" t="s">
        <v>3544</v>
      </c>
      <c r="H1420" s="832" t="s">
        <v>564</v>
      </c>
      <c r="I1420" s="832" t="s">
        <v>4582</v>
      </c>
      <c r="J1420" s="832" t="s">
        <v>1133</v>
      </c>
      <c r="K1420" s="832" t="s">
        <v>4583</v>
      </c>
      <c r="L1420" s="835">
        <v>16.12</v>
      </c>
      <c r="M1420" s="835">
        <v>16.12</v>
      </c>
      <c r="N1420" s="832">
        <v>1</v>
      </c>
      <c r="O1420" s="836">
        <v>0.5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30</v>
      </c>
      <c r="B1421" s="832" t="s">
        <v>3452</v>
      </c>
      <c r="C1421" s="832" t="s">
        <v>3462</v>
      </c>
      <c r="D1421" s="833" t="s">
        <v>5005</v>
      </c>
      <c r="E1421" s="834" t="s">
        <v>3469</v>
      </c>
      <c r="F1421" s="832" t="s">
        <v>3453</v>
      </c>
      <c r="G1421" s="832" t="s">
        <v>3544</v>
      </c>
      <c r="H1421" s="832" t="s">
        <v>564</v>
      </c>
      <c r="I1421" s="832" t="s">
        <v>3545</v>
      </c>
      <c r="J1421" s="832" t="s">
        <v>1133</v>
      </c>
      <c r="K1421" s="832" t="s">
        <v>3546</v>
      </c>
      <c r="L1421" s="835">
        <v>32.25</v>
      </c>
      <c r="M1421" s="835">
        <v>161.25</v>
      </c>
      <c r="N1421" s="832">
        <v>5</v>
      </c>
      <c r="O1421" s="836">
        <v>2.5</v>
      </c>
      <c r="P1421" s="835">
        <v>32.25</v>
      </c>
      <c r="Q1421" s="837">
        <v>0.2</v>
      </c>
      <c r="R1421" s="832">
        <v>1</v>
      </c>
      <c r="S1421" s="837">
        <v>0.2</v>
      </c>
      <c r="T1421" s="836">
        <v>0.5</v>
      </c>
      <c r="U1421" s="838">
        <v>0.2</v>
      </c>
    </row>
    <row r="1422" spans="1:21" ht="14.4" customHeight="1" x14ac:dyDescent="0.3">
      <c r="A1422" s="831">
        <v>30</v>
      </c>
      <c r="B1422" s="832" t="s">
        <v>3452</v>
      </c>
      <c r="C1422" s="832" t="s">
        <v>3462</v>
      </c>
      <c r="D1422" s="833" t="s">
        <v>5005</v>
      </c>
      <c r="E1422" s="834" t="s">
        <v>3469</v>
      </c>
      <c r="F1422" s="832" t="s">
        <v>3453</v>
      </c>
      <c r="G1422" s="832" t="s">
        <v>3544</v>
      </c>
      <c r="H1422" s="832" t="s">
        <v>564</v>
      </c>
      <c r="I1422" s="832" t="s">
        <v>3869</v>
      </c>
      <c r="J1422" s="832" t="s">
        <v>3865</v>
      </c>
      <c r="K1422" s="832" t="s">
        <v>3868</v>
      </c>
      <c r="L1422" s="835">
        <v>34.56</v>
      </c>
      <c r="M1422" s="835">
        <v>34.56</v>
      </c>
      <c r="N1422" s="832">
        <v>1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30</v>
      </c>
      <c r="B1423" s="832" t="s">
        <v>3452</v>
      </c>
      <c r="C1423" s="832" t="s">
        <v>3462</v>
      </c>
      <c r="D1423" s="833" t="s">
        <v>5005</v>
      </c>
      <c r="E1423" s="834" t="s">
        <v>3469</v>
      </c>
      <c r="F1423" s="832" t="s">
        <v>3453</v>
      </c>
      <c r="G1423" s="832" t="s">
        <v>4686</v>
      </c>
      <c r="H1423" s="832" t="s">
        <v>564</v>
      </c>
      <c r="I1423" s="832" t="s">
        <v>4687</v>
      </c>
      <c r="J1423" s="832" t="s">
        <v>4688</v>
      </c>
      <c r="K1423" s="832" t="s">
        <v>2579</v>
      </c>
      <c r="L1423" s="835">
        <v>453.18</v>
      </c>
      <c r="M1423" s="835">
        <v>453.18</v>
      </c>
      <c r="N1423" s="832">
        <v>1</v>
      </c>
      <c r="O1423" s="836">
        <v>1</v>
      </c>
      <c r="P1423" s="835">
        <v>453.18</v>
      </c>
      <c r="Q1423" s="837">
        <v>1</v>
      </c>
      <c r="R1423" s="832">
        <v>1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30</v>
      </c>
      <c r="B1424" s="832" t="s">
        <v>3452</v>
      </c>
      <c r="C1424" s="832" t="s">
        <v>3462</v>
      </c>
      <c r="D1424" s="833" t="s">
        <v>5005</v>
      </c>
      <c r="E1424" s="834" t="s">
        <v>3469</v>
      </c>
      <c r="F1424" s="832" t="s">
        <v>3453</v>
      </c>
      <c r="G1424" s="832" t="s">
        <v>4689</v>
      </c>
      <c r="H1424" s="832" t="s">
        <v>564</v>
      </c>
      <c r="I1424" s="832" t="s">
        <v>4690</v>
      </c>
      <c r="J1424" s="832" t="s">
        <v>4691</v>
      </c>
      <c r="K1424" s="832" t="s">
        <v>4692</v>
      </c>
      <c r="L1424" s="835">
        <v>0</v>
      </c>
      <c r="M1424" s="835">
        <v>0</v>
      </c>
      <c r="N1424" s="832">
        <v>1</v>
      </c>
      <c r="O1424" s="836">
        <v>1</v>
      </c>
      <c r="P1424" s="835"/>
      <c r="Q1424" s="837"/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30</v>
      </c>
      <c r="B1425" s="832" t="s">
        <v>3452</v>
      </c>
      <c r="C1425" s="832" t="s">
        <v>3462</v>
      </c>
      <c r="D1425" s="833" t="s">
        <v>5005</v>
      </c>
      <c r="E1425" s="834" t="s">
        <v>3469</v>
      </c>
      <c r="F1425" s="832" t="s">
        <v>3453</v>
      </c>
      <c r="G1425" s="832" t="s">
        <v>3487</v>
      </c>
      <c r="H1425" s="832" t="s">
        <v>597</v>
      </c>
      <c r="I1425" s="832" t="s">
        <v>3488</v>
      </c>
      <c r="J1425" s="832" t="s">
        <v>2559</v>
      </c>
      <c r="K1425" s="832" t="s">
        <v>2560</v>
      </c>
      <c r="L1425" s="835">
        <v>16.12</v>
      </c>
      <c r="M1425" s="835">
        <v>64.48</v>
      </c>
      <c r="N1425" s="832">
        <v>4</v>
      </c>
      <c r="O1425" s="836">
        <v>2.5</v>
      </c>
      <c r="P1425" s="835">
        <v>32.24</v>
      </c>
      <c r="Q1425" s="837">
        <v>0.5</v>
      </c>
      <c r="R1425" s="832">
        <v>2</v>
      </c>
      <c r="S1425" s="837">
        <v>0.5</v>
      </c>
      <c r="T1425" s="836">
        <v>1</v>
      </c>
      <c r="U1425" s="838">
        <v>0.4</v>
      </c>
    </row>
    <row r="1426" spans="1:21" ht="14.4" customHeight="1" x14ac:dyDescent="0.3">
      <c r="A1426" s="831">
        <v>30</v>
      </c>
      <c r="B1426" s="832" t="s">
        <v>3452</v>
      </c>
      <c r="C1426" s="832" t="s">
        <v>3462</v>
      </c>
      <c r="D1426" s="833" t="s">
        <v>5005</v>
      </c>
      <c r="E1426" s="834" t="s">
        <v>3469</v>
      </c>
      <c r="F1426" s="832" t="s">
        <v>3453</v>
      </c>
      <c r="G1426" s="832" t="s">
        <v>3487</v>
      </c>
      <c r="H1426" s="832" t="s">
        <v>597</v>
      </c>
      <c r="I1426" s="832" t="s">
        <v>4186</v>
      </c>
      <c r="J1426" s="832" t="s">
        <v>2559</v>
      </c>
      <c r="K1426" s="832" t="s">
        <v>2564</v>
      </c>
      <c r="L1426" s="835">
        <v>32.25</v>
      </c>
      <c r="M1426" s="835">
        <v>32.25</v>
      </c>
      <c r="N1426" s="832">
        <v>1</v>
      </c>
      <c r="O1426" s="836">
        <v>0.5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30</v>
      </c>
      <c r="B1427" s="832" t="s">
        <v>3452</v>
      </c>
      <c r="C1427" s="832" t="s">
        <v>3462</v>
      </c>
      <c r="D1427" s="833" t="s">
        <v>5005</v>
      </c>
      <c r="E1427" s="834" t="s">
        <v>3469</v>
      </c>
      <c r="F1427" s="832" t="s">
        <v>3453</v>
      </c>
      <c r="G1427" s="832" t="s">
        <v>3487</v>
      </c>
      <c r="H1427" s="832" t="s">
        <v>564</v>
      </c>
      <c r="I1427" s="832" t="s">
        <v>4693</v>
      </c>
      <c r="J1427" s="832" t="s">
        <v>2559</v>
      </c>
      <c r="K1427" s="832" t="s">
        <v>4694</v>
      </c>
      <c r="L1427" s="835">
        <v>34.56</v>
      </c>
      <c r="M1427" s="835">
        <v>34.56</v>
      </c>
      <c r="N1427" s="832">
        <v>1</v>
      </c>
      <c r="O1427" s="836">
        <v>0.5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30</v>
      </c>
      <c r="B1428" s="832" t="s">
        <v>3452</v>
      </c>
      <c r="C1428" s="832" t="s">
        <v>3462</v>
      </c>
      <c r="D1428" s="833" t="s">
        <v>5005</v>
      </c>
      <c r="E1428" s="834" t="s">
        <v>3469</v>
      </c>
      <c r="F1428" s="832" t="s">
        <v>3453</v>
      </c>
      <c r="G1428" s="832" t="s">
        <v>3584</v>
      </c>
      <c r="H1428" s="832" t="s">
        <v>597</v>
      </c>
      <c r="I1428" s="832" t="s">
        <v>2781</v>
      </c>
      <c r="J1428" s="832" t="s">
        <v>1553</v>
      </c>
      <c r="K1428" s="832" t="s">
        <v>2737</v>
      </c>
      <c r="L1428" s="835">
        <v>47.7</v>
      </c>
      <c r="M1428" s="835">
        <v>286.20000000000005</v>
      </c>
      <c r="N1428" s="832">
        <v>6</v>
      </c>
      <c r="O1428" s="836">
        <v>3</v>
      </c>
      <c r="P1428" s="835">
        <v>95.4</v>
      </c>
      <c r="Q1428" s="837">
        <v>0.33333333333333331</v>
      </c>
      <c r="R1428" s="832">
        <v>2</v>
      </c>
      <c r="S1428" s="837">
        <v>0.33333333333333331</v>
      </c>
      <c r="T1428" s="836">
        <v>1</v>
      </c>
      <c r="U1428" s="838">
        <v>0.33333333333333331</v>
      </c>
    </row>
    <row r="1429" spans="1:21" ht="14.4" customHeight="1" x14ac:dyDescent="0.3">
      <c r="A1429" s="831">
        <v>30</v>
      </c>
      <c r="B1429" s="832" t="s">
        <v>3452</v>
      </c>
      <c r="C1429" s="832" t="s">
        <v>3462</v>
      </c>
      <c r="D1429" s="833" t="s">
        <v>5005</v>
      </c>
      <c r="E1429" s="834" t="s">
        <v>3469</v>
      </c>
      <c r="F1429" s="832" t="s">
        <v>3453</v>
      </c>
      <c r="G1429" s="832" t="s">
        <v>3652</v>
      </c>
      <c r="H1429" s="832" t="s">
        <v>564</v>
      </c>
      <c r="I1429" s="832" t="s">
        <v>3653</v>
      </c>
      <c r="J1429" s="832" t="s">
        <v>3654</v>
      </c>
      <c r="K1429" s="832" t="s">
        <v>3507</v>
      </c>
      <c r="L1429" s="835">
        <v>21.92</v>
      </c>
      <c r="M1429" s="835">
        <v>21.92</v>
      </c>
      <c r="N1429" s="832">
        <v>1</v>
      </c>
      <c r="O1429" s="836">
        <v>0.5</v>
      </c>
      <c r="P1429" s="835">
        <v>21.92</v>
      </c>
      <c r="Q1429" s="837">
        <v>1</v>
      </c>
      <c r="R1429" s="832">
        <v>1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30</v>
      </c>
      <c r="B1430" s="832" t="s">
        <v>3452</v>
      </c>
      <c r="C1430" s="832" t="s">
        <v>3462</v>
      </c>
      <c r="D1430" s="833" t="s">
        <v>5005</v>
      </c>
      <c r="E1430" s="834" t="s">
        <v>3469</v>
      </c>
      <c r="F1430" s="832" t="s">
        <v>3453</v>
      </c>
      <c r="G1430" s="832" t="s">
        <v>3555</v>
      </c>
      <c r="H1430" s="832" t="s">
        <v>597</v>
      </c>
      <c r="I1430" s="832" t="s">
        <v>2785</v>
      </c>
      <c r="J1430" s="832" t="s">
        <v>2786</v>
      </c>
      <c r="K1430" s="832" t="s">
        <v>2787</v>
      </c>
      <c r="L1430" s="835">
        <v>10.34</v>
      </c>
      <c r="M1430" s="835">
        <v>20.68</v>
      </c>
      <c r="N1430" s="832">
        <v>2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30</v>
      </c>
      <c r="B1431" s="832" t="s">
        <v>3452</v>
      </c>
      <c r="C1431" s="832" t="s">
        <v>3462</v>
      </c>
      <c r="D1431" s="833" t="s">
        <v>5005</v>
      </c>
      <c r="E1431" s="834" t="s">
        <v>3469</v>
      </c>
      <c r="F1431" s="832" t="s">
        <v>3453</v>
      </c>
      <c r="G1431" s="832" t="s">
        <v>3557</v>
      </c>
      <c r="H1431" s="832" t="s">
        <v>564</v>
      </c>
      <c r="I1431" s="832" t="s">
        <v>3558</v>
      </c>
      <c r="J1431" s="832" t="s">
        <v>1713</v>
      </c>
      <c r="K1431" s="832" t="s">
        <v>3518</v>
      </c>
      <c r="L1431" s="835">
        <v>105.46</v>
      </c>
      <c r="M1431" s="835">
        <v>105.46</v>
      </c>
      <c r="N1431" s="832">
        <v>1</v>
      </c>
      <c r="O1431" s="836">
        <v>0.5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30</v>
      </c>
      <c r="B1432" s="832" t="s">
        <v>3452</v>
      </c>
      <c r="C1432" s="832" t="s">
        <v>3462</v>
      </c>
      <c r="D1432" s="833" t="s">
        <v>5005</v>
      </c>
      <c r="E1432" s="834" t="s">
        <v>3469</v>
      </c>
      <c r="F1432" s="832" t="s">
        <v>3453</v>
      </c>
      <c r="G1432" s="832" t="s">
        <v>3899</v>
      </c>
      <c r="H1432" s="832" t="s">
        <v>597</v>
      </c>
      <c r="I1432" s="832" t="s">
        <v>3366</v>
      </c>
      <c r="J1432" s="832" t="s">
        <v>2859</v>
      </c>
      <c r="K1432" s="832" t="s">
        <v>823</v>
      </c>
      <c r="L1432" s="835">
        <v>143.35</v>
      </c>
      <c r="M1432" s="835">
        <v>143.35</v>
      </c>
      <c r="N1432" s="832">
        <v>1</v>
      </c>
      <c r="O1432" s="836">
        <v>0.5</v>
      </c>
      <c r="P1432" s="835">
        <v>143.35</v>
      </c>
      <c r="Q1432" s="837">
        <v>1</v>
      </c>
      <c r="R1432" s="832">
        <v>1</v>
      </c>
      <c r="S1432" s="837">
        <v>1</v>
      </c>
      <c r="T1432" s="836">
        <v>0.5</v>
      </c>
      <c r="U1432" s="838">
        <v>1</v>
      </c>
    </row>
    <row r="1433" spans="1:21" ht="14.4" customHeight="1" x14ac:dyDescent="0.3">
      <c r="A1433" s="831">
        <v>30</v>
      </c>
      <c r="B1433" s="832" t="s">
        <v>3452</v>
      </c>
      <c r="C1433" s="832" t="s">
        <v>3462</v>
      </c>
      <c r="D1433" s="833" t="s">
        <v>5005</v>
      </c>
      <c r="E1433" s="834" t="s">
        <v>3469</v>
      </c>
      <c r="F1433" s="832" t="s">
        <v>3453</v>
      </c>
      <c r="G1433" s="832" t="s">
        <v>3904</v>
      </c>
      <c r="H1433" s="832" t="s">
        <v>564</v>
      </c>
      <c r="I1433" s="832" t="s">
        <v>4202</v>
      </c>
      <c r="J1433" s="832" t="s">
        <v>4203</v>
      </c>
      <c r="K1433" s="832" t="s">
        <v>3430</v>
      </c>
      <c r="L1433" s="835">
        <v>132</v>
      </c>
      <c r="M1433" s="835">
        <v>132</v>
      </c>
      <c r="N1433" s="832">
        <v>1</v>
      </c>
      <c r="O1433" s="836">
        <v>0.5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30</v>
      </c>
      <c r="B1434" s="832" t="s">
        <v>3452</v>
      </c>
      <c r="C1434" s="832" t="s">
        <v>3462</v>
      </c>
      <c r="D1434" s="833" t="s">
        <v>5005</v>
      </c>
      <c r="E1434" s="834" t="s">
        <v>3469</v>
      </c>
      <c r="F1434" s="832" t="s">
        <v>3453</v>
      </c>
      <c r="G1434" s="832" t="s">
        <v>3909</v>
      </c>
      <c r="H1434" s="832" t="s">
        <v>564</v>
      </c>
      <c r="I1434" s="832" t="s">
        <v>4207</v>
      </c>
      <c r="J1434" s="832" t="s">
        <v>1059</v>
      </c>
      <c r="K1434" s="832" t="s">
        <v>1060</v>
      </c>
      <c r="L1434" s="835">
        <v>0</v>
      </c>
      <c r="M1434" s="835">
        <v>0</v>
      </c>
      <c r="N1434" s="832">
        <v>1</v>
      </c>
      <c r="O1434" s="836">
        <v>0.5</v>
      </c>
      <c r="P1434" s="835"/>
      <c r="Q1434" s="837"/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30</v>
      </c>
      <c r="B1435" s="832" t="s">
        <v>3452</v>
      </c>
      <c r="C1435" s="832" t="s">
        <v>3462</v>
      </c>
      <c r="D1435" s="833" t="s">
        <v>5005</v>
      </c>
      <c r="E1435" s="834" t="s">
        <v>3469</v>
      </c>
      <c r="F1435" s="832" t="s">
        <v>3453</v>
      </c>
      <c r="G1435" s="832" t="s">
        <v>3559</v>
      </c>
      <c r="H1435" s="832" t="s">
        <v>597</v>
      </c>
      <c r="I1435" s="832" t="s">
        <v>3057</v>
      </c>
      <c r="J1435" s="832" t="s">
        <v>1461</v>
      </c>
      <c r="K1435" s="832" t="s">
        <v>3058</v>
      </c>
      <c r="L1435" s="835">
        <v>0</v>
      </c>
      <c r="M1435" s="835">
        <v>0</v>
      </c>
      <c r="N1435" s="832">
        <v>6</v>
      </c>
      <c r="O1435" s="836">
        <v>2.5</v>
      </c>
      <c r="P1435" s="835">
        <v>0</v>
      </c>
      <c r="Q1435" s="837"/>
      <c r="R1435" s="832">
        <v>1</v>
      </c>
      <c r="S1435" s="837">
        <v>0.16666666666666666</v>
      </c>
      <c r="T1435" s="836">
        <v>0.5</v>
      </c>
      <c r="U1435" s="838">
        <v>0.2</v>
      </c>
    </row>
    <row r="1436" spans="1:21" ht="14.4" customHeight="1" x14ac:dyDescent="0.3">
      <c r="A1436" s="831">
        <v>30</v>
      </c>
      <c r="B1436" s="832" t="s">
        <v>3452</v>
      </c>
      <c r="C1436" s="832" t="s">
        <v>3462</v>
      </c>
      <c r="D1436" s="833" t="s">
        <v>5005</v>
      </c>
      <c r="E1436" s="834" t="s">
        <v>3469</v>
      </c>
      <c r="F1436" s="832" t="s">
        <v>3453</v>
      </c>
      <c r="G1436" s="832" t="s">
        <v>3560</v>
      </c>
      <c r="H1436" s="832" t="s">
        <v>564</v>
      </c>
      <c r="I1436" s="832" t="s">
        <v>3561</v>
      </c>
      <c r="J1436" s="832" t="s">
        <v>1829</v>
      </c>
      <c r="K1436" s="832" t="s">
        <v>3562</v>
      </c>
      <c r="L1436" s="835">
        <v>42.08</v>
      </c>
      <c r="M1436" s="835">
        <v>168.32</v>
      </c>
      <c r="N1436" s="832">
        <v>4</v>
      </c>
      <c r="O1436" s="836">
        <v>2.5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30</v>
      </c>
      <c r="B1437" s="832" t="s">
        <v>3452</v>
      </c>
      <c r="C1437" s="832" t="s">
        <v>3462</v>
      </c>
      <c r="D1437" s="833" t="s">
        <v>5005</v>
      </c>
      <c r="E1437" s="834" t="s">
        <v>3469</v>
      </c>
      <c r="F1437" s="832" t="s">
        <v>3453</v>
      </c>
      <c r="G1437" s="832" t="s">
        <v>3563</v>
      </c>
      <c r="H1437" s="832" t="s">
        <v>564</v>
      </c>
      <c r="I1437" s="832" t="s">
        <v>3921</v>
      </c>
      <c r="J1437" s="832" t="s">
        <v>1839</v>
      </c>
      <c r="K1437" s="832" t="s">
        <v>3922</v>
      </c>
      <c r="L1437" s="835">
        <v>789.2</v>
      </c>
      <c r="M1437" s="835">
        <v>789.2</v>
      </c>
      <c r="N1437" s="832">
        <v>1</v>
      </c>
      <c r="O1437" s="836">
        <v>0.5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30</v>
      </c>
      <c r="B1438" s="832" t="s">
        <v>3452</v>
      </c>
      <c r="C1438" s="832" t="s">
        <v>3462</v>
      </c>
      <c r="D1438" s="833" t="s">
        <v>5005</v>
      </c>
      <c r="E1438" s="834" t="s">
        <v>3469</v>
      </c>
      <c r="F1438" s="832" t="s">
        <v>3453</v>
      </c>
      <c r="G1438" s="832" t="s">
        <v>4695</v>
      </c>
      <c r="H1438" s="832" t="s">
        <v>597</v>
      </c>
      <c r="I1438" s="832" t="s">
        <v>2839</v>
      </c>
      <c r="J1438" s="832" t="s">
        <v>2840</v>
      </c>
      <c r="K1438" s="832" t="s">
        <v>2841</v>
      </c>
      <c r="L1438" s="835">
        <v>301.26</v>
      </c>
      <c r="M1438" s="835">
        <v>301.26</v>
      </c>
      <c r="N1438" s="832">
        <v>1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30</v>
      </c>
      <c r="B1439" s="832" t="s">
        <v>3452</v>
      </c>
      <c r="C1439" s="832" t="s">
        <v>3462</v>
      </c>
      <c r="D1439" s="833" t="s">
        <v>5005</v>
      </c>
      <c r="E1439" s="834" t="s">
        <v>3469</v>
      </c>
      <c r="F1439" s="832" t="s">
        <v>3453</v>
      </c>
      <c r="G1439" s="832" t="s">
        <v>3565</v>
      </c>
      <c r="H1439" s="832" t="s">
        <v>564</v>
      </c>
      <c r="I1439" s="832" t="s">
        <v>4070</v>
      </c>
      <c r="J1439" s="832" t="s">
        <v>1017</v>
      </c>
      <c r="K1439" s="832" t="s">
        <v>1018</v>
      </c>
      <c r="L1439" s="835">
        <v>50.89</v>
      </c>
      <c r="M1439" s="835">
        <v>101.78</v>
      </c>
      <c r="N1439" s="832">
        <v>2</v>
      </c>
      <c r="O1439" s="836">
        <v>1.5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30</v>
      </c>
      <c r="B1440" s="832" t="s">
        <v>3452</v>
      </c>
      <c r="C1440" s="832" t="s">
        <v>3462</v>
      </c>
      <c r="D1440" s="833" t="s">
        <v>5005</v>
      </c>
      <c r="E1440" s="834" t="s">
        <v>3469</v>
      </c>
      <c r="F1440" s="832" t="s">
        <v>3453</v>
      </c>
      <c r="G1440" s="832" t="s">
        <v>3929</v>
      </c>
      <c r="H1440" s="832" t="s">
        <v>564</v>
      </c>
      <c r="I1440" s="832" t="s">
        <v>3930</v>
      </c>
      <c r="J1440" s="832" t="s">
        <v>826</v>
      </c>
      <c r="K1440" s="832" t="s">
        <v>3931</v>
      </c>
      <c r="L1440" s="835">
        <v>132</v>
      </c>
      <c r="M1440" s="835">
        <v>264</v>
      </c>
      <c r="N1440" s="832">
        <v>2</v>
      </c>
      <c r="O1440" s="836">
        <v>1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30</v>
      </c>
      <c r="B1441" s="832" t="s">
        <v>3452</v>
      </c>
      <c r="C1441" s="832" t="s">
        <v>3462</v>
      </c>
      <c r="D1441" s="833" t="s">
        <v>5005</v>
      </c>
      <c r="E1441" s="834" t="s">
        <v>3469</v>
      </c>
      <c r="F1441" s="832" t="s">
        <v>3453</v>
      </c>
      <c r="G1441" s="832" t="s">
        <v>3569</v>
      </c>
      <c r="H1441" s="832" t="s">
        <v>564</v>
      </c>
      <c r="I1441" s="832" t="s">
        <v>4696</v>
      </c>
      <c r="J1441" s="832" t="s">
        <v>1726</v>
      </c>
      <c r="K1441" s="832" t="s">
        <v>4697</v>
      </c>
      <c r="L1441" s="835">
        <v>103.09</v>
      </c>
      <c r="M1441" s="835">
        <v>103.09</v>
      </c>
      <c r="N1441" s="832">
        <v>1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30</v>
      </c>
      <c r="B1442" s="832" t="s">
        <v>3452</v>
      </c>
      <c r="C1442" s="832" t="s">
        <v>3462</v>
      </c>
      <c r="D1442" s="833" t="s">
        <v>5005</v>
      </c>
      <c r="E1442" s="834" t="s">
        <v>3469</v>
      </c>
      <c r="F1442" s="832" t="s">
        <v>3453</v>
      </c>
      <c r="G1442" s="832" t="s">
        <v>3569</v>
      </c>
      <c r="H1442" s="832" t="s">
        <v>564</v>
      </c>
      <c r="I1442" s="832" t="s">
        <v>3570</v>
      </c>
      <c r="J1442" s="832" t="s">
        <v>1726</v>
      </c>
      <c r="K1442" s="832" t="s">
        <v>2713</v>
      </c>
      <c r="L1442" s="835">
        <v>122.73</v>
      </c>
      <c r="M1442" s="835">
        <v>245.46</v>
      </c>
      <c r="N1442" s="832">
        <v>2</v>
      </c>
      <c r="O1442" s="836">
        <v>1</v>
      </c>
      <c r="P1442" s="835">
        <v>122.73</v>
      </c>
      <c r="Q1442" s="837">
        <v>0.5</v>
      </c>
      <c r="R1442" s="832">
        <v>1</v>
      </c>
      <c r="S1442" s="837">
        <v>0.5</v>
      </c>
      <c r="T1442" s="836">
        <v>0.5</v>
      </c>
      <c r="U1442" s="838">
        <v>0.5</v>
      </c>
    </row>
    <row r="1443" spans="1:21" ht="14.4" customHeight="1" x14ac:dyDescent="0.3">
      <c r="A1443" s="831">
        <v>30</v>
      </c>
      <c r="B1443" s="832" t="s">
        <v>3452</v>
      </c>
      <c r="C1443" s="832" t="s">
        <v>3462</v>
      </c>
      <c r="D1443" s="833" t="s">
        <v>5005</v>
      </c>
      <c r="E1443" s="834" t="s">
        <v>3469</v>
      </c>
      <c r="F1443" s="832" t="s">
        <v>3453</v>
      </c>
      <c r="G1443" s="832" t="s">
        <v>4213</v>
      </c>
      <c r="H1443" s="832" t="s">
        <v>564</v>
      </c>
      <c r="I1443" s="832" t="s">
        <v>4698</v>
      </c>
      <c r="J1443" s="832" t="s">
        <v>4318</v>
      </c>
      <c r="K1443" s="832" t="s">
        <v>2720</v>
      </c>
      <c r="L1443" s="835">
        <v>93.96</v>
      </c>
      <c r="M1443" s="835">
        <v>93.96</v>
      </c>
      <c r="N1443" s="832">
        <v>1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30</v>
      </c>
      <c r="B1444" s="832" t="s">
        <v>3452</v>
      </c>
      <c r="C1444" s="832" t="s">
        <v>3462</v>
      </c>
      <c r="D1444" s="833" t="s">
        <v>5005</v>
      </c>
      <c r="E1444" s="834" t="s">
        <v>3469</v>
      </c>
      <c r="F1444" s="832" t="s">
        <v>3453</v>
      </c>
      <c r="G1444" s="832" t="s">
        <v>4213</v>
      </c>
      <c r="H1444" s="832" t="s">
        <v>564</v>
      </c>
      <c r="I1444" s="832" t="s">
        <v>4214</v>
      </c>
      <c r="J1444" s="832" t="s">
        <v>1750</v>
      </c>
      <c r="K1444" s="832" t="s">
        <v>2720</v>
      </c>
      <c r="L1444" s="835">
        <v>93.96</v>
      </c>
      <c r="M1444" s="835">
        <v>93.96</v>
      </c>
      <c r="N1444" s="832">
        <v>1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30</v>
      </c>
      <c r="B1445" s="832" t="s">
        <v>3452</v>
      </c>
      <c r="C1445" s="832" t="s">
        <v>3462</v>
      </c>
      <c r="D1445" s="833" t="s">
        <v>5005</v>
      </c>
      <c r="E1445" s="834" t="s">
        <v>3469</v>
      </c>
      <c r="F1445" s="832" t="s">
        <v>3453</v>
      </c>
      <c r="G1445" s="832" t="s">
        <v>4699</v>
      </c>
      <c r="H1445" s="832" t="s">
        <v>564</v>
      </c>
      <c r="I1445" s="832" t="s">
        <v>4700</v>
      </c>
      <c r="J1445" s="832" t="s">
        <v>1115</v>
      </c>
      <c r="K1445" s="832" t="s">
        <v>2798</v>
      </c>
      <c r="L1445" s="835">
        <v>89.03</v>
      </c>
      <c r="M1445" s="835">
        <v>89.03</v>
      </c>
      <c r="N1445" s="832">
        <v>1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30</v>
      </c>
      <c r="B1446" s="832" t="s">
        <v>3452</v>
      </c>
      <c r="C1446" s="832" t="s">
        <v>3462</v>
      </c>
      <c r="D1446" s="833" t="s">
        <v>5005</v>
      </c>
      <c r="E1446" s="834" t="s">
        <v>3469</v>
      </c>
      <c r="F1446" s="832" t="s">
        <v>3453</v>
      </c>
      <c r="G1446" s="832" t="s">
        <v>3938</v>
      </c>
      <c r="H1446" s="832" t="s">
        <v>564</v>
      </c>
      <c r="I1446" s="832" t="s">
        <v>3939</v>
      </c>
      <c r="J1446" s="832" t="s">
        <v>1781</v>
      </c>
      <c r="K1446" s="832" t="s">
        <v>3940</v>
      </c>
      <c r="L1446" s="835">
        <v>264</v>
      </c>
      <c r="M1446" s="835">
        <v>528</v>
      </c>
      <c r="N1446" s="832">
        <v>2</v>
      </c>
      <c r="O1446" s="836">
        <v>1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30</v>
      </c>
      <c r="B1447" s="832" t="s">
        <v>3452</v>
      </c>
      <c r="C1447" s="832" t="s">
        <v>3462</v>
      </c>
      <c r="D1447" s="833" t="s">
        <v>5005</v>
      </c>
      <c r="E1447" s="834" t="s">
        <v>3469</v>
      </c>
      <c r="F1447" s="832" t="s">
        <v>3453</v>
      </c>
      <c r="G1447" s="832" t="s">
        <v>3938</v>
      </c>
      <c r="H1447" s="832" t="s">
        <v>564</v>
      </c>
      <c r="I1447" s="832" t="s">
        <v>4074</v>
      </c>
      <c r="J1447" s="832" t="s">
        <v>1783</v>
      </c>
      <c r="K1447" s="832" t="s">
        <v>4075</v>
      </c>
      <c r="L1447" s="835">
        <v>65.989999999999995</v>
      </c>
      <c r="M1447" s="835">
        <v>65.989999999999995</v>
      </c>
      <c r="N1447" s="832">
        <v>1</v>
      </c>
      <c r="O1447" s="836">
        <v>0.5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30</v>
      </c>
      <c r="B1448" s="832" t="s">
        <v>3452</v>
      </c>
      <c r="C1448" s="832" t="s">
        <v>3462</v>
      </c>
      <c r="D1448" s="833" t="s">
        <v>5005</v>
      </c>
      <c r="E1448" s="834" t="s">
        <v>3469</v>
      </c>
      <c r="F1448" s="832" t="s">
        <v>3453</v>
      </c>
      <c r="G1448" s="832" t="s">
        <v>3941</v>
      </c>
      <c r="H1448" s="832" t="s">
        <v>564</v>
      </c>
      <c r="I1448" s="832" t="s">
        <v>4079</v>
      </c>
      <c r="J1448" s="832" t="s">
        <v>961</v>
      </c>
      <c r="K1448" s="832" t="s">
        <v>4080</v>
      </c>
      <c r="L1448" s="835">
        <v>87.87</v>
      </c>
      <c r="M1448" s="835">
        <v>87.87</v>
      </c>
      <c r="N1448" s="832">
        <v>1</v>
      </c>
      <c r="O1448" s="836">
        <v>0.5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30</v>
      </c>
      <c r="B1449" s="832" t="s">
        <v>3452</v>
      </c>
      <c r="C1449" s="832" t="s">
        <v>3462</v>
      </c>
      <c r="D1449" s="833" t="s">
        <v>5005</v>
      </c>
      <c r="E1449" s="834" t="s">
        <v>3469</v>
      </c>
      <c r="F1449" s="832" t="s">
        <v>3453</v>
      </c>
      <c r="G1449" s="832" t="s">
        <v>3590</v>
      </c>
      <c r="H1449" s="832" t="s">
        <v>564</v>
      </c>
      <c r="I1449" s="832" t="s">
        <v>4222</v>
      </c>
      <c r="J1449" s="832" t="s">
        <v>779</v>
      </c>
      <c r="K1449" s="832" t="s">
        <v>4223</v>
      </c>
      <c r="L1449" s="835">
        <v>0</v>
      </c>
      <c r="M1449" s="835">
        <v>0</v>
      </c>
      <c r="N1449" s="832">
        <v>1</v>
      </c>
      <c r="O1449" s="836">
        <v>0.5</v>
      </c>
      <c r="P1449" s="835"/>
      <c r="Q1449" s="837"/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30</v>
      </c>
      <c r="B1450" s="832" t="s">
        <v>3452</v>
      </c>
      <c r="C1450" s="832" t="s">
        <v>3462</v>
      </c>
      <c r="D1450" s="833" t="s">
        <v>5005</v>
      </c>
      <c r="E1450" s="834" t="s">
        <v>3469</v>
      </c>
      <c r="F1450" s="832" t="s">
        <v>3453</v>
      </c>
      <c r="G1450" s="832" t="s">
        <v>1865</v>
      </c>
      <c r="H1450" s="832" t="s">
        <v>597</v>
      </c>
      <c r="I1450" s="832" t="s">
        <v>2621</v>
      </c>
      <c r="J1450" s="832" t="s">
        <v>2622</v>
      </c>
      <c r="K1450" s="832" t="s">
        <v>2623</v>
      </c>
      <c r="L1450" s="835">
        <v>120.61</v>
      </c>
      <c r="M1450" s="835">
        <v>120.61</v>
      </c>
      <c r="N1450" s="832">
        <v>1</v>
      </c>
      <c r="O1450" s="836">
        <v>0.5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30</v>
      </c>
      <c r="B1451" s="832" t="s">
        <v>3452</v>
      </c>
      <c r="C1451" s="832" t="s">
        <v>3462</v>
      </c>
      <c r="D1451" s="833" t="s">
        <v>5005</v>
      </c>
      <c r="E1451" s="834" t="s">
        <v>3469</v>
      </c>
      <c r="F1451" s="832" t="s">
        <v>3453</v>
      </c>
      <c r="G1451" s="832" t="s">
        <v>4227</v>
      </c>
      <c r="H1451" s="832" t="s">
        <v>564</v>
      </c>
      <c r="I1451" s="832" t="s">
        <v>4701</v>
      </c>
      <c r="J1451" s="832" t="s">
        <v>4229</v>
      </c>
      <c r="K1451" s="832" t="s">
        <v>4702</v>
      </c>
      <c r="L1451" s="835">
        <v>55.54</v>
      </c>
      <c r="M1451" s="835">
        <v>55.54</v>
      </c>
      <c r="N1451" s="832">
        <v>1</v>
      </c>
      <c r="O1451" s="836">
        <v>0.5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30</v>
      </c>
      <c r="B1452" s="832" t="s">
        <v>3452</v>
      </c>
      <c r="C1452" s="832" t="s">
        <v>3462</v>
      </c>
      <c r="D1452" s="833" t="s">
        <v>5005</v>
      </c>
      <c r="E1452" s="834" t="s">
        <v>3469</v>
      </c>
      <c r="F1452" s="832" t="s">
        <v>3453</v>
      </c>
      <c r="G1452" s="832" t="s">
        <v>3947</v>
      </c>
      <c r="H1452" s="832" t="s">
        <v>597</v>
      </c>
      <c r="I1452" s="832" t="s">
        <v>2655</v>
      </c>
      <c r="J1452" s="832" t="s">
        <v>967</v>
      </c>
      <c r="K1452" s="832" t="s">
        <v>2656</v>
      </c>
      <c r="L1452" s="835">
        <v>515</v>
      </c>
      <c r="M1452" s="835">
        <v>515</v>
      </c>
      <c r="N1452" s="832">
        <v>1</v>
      </c>
      <c r="O1452" s="836">
        <v>0.5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30</v>
      </c>
      <c r="B1453" s="832" t="s">
        <v>3452</v>
      </c>
      <c r="C1453" s="832" t="s">
        <v>3462</v>
      </c>
      <c r="D1453" s="833" t="s">
        <v>5005</v>
      </c>
      <c r="E1453" s="834" t="s">
        <v>3469</v>
      </c>
      <c r="F1453" s="832" t="s">
        <v>3453</v>
      </c>
      <c r="G1453" s="832" t="s">
        <v>3948</v>
      </c>
      <c r="H1453" s="832" t="s">
        <v>597</v>
      </c>
      <c r="I1453" s="832" t="s">
        <v>2811</v>
      </c>
      <c r="J1453" s="832" t="s">
        <v>2812</v>
      </c>
      <c r="K1453" s="832" t="s">
        <v>2813</v>
      </c>
      <c r="L1453" s="835">
        <v>109.17</v>
      </c>
      <c r="M1453" s="835">
        <v>109.17</v>
      </c>
      <c r="N1453" s="832">
        <v>1</v>
      </c>
      <c r="O1453" s="836">
        <v>0.5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30</v>
      </c>
      <c r="B1454" s="832" t="s">
        <v>3452</v>
      </c>
      <c r="C1454" s="832" t="s">
        <v>3462</v>
      </c>
      <c r="D1454" s="833" t="s">
        <v>5005</v>
      </c>
      <c r="E1454" s="834" t="s">
        <v>3469</v>
      </c>
      <c r="F1454" s="832" t="s">
        <v>3453</v>
      </c>
      <c r="G1454" s="832" t="s">
        <v>3948</v>
      </c>
      <c r="H1454" s="832" t="s">
        <v>597</v>
      </c>
      <c r="I1454" s="832" t="s">
        <v>2814</v>
      </c>
      <c r="J1454" s="832" t="s">
        <v>2812</v>
      </c>
      <c r="K1454" s="832" t="s">
        <v>2815</v>
      </c>
      <c r="L1454" s="835">
        <v>218.32</v>
      </c>
      <c r="M1454" s="835">
        <v>218.32</v>
      </c>
      <c r="N1454" s="832">
        <v>1</v>
      </c>
      <c r="O1454" s="836">
        <v>0.5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30</v>
      </c>
      <c r="B1455" s="832" t="s">
        <v>3452</v>
      </c>
      <c r="C1455" s="832" t="s">
        <v>3462</v>
      </c>
      <c r="D1455" s="833" t="s">
        <v>5005</v>
      </c>
      <c r="E1455" s="834" t="s">
        <v>3469</v>
      </c>
      <c r="F1455" s="832" t="s">
        <v>3453</v>
      </c>
      <c r="G1455" s="832" t="s">
        <v>3594</v>
      </c>
      <c r="H1455" s="832" t="s">
        <v>597</v>
      </c>
      <c r="I1455" s="832" t="s">
        <v>2574</v>
      </c>
      <c r="J1455" s="832" t="s">
        <v>2572</v>
      </c>
      <c r="K1455" s="832" t="s">
        <v>2575</v>
      </c>
      <c r="L1455" s="835">
        <v>414.07</v>
      </c>
      <c r="M1455" s="835">
        <v>414.07</v>
      </c>
      <c r="N1455" s="832">
        <v>1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30</v>
      </c>
      <c r="B1456" s="832" t="s">
        <v>3452</v>
      </c>
      <c r="C1456" s="832" t="s">
        <v>3462</v>
      </c>
      <c r="D1456" s="833" t="s">
        <v>5005</v>
      </c>
      <c r="E1456" s="834" t="s">
        <v>3469</v>
      </c>
      <c r="F1456" s="832" t="s">
        <v>3453</v>
      </c>
      <c r="G1456" s="832" t="s">
        <v>3571</v>
      </c>
      <c r="H1456" s="832" t="s">
        <v>597</v>
      </c>
      <c r="I1456" s="832" t="s">
        <v>3053</v>
      </c>
      <c r="J1456" s="832" t="s">
        <v>3054</v>
      </c>
      <c r="K1456" s="832" t="s">
        <v>3055</v>
      </c>
      <c r="L1456" s="835">
        <v>50.32</v>
      </c>
      <c r="M1456" s="835">
        <v>50.32</v>
      </c>
      <c r="N1456" s="832">
        <v>1</v>
      </c>
      <c r="O1456" s="836">
        <v>0.5</v>
      </c>
      <c r="P1456" s="835">
        <v>50.32</v>
      </c>
      <c r="Q1456" s="837">
        <v>1</v>
      </c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30</v>
      </c>
      <c r="B1457" s="832" t="s">
        <v>3452</v>
      </c>
      <c r="C1457" s="832" t="s">
        <v>3462</v>
      </c>
      <c r="D1457" s="833" t="s">
        <v>5005</v>
      </c>
      <c r="E1457" s="834" t="s">
        <v>3469</v>
      </c>
      <c r="F1457" s="832" t="s">
        <v>3453</v>
      </c>
      <c r="G1457" s="832" t="s">
        <v>4231</v>
      </c>
      <c r="H1457" s="832" t="s">
        <v>564</v>
      </c>
      <c r="I1457" s="832" t="s">
        <v>4703</v>
      </c>
      <c r="J1457" s="832" t="s">
        <v>4233</v>
      </c>
      <c r="K1457" s="832" t="s">
        <v>4704</v>
      </c>
      <c r="L1457" s="835">
        <v>131.63999999999999</v>
      </c>
      <c r="M1457" s="835">
        <v>131.63999999999999</v>
      </c>
      <c r="N1457" s="832">
        <v>1</v>
      </c>
      <c r="O1457" s="836">
        <v>0.5</v>
      </c>
      <c r="P1457" s="835">
        <v>131.63999999999999</v>
      </c>
      <c r="Q1457" s="837">
        <v>1</v>
      </c>
      <c r="R1457" s="832">
        <v>1</v>
      </c>
      <c r="S1457" s="837">
        <v>1</v>
      </c>
      <c r="T1457" s="836">
        <v>0.5</v>
      </c>
      <c r="U1457" s="838">
        <v>1</v>
      </c>
    </row>
    <row r="1458" spans="1:21" ht="14.4" customHeight="1" x14ac:dyDescent="0.3">
      <c r="A1458" s="831">
        <v>30</v>
      </c>
      <c r="B1458" s="832" t="s">
        <v>3452</v>
      </c>
      <c r="C1458" s="832" t="s">
        <v>3462</v>
      </c>
      <c r="D1458" s="833" t="s">
        <v>5005</v>
      </c>
      <c r="E1458" s="834" t="s">
        <v>3469</v>
      </c>
      <c r="F1458" s="832" t="s">
        <v>3453</v>
      </c>
      <c r="G1458" s="832" t="s">
        <v>4235</v>
      </c>
      <c r="H1458" s="832" t="s">
        <v>564</v>
      </c>
      <c r="I1458" s="832" t="s">
        <v>4236</v>
      </c>
      <c r="J1458" s="832" t="s">
        <v>1298</v>
      </c>
      <c r="K1458" s="832" t="s">
        <v>4237</v>
      </c>
      <c r="L1458" s="835">
        <v>374.79</v>
      </c>
      <c r="M1458" s="835">
        <v>374.79</v>
      </c>
      <c r="N1458" s="832">
        <v>1</v>
      </c>
      <c r="O1458" s="836">
        <v>0.5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30</v>
      </c>
      <c r="B1459" s="832" t="s">
        <v>3452</v>
      </c>
      <c r="C1459" s="832" t="s">
        <v>3462</v>
      </c>
      <c r="D1459" s="833" t="s">
        <v>5005</v>
      </c>
      <c r="E1459" s="834" t="s">
        <v>3469</v>
      </c>
      <c r="F1459" s="832" t="s">
        <v>3453</v>
      </c>
      <c r="G1459" s="832" t="s">
        <v>4238</v>
      </c>
      <c r="H1459" s="832" t="s">
        <v>597</v>
      </c>
      <c r="I1459" s="832" t="s">
        <v>4705</v>
      </c>
      <c r="J1459" s="832" t="s">
        <v>940</v>
      </c>
      <c r="K1459" s="832" t="s">
        <v>4706</v>
      </c>
      <c r="L1459" s="835">
        <v>0</v>
      </c>
      <c r="M1459" s="835">
        <v>0</v>
      </c>
      <c r="N1459" s="832">
        <v>1</v>
      </c>
      <c r="O1459" s="836">
        <v>1</v>
      </c>
      <c r="P1459" s="835"/>
      <c r="Q1459" s="837"/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30</v>
      </c>
      <c r="B1460" s="832" t="s">
        <v>3452</v>
      </c>
      <c r="C1460" s="832" t="s">
        <v>3462</v>
      </c>
      <c r="D1460" s="833" t="s">
        <v>5005</v>
      </c>
      <c r="E1460" s="834" t="s">
        <v>3469</v>
      </c>
      <c r="F1460" s="832" t="s">
        <v>3453</v>
      </c>
      <c r="G1460" s="832" t="s">
        <v>4238</v>
      </c>
      <c r="H1460" s="832" t="s">
        <v>564</v>
      </c>
      <c r="I1460" s="832" t="s">
        <v>4707</v>
      </c>
      <c r="J1460" s="832" t="s">
        <v>4708</v>
      </c>
      <c r="K1460" s="832" t="s">
        <v>4709</v>
      </c>
      <c r="L1460" s="835">
        <v>0</v>
      </c>
      <c r="M1460" s="835">
        <v>0</v>
      </c>
      <c r="N1460" s="832">
        <v>1</v>
      </c>
      <c r="O1460" s="836">
        <v>0.5</v>
      </c>
      <c r="P1460" s="835"/>
      <c r="Q1460" s="837"/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30</v>
      </c>
      <c r="B1461" s="832" t="s">
        <v>3452</v>
      </c>
      <c r="C1461" s="832" t="s">
        <v>3462</v>
      </c>
      <c r="D1461" s="833" t="s">
        <v>5005</v>
      </c>
      <c r="E1461" s="834" t="s">
        <v>3469</v>
      </c>
      <c r="F1461" s="832" t="s">
        <v>3453</v>
      </c>
      <c r="G1461" s="832" t="s">
        <v>4238</v>
      </c>
      <c r="H1461" s="832" t="s">
        <v>597</v>
      </c>
      <c r="I1461" s="832" t="s">
        <v>3295</v>
      </c>
      <c r="J1461" s="832" t="s">
        <v>940</v>
      </c>
      <c r="K1461" s="832" t="s">
        <v>3296</v>
      </c>
      <c r="L1461" s="835">
        <v>0</v>
      </c>
      <c r="M1461" s="835">
        <v>0</v>
      </c>
      <c r="N1461" s="832">
        <v>1</v>
      </c>
      <c r="O1461" s="836">
        <v>0.5</v>
      </c>
      <c r="P1461" s="835"/>
      <c r="Q1461" s="837"/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30</v>
      </c>
      <c r="B1462" s="832" t="s">
        <v>3452</v>
      </c>
      <c r="C1462" s="832" t="s">
        <v>3462</v>
      </c>
      <c r="D1462" s="833" t="s">
        <v>5005</v>
      </c>
      <c r="E1462" s="834" t="s">
        <v>3469</v>
      </c>
      <c r="F1462" s="832" t="s">
        <v>3453</v>
      </c>
      <c r="G1462" s="832" t="s">
        <v>3572</v>
      </c>
      <c r="H1462" s="832" t="s">
        <v>597</v>
      </c>
      <c r="I1462" s="832" t="s">
        <v>2896</v>
      </c>
      <c r="J1462" s="832" t="s">
        <v>2897</v>
      </c>
      <c r="K1462" s="832" t="s">
        <v>2898</v>
      </c>
      <c r="L1462" s="835">
        <v>74.08</v>
      </c>
      <c r="M1462" s="835">
        <v>74.08</v>
      </c>
      <c r="N1462" s="832">
        <v>1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30</v>
      </c>
      <c r="B1463" s="832" t="s">
        <v>3452</v>
      </c>
      <c r="C1463" s="832" t="s">
        <v>3462</v>
      </c>
      <c r="D1463" s="833" t="s">
        <v>5005</v>
      </c>
      <c r="E1463" s="834" t="s">
        <v>3469</v>
      </c>
      <c r="F1463" s="832" t="s">
        <v>3453</v>
      </c>
      <c r="G1463" s="832" t="s">
        <v>3572</v>
      </c>
      <c r="H1463" s="832" t="s">
        <v>597</v>
      </c>
      <c r="I1463" s="832" t="s">
        <v>2904</v>
      </c>
      <c r="J1463" s="832" t="s">
        <v>2900</v>
      </c>
      <c r="K1463" s="832" t="s">
        <v>2905</v>
      </c>
      <c r="L1463" s="835">
        <v>63.14</v>
      </c>
      <c r="M1463" s="835">
        <v>63.14</v>
      </c>
      <c r="N1463" s="832">
        <v>1</v>
      </c>
      <c r="O1463" s="836">
        <v>0.5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30</v>
      </c>
      <c r="B1464" s="832" t="s">
        <v>3452</v>
      </c>
      <c r="C1464" s="832" t="s">
        <v>3462</v>
      </c>
      <c r="D1464" s="833" t="s">
        <v>5005</v>
      </c>
      <c r="E1464" s="834" t="s">
        <v>3469</v>
      </c>
      <c r="F1464" s="832" t="s">
        <v>3453</v>
      </c>
      <c r="G1464" s="832" t="s">
        <v>3572</v>
      </c>
      <c r="H1464" s="832" t="s">
        <v>597</v>
      </c>
      <c r="I1464" s="832" t="s">
        <v>2912</v>
      </c>
      <c r="J1464" s="832" t="s">
        <v>2897</v>
      </c>
      <c r="K1464" s="832" t="s">
        <v>2913</v>
      </c>
      <c r="L1464" s="835">
        <v>49.08</v>
      </c>
      <c r="M1464" s="835">
        <v>49.08</v>
      </c>
      <c r="N1464" s="832">
        <v>1</v>
      </c>
      <c r="O1464" s="836">
        <v>0.5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30</v>
      </c>
      <c r="B1465" s="832" t="s">
        <v>3452</v>
      </c>
      <c r="C1465" s="832" t="s">
        <v>3462</v>
      </c>
      <c r="D1465" s="833" t="s">
        <v>5005</v>
      </c>
      <c r="E1465" s="834" t="s">
        <v>3469</v>
      </c>
      <c r="F1465" s="832" t="s">
        <v>3453</v>
      </c>
      <c r="G1465" s="832" t="s">
        <v>3572</v>
      </c>
      <c r="H1465" s="832" t="s">
        <v>564</v>
      </c>
      <c r="I1465" s="832" t="s">
        <v>3968</v>
      </c>
      <c r="J1465" s="832" t="s">
        <v>2897</v>
      </c>
      <c r="K1465" s="832" t="s">
        <v>3969</v>
      </c>
      <c r="L1465" s="835">
        <v>84.18</v>
      </c>
      <c r="M1465" s="835">
        <v>84.18</v>
      </c>
      <c r="N1465" s="832">
        <v>1</v>
      </c>
      <c r="O1465" s="836">
        <v>0.5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30</v>
      </c>
      <c r="B1466" s="832" t="s">
        <v>3452</v>
      </c>
      <c r="C1466" s="832" t="s">
        <v>3462</v>
      </c>
      <c r="D1466" s="833" t="s">
        <v>5005</v>
      </c>
      <c r="E1466" s="834" t="s">
        <v>3469</v>
      </c>
      <c r="F1466" s="832" t="s">
        <v>3453</v>
      </c>
      <c r="G1466" s="832" t="s">
        <v>3572</v>
      </c>
      <c r="H1466" s="832" t="s">
        <v>597</v>
      </c>
      <c r="I1466" s="832" t="s">
        <v>2906</v>
      </c>
      <c r="J1466" s="832" t="s">
        <v>2900</v>
      </c>
      <c r="K1466" s="832" t="s">
        <v>2907</v>
      </c>
      <c r="L1466" s="835">
        <v>49.08</v>
      </c>
      <c r="M1466" s="835">
        <v>49.08</v>
      </c>
      <c r="N1466" s="832">
        <v>1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30</v>
      </c>
      <c r="B1467" s="832" t="s">
        <v>3452</v>
      </c>
      <c r="C1467" s="832" t="s">
        <v>3462</v>
      </c>
      <c r="D1467" s="833" t="s">
        <v>5005</v>
      </c>
      <c r="E1467" s="834" t="s">
        <v>3469</v>
      </c>
      <c r="F1467" s="832" t="s">
        <v>3453</v>
      </c>
      <c r="G1467" s="832" t="s">
        <v>4710</v>
      </c>
      <c r="H1467" s="832" t="s">
        <v>564</v>
      </c>
      <c r="I1467" s="832" t="s">
        <v>4711</v>
      </c>
      <c r="J1467" s="832" t="s">
        <v>616</v>
      </c>
      <c r="K1467" s="832" t="s">
        <v>4712</v>
      </c>
      <c r="L1467" s="835">
        <v>0</v>
      </c>
      <c r="M1467" s="835">
        <v>0</v>
      </c>
      <c r="N1467" s="832">
        <v>1</v>
      </c>
      <c r="O1467" s="836">
        <v>0.5</v>
      </c>
      <c r="P1467" s="835"/>
      <c r="Q1467" s="837"/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30</v>
      </c>
      <c r="B1468" s="832" t="s">
        <v>3452</v>
      </c>
      <c r="C1468" s="832" t="s">
        <v>3462</v>
      </c>
      <c r="D1468" s="833" t="s">
        <v>5005</v>
      </c>
      <c r="E1468" s="834" t="s">
        <v>3469</v>
      </c>
      <c r="F1468" s="832" t="s">
        <v>3455</v>
      </c>
      <c r="G1468" s="832" t="s">
        <v>3605</v>
      </c>
      <c r="H1468" s="832" t="s">
        <v>564</v>
      </c>
      <c r="I1468" s="832" t="s">
        <v>3606</v>
      </c>
      <c r="J1468" s="832" t="s">
        <v>3607</v>
      </c>
      <c r="K1468" s="832" t="s">
        <v>3608</v>
      </c>
      <c r="L1468" s="835">
        <v>2700</v>
      </c>
      <c r="M1468" s="835">
        <v>2700</v>
      </c>
      <c r="N1468" s="832">
        <v>1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30</v>
      </c>
      <c r="B1469" s="832" t="s">
        <v>3452</v>
      </c>
      <c r="C1469" s="832" t="s">
        <v>3462</v>
      </c>
      <c r="D1469" s="833" t="s">
        <v>5005</v>
      </c>
      <c r="E1469" s="834" t="s">
        <v>3471</v>
      </c>
      <c r="F1469" s="832" t="s">
        <v>3453</v>
      </c>
      <c r="G1469" s="832" t="s">
        <v>4105</v>
      </c>
      <c r="H1469" s="832" t="s">
        <v>564</v>
      </c>
      <c r="I1469" s="832" t="s">
        <v>4106</v>
      </c>
      <c r="J1469" s="832" t="s">
        <v>4107</v>
      </c>
      <c r="K1469" s="832" t="s">
        <v>4108</v>
      </c>
      <c r="L1469" s="835">
        <v>35.11</v>
      </c>
      <c r="M1469" s="835">
        <v>35.11</v>
      </c>
      <c r="N1469" s="832">
        <v>1</v>
      </c>
      <c r="O1469" s="836">
        <v>0.5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30</v>
      </c>
      <c r="B1470" s="832" t="s">
        <v>3452</v>
      </c>
      <c r="C1470" s="832" t="s">
        <v>3462</v>
      </c>
      <c r="D1470" s="833" t="s">
        <v>5005</v>
      </c>
      <c r="E1470" s="834" t="s">
        <v>3471</v>
      </c>
      <c r="F1470" s="832" t="s">
        <v>3453</v>
      </c>
      <c r="G1470" s="832" t="s">
        <v>3490</v>
      </c>
      <c r="H1470" s="832" t="s">
        <v>564</v>
      </c>
      <c r="I1470" s="832" t="s">
        <v>4553</v>
      </c>
      <c r="J1470" s="832" t="s">
        <v>4246</v>
      </c>
      <c r="K1470" s="832" t="s">
        <v>2713</v>
      </c>
      <c r="L1470" s="835">
        <v>36.270000000000003</v>
      </c>
      <c r="M1470" s="835">
        <v>36.270000000000003</v>
      </c>
      <c r="N1470" s="832">
        <v>1</v>
      </c>
      <c r="O1470" s="836">
        <v>0.5</v>
      </c>
      <c r="P1470" s="835">
        <v>36.270000000000003</v>
      </c>
      <c r="Q1470" s="837">
        <v>1</v>
      </c>
      <c r="R1470" s="832">
        <v>1</v>
      </c>
      <c r="S1470" s="837">
        <v>1</v>
      </c>
      <c r="T1470" s="836">
        <v>0.5</v>
      </c>
      <c r="U1470" s="838">
        <v>1</v>
      </c>
    </row>
    <row r="1471" spans="1:21" ht="14.4" customHeight="1" x14ac:dyDescent="0.3">
      <c r="A1471" s="831">
        <v>30</v>
      </c>
      <c r="B1471" s="832" t="s">
        <v>3452</v>
      </c>
      <c r="C1471" s="832" t="s">
        <v>3462</v>
      </c>
      <c r="D1471" s="833" t="s">
        <v>5005</v>
      </c>
      <c r="E1471" s="834" t="s">
        <v>3471</v>
      </c>
      <c r="F1471" s="832" t="s">
        <v>3453</v>
      </c>
      <c r="G1471" s="832" t="s">
        <v>3490</v>
      </c>
      <c r="H1471" s="832" t="s">
        <v>597</v>
      </c>
      <c r="I1471" s="832" t="s">
        <v>3025</v>
      </c>
      <c r="J1471" s="832" t="s">
        <v>641</v>
      </c>
      <c r="K1471" s="832" t="s">
        <v>642</v>
      </c>
      <c r="L1471" s="835">
        <v>21.76</v>
      </c>
      <c r="M1471" s="835">
        <v>43.52</v>
      </c>
      <c r="N1471" s="832">
        <v>2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30</v>
      </c>
      <c r="B1472" s="832" t="s">
        <v>3452</v>
      </c>
      <c r="C1472" s="832" t="s">
        <v>3462</v>
      </c>
      <c r="D1472" s="833" t="s">
        <v>5005</v>
      </c>
      <c r="E1472" s="834" t="s">
        <v>3471</v>
      </c>
      <c r="F1472" s="832" t="s">
        <v>3453</v>
      </c>
      <c r="G1472" s="832" t="s">
        <v>3491</v>
      </c>
      <c r="H1472" s="832" t="s">
        <v>564</v>
      </c>
      <c r="I1472" s="832" t="s">
        <v>3135</v>
      </c>
      <c r="J1472" s="832" t="s">
        <v>1876</v>
      </c>
      <c r="K1472" s="832" t="s">
        <v>3136</v>
      </c>
      <c r="L1472" s="835">
        <v>4.7</v>
      </c>
      <c r="M1472" s="835">
        <v>4.7</v>
      </c>
      <c r="N1472" s="832">
        <v>1</v>
      </c>
      <c r="O1472" s="836">
        <v>0.5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30</v>
      </c>
      <c r="B1473" s="832" t="s">
        <v>3452</v>
      </c>
      <c r="C1473" s="832" t="s">
        <v>3462</v>
      </c>
      <c r="D1473" s="833" t="s">
        <v>5005</v>
      </c>
      <c r="E1473" s="834" t="s">
        <v>3471</v>
      </c>
      <c r="F1473" s="832" t="s">
        <v>3453</v>
      </c>
      <c r="G1473" s="832" t="s">
        <v>3491</v>
      </c>
      <c r="H1473" s="832" t="s">
        <v>597</v>
      </c>
      <c r="I1473" s="832" t="s">
        <v>3137</v>
      </c>
      <c r="J1473" s="832" t="s">
        <v>3133</v>
      </c>
      <c r="K1473" s="832" t="s">
        <v>3136</v>
      </c>
      <c r="L1473" s="835">
        <v>4.7</v>
      </c>
      <c r="M1473" s="835">
        <v>14.100000000000001</v>
      </c>
      <c r="N1473" s="832">
        <v>3</v>
      </c>
      <c r="O1473" s="836">
        <v>1.5</v>
      </c>
      <c r="P1473" s="835">
        <v>4.7</v>
      </c>
      <c r="Q1473" s="837">
        <v>0.33333333333333331</v>
      </c>
      <c r="R1473" s="832">
        <v>1</v>
      </c>
      <c r="S1473" s="837">
        <v>0.33333333333333331</v>
      </c>
      <c r="T1473" s="836">
        <v>0.5</v>
      </c>
      <c r="U1473" s="838">
        <v>0.33333333333333331</v>
      </c>
    </row>
    <row r="1474" spans="1:21" ht="14.4" customHeight="1" x14ac:dyDescent="0.3">
      <c r="A1474" s="831">
        <v>30</v>
      </c>
      <c r="B1474" s="832" t="s">
        <v>3452</v>
      </c>
      <c r="C1474" s="832" t="s">
        <v>3462</v>
      </c>
      <c r="D1474" s="833" t="s">
        <v>5005</v>
      </c>
      <c r="E1474" s="834" t="s">
        <v>3471</v>
      </c>
      <c r="F1474" s="832" t="s">
        <v>3453</v>
      </c>
      <c r="G1474" s="832" t="s">
        <v>4713</v>
      </c>
      <c r="H1474" s="832" t="s">
        <v>564</v>
      </c>
      <c r="I1474" s="832" t="s">
        <v>4714</v>
      </c>
      <c r="J1474" s="832" t="s">
        <v>1386</v>
      </c>
      <c r="K1474" s="832" t="s">
        <v>4715</v>
      </c>
      <c r="L1474" s="835">
        <v>0</v>
      </c>
      <c r="M1474" s="835">
        <v>0</v>
      </c>
      <c r="N1474" s="832">
        <v>1</v>
      </c>
      <c r="O1474" s="836">
        <v>1</v>
      </c>
      <c r="P1474" s="835"/>
      <c r="Q1474" s="837"/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30</v>
      </c>
      <c r="B1475" s="832" t="s">
        <v>3452</v>
      </c>
      <c r="C1475" s="832" t="s">
        <v>3462</v>
      </c>
      <c r="D1475" s="833" t="s">
        <v>5005</v>
      </c>
      <c r="E1475" s="834" t="s">
        <v>3471</v>
      </c>
      <c r="F1475" s="832" t="s">
        <v>3453</v>
      </c>
      <c r="G1475" s="832" t="s">
        <v>3669</v>
      </c>
      <c r="H1475" s="832" t="s">
        <v>597</v>
      </c>
      <c r="I1475" s="832" t="s">
        <v>2673</v>
      </c>
      <c r="J1475" s="832" t="s">
        <v>848</v>
      </c>
      <c r="K1475" s="832" t="s">
        <v>652</v>
      </c>
      <c r="L1475" s="835">
        <v>80.010000000000005</v>
      </c>
      <c r="M1475" s="835">
        <v>80.010000000000005</v>
      </c>
      <c r="N1475" s="832">
        <v>1</v>
      </c>
      <c r="O1475" s="836">
        <v>0.5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30</v>
      </c>
      <c r="B1476" s="832" t="s">
        <v>3452</v>
      </c>
      <c r="C1476" s="832" t="s">
        <v>3462</v>
      </c>
      <c r="D1476" s="833" t="s">
        <v>5005</v>
      </c>
      <c r="E1476" s="834" t="s">
        <v>3471</v>
      </c>
      <c r="F1476" s="832" t="s">
        <v>3453</v>
      </c>
      <c r="G1476" s="832" t="s">
        <v>4716</v>
      </c>
      <c r="H1476" s="832" t="s">
        <v>564</v>
      </c>
      <c r="I1476" s="832" t="s">
        <v>4717</v>
      </c>
      <c r="J1476" s="832" t="s">
        <v>4718</v>
      </c>
      <c r="K1476" s="832" t="s">
        <v>4719</v>
      </c>
      <c r="L1476" s="835">
        <v>196.82</v>
      </c>
      <c r="M1476" s="835">
        <v>196.82</v>
      </c>
      <c r="N1476" s="832">
        <v>1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30</v>
      </c>
      <c r="B1477" s="832" t="s">
        <v>3452</v>
      </c>
      <c r="C1477" s="832" t="s">
        <v>3462</v>
      </c>
      <c r="D1477" s="833" t="s">
        <v>5005</v>
      </c>
      <c r="E1477" s="834" t="s">
        <v>3471</v>
      </c>
      <c r="F1477" s="832" t="s">
        <v>3453</v>
      </c>
      <c r="G1477" s="832" t="s">
        <v>3493</v>
      </c>
      <c r="H1477" s="832" t="s">
        <v>597</v>
      </c>
      <c r="I1477" s="832" t="s">
        <v>2763</v>
      </c>
      <c r="J1477" s="832" t="s">
        <v>2761</v>
      </c>
      <c r="K1477" s="832" t="s">
        <v>2747</v>
      </c>
      <c r="L1477" s="835">
        <v>31.09</v>
      </c>
      <c r="M1477" s="835">
        <v>93.27</v>
      </c>
      <c r="N1477" s="832">
        <v>3</v>
      </c>
      <c r="O1477" s="836">
        <v>1.5</v>
      </c>
      <c r="P1477" s="835">
        <v>62.18</v>
      </c>
      <c r="Q1477" s="837">
        <v>0.66666666666666674</v>
      </c>
      <c r="R1477" s="832">
        <v>2</v>
      </c>
      <c r="S1477" s="837">
        <v>0.66666666666666663</v>
      </c>
      <c r="T1477" s="836">
        <v>1</v>
      </c>
      <c r="U1477" s="838">
        <v>0.66666666666666663</v>
      </c>
    </row>
    <row r="1478" spans="1:21" ht="14.4" customHeight="1" x14ac:dyDescent="0.3">
      <c r="A1478" s="831">
        <v>30</v>
      </c>
      <c r="B1478" s="832" t="s">
        <v>3452</v>
      </c>
      <c r="C1478" s="832" t="s">
        <v>3462</v>
      </c>
      <c r="D1478" s="833" t="s">
        <v>5005</v>
      </c>
      <c r="E1478" s="834" t="s">
        <v>3471</v>
      </c>
      <c r="F1478" s="832" t="s">
        <v>3453</v>
      </c>
      <c r="G1478" s="832" t="s">
        <v>3493</v>
      </c>
      <c r="H1478" s="832" t="s">
        <v>597</v>
      </c>
      <c r="I1478" s="832" t="s">
        <v>2764</v>
      </c>
      <c r="J1478" s="832" t="s">
        <v>2761</v>
      </c>
      <c r="K1478" s="832" t="s">
        <v>2765</v>
      </c>
      <c r="L1478" s="835">
        <v>62.18</v>
      </c>
      <c r="M1478" s="835">
        <v>124.36</v>
      </c>
      <c r="N1478" s="832">
        <v>2</v>
      </c>
      <c r="O1478" s="836">
        <v>1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30</v>
      </c>
      <c r="B1479" s="832" t="s">
        <v>3452</v>
      </c>
      <c r="C1479" s="832" t="s">
        <v>3462</v>
      </c>
      <c r="D1479" s="833" t="s">
        <v>5005</v>
      </c>
      <c r="E1479" s="834" t="s">
        <v>3471</v>
      </c>
      <c r="F1479" s="832" t="s">
        <v>3453</v>
      </c>
      <c r="G1479" s="832" t="s">
        <v>4451</v>
      </c>
      <c r="H1479" s="832" t="s">
        <v>564</v>
      </c>
      <c r="I1479" s="832" t="s">
        <v>4452</v>
      </c>
      <c r="J1479" s="832" t="s">
        <v>1715</v>
      </c>
      <c r="K1479" s="832" t="s">
        <v>3823</v>
      </c>
      <c r="L1479" s="835">
        <v>150.1</v>
      </c>
      <c r="M1479" s="835">
        <v>150.1</v>
      </c>
      <c r="N1479" s="832">
        <v>1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30</v>
      </c>
      <c r="B1480" s="832" t="s">
        <v>3452</v>
      </c>
      <c r="C1480" s="832" t="s">
        <v>3462</v>
      </c>
      <c r="D1480" s="833" t="s">
        <v>5005</v>
      </c>
      <c r="E1480" s="834" t="s">
        <v>3471</v>
      </c>
      <c r="F1480" s="832" t="s">
        <v>3453</v>
      </c>
      <c r="G1480" s="832" t="s">
        <v>3494</v>
      </c>
      <c r="H1480" s="832" t="s">
        <v>597</v>
      </c>
      <c r="I1480" s="832" t="s">
        <v>2843</v>
      </c>
      <c r="J1480" s="832" t="s">
        <v>2844</v>
      </c>
      <c r="K1480" s="832" t="s">
        <v>2845</v>
      </c>
      <c r="L1480" s="835">
        <v>278.63</v>
      </c>
      <c r="M1480" s="835">
        <v>278.63</v>
      </c>
      <c r="N1480" s="832">
        <v>1</v>
      </c>
      <c r="O1480" s="836">
        <v>0.5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30</v>
      </c>
      <c r="B1481" s="832" t="s">
        <v>3452</v>
      </c>
      <c r="C1481" s="832" t="s">
        <v>3462</v>
      </c>
      <c r="D1481" s="833" t="s">
        <v>5005</v>
      </c>
      <c r="E1481" s="834" t="s">
        <v>3471</v>
      </c>
      <c r="F1481" s="832" t="s">
        <v>3453</v>
      </c>
      <c r="G1481" s="832" t="s">
        <v>3494</v>
      </c>
      <c r="H1481" s="832" t="s">
        <v>564</v>
      </c>
      <c r="I1481" s="832" t="s">
        <v>3674</v>
      </c>
      <c r="J1481" s="832" t="s">
        <v>2844</v>
      </c>
      <c r="K1481" s="832" t="s">
        <v>823</v>
      </c>
      <c r="L1481" s="835">
        <v>117.71</v>
      </c>
      <c r="M1481" s="835">
        <v>235.42</v>
      </c>
      <c r="N1481" s="832">
        <v>2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30</v>
      </c>
      <c r="B1482" s="832" t="s">
        <v>3452</v>
      </c>
      <c r="C1482" s="832" t="s">
        <v>3462</v>
      </c>
      <c r="D1482" s="833" t="s">
        <v>5005</v>
      </c>
      <c r="E1482" s="834" t="s">
        <v>3471</v>
      </c>
      <c r="F1482" s="832" t="s">
        <v>3453</v>
      </c>
      <c r="G1482" s="832" t="s">
        <v>3494</v>
      </c>
      <c r="H1482" s="832" t="s">
        <v>597</v>
      </c>
      <c r="I1482" s="832" t="s">
        <v>2853</v>
      </c>
      <c r="J1482" s="832" t="s">
        <v>1790</v>
      </c>
      <c r="K1482" s="832" t="s">
        <v>2854</v>
      </c>
      <c r="L1482" s="835">
        <v>93.18</v>
      </c>
      <c r="M1482" s="835">
        <v>279.54000000000002</v>
      </c>
      <c r="N1482" s="832">
        <v>3</v>
      </c>
      <c r="O1482" s="836">
        <v>1.5</v>
      </c>
      <c r="P1482" s="835">
        <v>186.36</v>
      </c>
      <c r="Q1482" s="837">
        <v>0.66666666666666663</v>
      </c>
      <c r="R1482" s="832">
        <v>2</v>
      </c>
      <c r="S1482" s="837">
        <v>0.66666666666666663</v>
      </c>
      <c r="T1482" s="836">
        <v>1</v>
      </c>
      <c r="U1482" s="838">
        <v>0.66666666666666663</v>
      </c>
    </row>
    <row r="1483" spans="1:21" ht="14.4" customHeight="1" x14ac:dyDescent="0.3">
      <c r="A1483" s="831">
        <v>30</v>
      </c>
      <c r="B1483" s="832" t="s">
        <v>3452</v>
      </c>
      <c r="C1483" s="832" t="s">
        <v>3462</v>
      </c>
      <c r="D1483" s="833" t="s">
        <v>5005</v>
      </c>
      <c r="E1483" s="834" t="s">
        <v>3471</v>
      </c>
      <c r="F1483" s="832" t="s">
        <v>3453</v>
      </c>
      <c r="G1483" s="832" t="s">
        <v>3494</v>
      </c>
      <c r="H1483" s="832" t="s">
        <v>597</v>
      </c>
      <c r="I1483" s="832" t="s">
        <v>2846</v>
      </c>
      <c r="J1483" s="832" t="s">
        <v>1790</v>
      </c>
      <c r="K1483" s="832" t="s">
        <v>1791</v>
      </c>
      <c r="L1483" s="835">
        <v>143.35</v>
      </c>
      <c r="M1483" s="835">
        <v>286.7</v>
      </c>
      <c r="N1483" s="832">
        <v>2</v>
      </c>
      <c r="O1483" s="836">
        <v>1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30</v>
      </c>
      <c r="B1484" s="832" t="s">
        <v>3452</v>
      </c>
      <c r="C1484" s="832" t="s">
        <v>3462</v>
      </c>
      <c r="D1484" s="833" t="s">
        <v>5005</v>
      </c>
      <c r="E1484" s="834" t="s">
        <v>3471</v>
      </c>
      <c r="F1484" s="832" t="s">
        <v>3453</v>
      </c>
      <c r="G1484" s="832" t="s">
        <v>3494</v>
      </c>
      <c r="H1484" s="832" t="s">
        <v>597</v>
      </c>
      <c r="I1484" s="832" t="s">
        <v>2849</v>
      </c>
      <c r="J1484" s="832" t="s">
        <v>1790</v>
      </c>
      <c r="K1484" s="832" t="s">
        <v>2850</v>
      </c>
      <c r="L1484" s="835">
        <v>46.6</v>
      </c>
      <c r="M1484" s="835">
        <v>233</v>
      </c>
      <c r="N1484" s="832">
        <v>5</v>
      </c>
      <c r="O1484" s="836">
        <v>2.5</v>
      </c>
      <c r="P1484" s="835">
        <v>93.2</v>
      </c>
      <c r="Q1484" s="837">
        <v>0.4</v>
      </c>
      <c r="R1484" s="832">
        <v>2</v>
      </c>
      <c r="S1484" s="837">
        <v>0.4</v>
      </c>
      <c r="T1484" s="836">
        <v>1</v>
      </c>
      <c r="U1484" s="838">
        <v>0.4</v>
      </c>
    </row>
    <row r="1485" spans="1:21" ht="14.4" customHeight="1" x14ac:dyDescent="0.3">
      <c r="A1485" s="831">
        <v>30</v>
      </c>
      <c r="B1485" s="832" t="s">
        <v>3452</v>
      </c>
      <c r="C1485" s="832" t="s">
        <v>3462</v>
      </c>
      <c r="D1485" s="833" t="s">
        <v>5005</v>
      </c>
      <c r="E1485" s="834" t="s">
        <v>3471</v>
      </c>
      <c r="F1485" s="832" t="s">
        <v>3453</v>
      </c>
      <c r="G1485" s="832" t="s">
        <v>4112</v>
      </c>
      <c r="H1485" s="832" t="s">
        <v>564</v>
      </c>
      <c r="I1485" s="832" t="s">
        <v>4720</v>
      </c>
      <c r="J1485" s="832" t="s">
        <v>4114</v>
      </c>
      <c r="K1485" s="832" t="s">
        <v>4457</v>
      </c>
      <c r="L1485" s="835">
        <v>128.55000000000001</v>
      </c>
      <c r="M1485" s="835">
        <v>128.55000000000001</v>
      </c>
      <c r="N1485" s="832">
        <v>1</v>
      </c>
      <c r="O1485" s="836">
        <v>0.5</v>
      </c>
      <c r="P1485" s="835">
        <v>128.55000000000001</v>
      </c>
      <c r="Q1485" s="837">
        <v>1</v>
      </c>
      <c r="R1485" s="832">
        <v>1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30</v>
      </c>
      <c r="B1486" s="832" t="s">
        <v>3452</v>
      </c>
      <c r="C1486" s="832" t="s">
        <v>3462</v>
      </c>
      <c r="D1486" s="833" t="s">
        <v>5005</v>
      </c>
      <c r="E1486" s="834" t="s">
        <v>3471</v>
      </c>
      <c r="F1486" s="832" t="s">
        <v>3453</v>
      </c>
      <c r="G1486" s="832" t="s">
        <v>3497</v>
      </c>
      <c r="H1486" s="832" t="s">
        <v>564</v>
      </c>
      <c r="I1486" s="832" t="s">
        <v>3498</v>
      </c>
      <c r="J1486" s="832" t="s">
        <v>3499</v>
      </c>
      <c r="K1486" s="832" t="s">
        <v>731</v>
      </c>
      <c r="L1486" s="835">
        <v>103.8</v>
      </c>
      <c r="M1486" s="835">
        <v>311.39999999999998</v>
      </c>
      <c r="N1486" s="832">
        <v>3</v>
      </c>
      <c r="O1486" s="836">
        <v>2</v>
      </c>
      <c r="P1486" s="835">
        <v>207.6</v>
      </c>
      <c r="Q1486" s="837">
        <v>0.66666666666666674</v>
      </c>
      <c r="R1486" s="832">
        <v>2</v>
      </c>
      <c r="S1486" s="837">
        <v>0.66666666666666663</v>
      </c>
      <c r="T1486" s="836">
        <v>1.5</v>
      </c>
      <c r="U1486" s="838">
        <v>0.75</v>
      </c>
    </row>
    <row r="1487" spans="1:21" ht="14.4" customHeight="1" x14ac:dyDescent="0.3">
      <c r="A1487" s="831">
        <v>30</v>
      </c>
      <c r="B1487" s="832" t="s">
        <v>3452</v>
      </c>
      <c r="C1487" s="832" t="s">
        <v>3462</v>
      </c>
      <c r="D1487" s="833" t="s">
        <v>5005</v>
      </c>
      <c r="E1487" s="834" t="s">
        <v>3471</v>
      </c>
      <c r="F1487" s="832" t="s">
        <v>3453</v>
      </c>
      <c r="G1487" s="832" t="s">
        <v>3675</v>
      </c>
      <c r="H1487" s="832" t="s">
        <v>564</v>
      </c>
      <c r="I1487" s="832" t="s">
        <v>4721</v>
      </c>
      <c r="J1487" s="832" t="s">
        <v>4722</v>
      </c>
      <c r="K1487" s="832" t="s">
        <v>2732</v>
      </c>
      <c r="L1487" s="835">
        <v>65.540000000000006</v>
      </c>
      <c r="M1487" s="835">
        <v>65.540000000000006</v>
      </c>
      <c r="N1487" s="832">
        <v>1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30</v>
      </c>
      <c r="B1488" s="832" t="s">
        <v>3452</v>
      </c>
      <c r="C1488" s="832" t="s">
        <v>3462</v>
      </c>
      <c r="D1488" s="833" t="s">
        <v>5005</v>
      </c>
      <c r="E1488" s="834" t="s">
        <v>3471</v>
      </c>
      <c r="F1488" s="832" t="s">
        <v>3453</v>
      </c>
      <c r="G1488" s="832" t="s">
        <v>3500</v>
      </c>
      <c r="H1488" s="832" t="s">
        <v>564</v>
      </c>
      <c r="I1488" s="832" t="s">
        <v>4723</v>
      </c>
      <c r="J1488" s="832" t="s">
        <v>4556</v>
      </c>
      <c r="K1488" s="832" t="s">
        <v>762</v>
      </c>
      <c r="L1488" s="835">
        <v>70.23</v>
      </c>
      <c r="M1488" s="835">
        <v>70.23</v>
      </c>
      <c r="N1488" s="832">
        <v>1</v>
      </c>
      <c r="O1488" s="836">
        <v>0.5</v>
      </c>
      <c r="P1488" s="835">
        <v>70.23</v>
      </c>
      <c r="Q1488" s="837">
        <v>1</v>
      </c>
      <c r="R1488" s="832">
        <v>1</v>
      </c>
      <c r="S1488" s="837">
        <v>1</v>
      </c>
      <c r="T1488" s="836">
        <v>0.5</v>
      </c>
      <c r="U1488" s="838">
        <v>1</v>
      </c>
    </row>
    <row r="1489" spans="1:21" ht="14.4" customHeight="1" x14ac:dyDescent="0.3">
      <c r="A1489" s="831">
        <v>30</v>
      </c>
      <c r="B1489" s="832" t="s">
        <v>3452</v>
      </c>
      <c r="C1489" s="832" t="s">
        <v>3462</v>
      </c>
      <c r="D1489" s="833" t="s">
        <v>5005</v>
      </c>
      <c r="E1489" s="834" t="s">
        <v>3471</v>
      </c>
      <c r="F1489" s="832" t="s">
        <v>3453</v>
      </c>
      <c r="G1489" s="832" t="s">
        <v>3500</v>
      </c>
      <c r="H1489" s="832" t="s">
        <v>597</v>
      </c>
      <c r="I1489" s="832" t="s">
        <v>2739</v>
      </c>
      <c r="J1489" s="832" t="s">
        <v>761</v>
      </c>
      <c r="K1489" s="832" t="s">
        <v>762</v>
      </c>
      <c r="L1489" s="835">
        <v>70.23</v>
      </c>
      <c r="M1489" s="835">
        <v>70.23</v>
      </c>
      <c r="N1489" s="832">
        <v>1</v>
      </c>
      <c r="O1489" s="836">
        <v>0.5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30</v>
      </c>
      <c r="B1490" s="832" t="s">
        <v>3452</v>
      </c>
      <c r="C1490" s="832" t="s">
        <v>3462</v>
      </c>
      <c r="D1490" s="833" t="s">
        <v>5005</v>
      </c>
      <c r="E1490" s="834" t="s">
        <v>3471</v>
      </c>
      <c r="F1490" s="832" t="s">
        <v>3453</v>
      </c>
      <c r="G1490" s="832" t="s">
        <v>3500</v>
      </c>
      <c r="H1490" s="832" t="s">
        <v>597</v>
      </c>
      <c r="I1490" s="832" t="s">
        <v>2734</v>
      </c>
      <c r="J1490" s="832" t="s">
        <v>761</v>
      </c>
      <c r="K1490" s="832" t="s">
        <v>2735</v>
      </c>
      <c r="L1490" s="835">
        <v>17.559999999999999</v>
      </c>
      <c r="M1490" s="835">
        <v>17.559999999999999</v>
      </c>
      <c r="N1490" s="832">
        <v>1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30</v>
      </c>
      <c r="B1491" s="832" t="s">
        <v>3452</v>
      </c>
      <c r="C1491" s="832" t="s">
        <v>3462</v>
      </c>
      <c r="D1491" s="833" t="s">
        <v>5005</v>
      </c>
      <c r="E1491" s="834" t="s">
        <v>3471</v>
      </c>
      <c r="F1491" s="832" t="s">
        <v>3453</v>
      </c>
      <c r="G1491" s="832" t="s">
        <v>3500</v>
      </c>
      <c r="H1491" s="832" t="s">
        <v>597</v>
      </c>
      <c r="I1491" s="832" t="s">
        <v>2736</v>
      </c>
      <c r="J1491" s="832" t="s">
        <v>761</v>
      </c>
      <c r="K1491" s="832" t="s">
        <v>2737</v>
      </c>
      <c r="L1491" s="835">
        <v>35.11</v>
      </c>
      <c r="M1491" s="835">
        <v>70.22</v>
      </c>
      <c r="N1491" s="832">
        <v>2</v>
      </c>
      <c r="O1491" s="836">
        <v>1</v>
      </c>
      <c r="P1491" s="835">
        <v>35.11</v>
      </c>
      <c r="Q1491" s="837">
        <v>0.5</v>
      </c>
      <c r="R1491" s="832">
        <v>1</v>
      </c>
      <c r="S1491" s="837">
        <v>0.5</v>
      </c>
      <c r="T1491" s="836">
        <v>0.5</v>
      </c>
      <c r="U1491" s="838">
        <v>0.5</v>
      </c>
    </row>
    <row r="1492" spans="1:21" ht="14.4" customHeight="1" x14ac:dyDescent="0.3">
      <c r="A1492" s="831">
        <v>30</v>
      </c>
      <c r="B1492" s="832" t="s">
        <v>3452</v>
      </c>
      <c r="C1492" s="832" t="s">
        <v>3462</v>
      </c>
      <c r="D1492" s="833" t="s">
        <v>5005</v>
      </c>
      <c r="E1492" s="834" t="s">
        <v>3471</v>
      </c>
      <c r="F1492" s="832" t="s">
        <v>3453</v>
      </c>
      <c r="G1492" s="832" t="s">
        <v>4724</v>
      </c>
      <c r="H1492" s="832" t="s">
        <v>564</v>
      </c>
      <c r="I1492" s="832" t="s">
        <v>4725</v>
      </c>
      <c r="J1492" s="832" t="s">
        <v>708</v>
      </c>
      <c r="K1492" s="832" t="s">
        <v>4726</v>
      </c>
      <c r="L1492" s="835">
        <v>281.75</v>
      </c>
      <c r="M1492" s="835">
        <v>281.75</v>
      </c>
      <c r="N1492" s="832">
        <v>1</v>
      </c>
      <c r="O1492" s="836">
        <v>0.5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30</v>
      </c>
      <c r="B1493" s="832" t="s">
        <v>3452</v>
      </c>
      <c r="C1493" s="832" t="s">
        <v>3462</v>
      </c>
      <c r="D1493" s="833" t="s">
        <v>5005</v>
      </c>
      <c r="E1493" s="834" t="s">
        <v>3471</v>
      </c>
      <c r="F1493" s="832" t="s">
        <v>3453</v>
      </c>
      <c r="G1493" s="832" t="s">
        <v>3681</v>
      </c>
      <c r="H1493" s="832" t="s">
        <v>564</v>
      </c>
      <c r="I1493" s="832" t="s">
        <v>3682</v>
      </c>
      <c r="J1493" s="832" t="s">
        <v>3683</v>
      </c>
      <c r="K1493" s="832" t="s">
        <v>3684</v>
      </c>
      <c r="L1493" s="835">
        <v>0</v>
      </c>
      <c r="M1493" s="835">
        <v>0</v>
      </c>
      <c r="N1493" s="832">
        <v>2</v>
      </c>
      <c r="O1493" s="836">
        <v>1</v>
      </c>
      <c r="P1493" s="835"/>
      <c r="Q1493" s="837"/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30</v>
      </c>
      <c r="B1494" s="832" t="s">
        <v>3452</v>
      </c>
      <c r="C1494" s="832" t="s">
        <v>3462</v>
      </c>
      <c r="D1494" s="833" t="s">
        <v>5005</v>
      </c>
      <c r="E1494" s="834" t="s">
        <v>3471</v>
      </c>
      <c r="F1494" s="832" t="s">
        <v>3453</v>
      </c>
      <c r="G1494" s="832" t="s">
        <v>3501</v>
      </c>
      <c r="H1494" s="832" t="s">
        <v>597</v>
      </c>
      <c r="I1494" s="832" t="s">
        <v>3149</v>
      </c>
      <c r="J1494" s="832" t="s">
        <v>821</v>
      </c>
      <c r="K1494" s="832" t="s">
        <v>762</v>
      </c>
      <c r="L1494" s="835">
        <v>65.989999999999995</v>
      </c>
      <c r="M1494" s="835">
        <v>131.97999999999999</v>
      </c>
      <c r="N1494" s="832">
        <v>2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30</v>
      </c>
      <c r="B1495" s="832" t="s">
        <v>3452</v>
      </c>
      <c r="C1495" s="832" t="s">
        <v>3462</v>
      </c>
      <c r="D1495" s="833" t="s">
        <v>5005</v>
      </c>
      <c r="E1495" s="834" t="s">
        <v>3471</v>
      </c>
      <c r="F1495" s="832" t="s">
        <v>3453</v>
      </c>
      <c r="G1495" s="832" t="s">
        <v>3501</v>
      </c>
      <c r="H1495" s="832" t="s">
        <v>597</v>
      </c>
      <c r="I1495" s="832" t="s">
        <v>3150</v>
      </c>
      <c r="J1495" s="832" t="s">
        <v>822</v>
      </c>
      <c r="K1495" s="832" t="s">
        <v>823</v>
      </c>
      <c r="L1495" s="835">
        <v>132</v>
      </c>
      <c r="M1495" s="835">
        <v>528</v>
      </c>
      <c r="N1495" s="832">
        <v>4</v>
      </c>
      <c r="O1495" s="836">
        <v>2</v>
      </c>
      <c r="P1495" s="835">
        <v>396</v>
      </c>
      <c r="Q1495" s="837">
        <v>0.75</v>
      </c>
      <c r="R1495" s="832">
        <v>3</v>
      </c>
      <c r="S1495" s="837">
        <v>0.75</v>
      </c>
      <c r="T1495" s="836">
        <v>1.5</v>
      </c>
      <c r="U1495" s="838">
        <v>0.75</v>
      </c>
    </row>
    <row r="1496" spans="1:21" ht="14.4" customHeight="1" x14ac:dyDescent="0.3">
      <c r="A1496" s="831">
        <v>30</v>
      </c>
      <c r="B1496" s="832" t="s">
        <v>3452</v>
      </c>
      <c r="C1496" s="832" t="s">
        <v>3462</v>
      </c>
      <c r="D1496" s="833" t="s">
        <v>5005</v>
      </c>
      <c r="E1496" s="834" t="s">
        <v>3471</v>
      </c>
      <c r="F1496" s="832" t="s">
        <v>3453</v>
      </c>
      <c r="G1496" s="832" t="s">
        <v>3501</v>
      </c>
      <c r="H1496" s="832" t="s">
        <v>597</v>
      </c>
      <c r="I1496" s="832" t="s">
        <v>3609</v>
      </c>
      <c r="J1496" s="832" t="s">
        <v>822</v>
      </c>
      <c r="K1496" s="832" t="s">
        <v>3610</v>
      </c>
      <c r="L1496" s="835">
        <v>264</v>
      </c>
      <c r="M1496" s="835">
        <v>264</v>
      </c>
      <c r="N1496" s="832">
        <v>1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30</v>
      </c>
      <c r="B1497" s="832" t="s">
        <v>3452</v>
      </c>
      <c r="C1497" s="832" t="s">
        <v>3462</v>
      </c>
      <c r="D1497" s="833" t="s">
        <v>5005</v>
      </c>
      <c r="E1497" s="834" t="s">
        <v>3471</v>
      </c>
      <c r="F1497" s="832" t="s">
        <v>3453</v>
      </c>
      <c r="G1497" s="832" t="s">
        <v>3990</v>
      </c>
      <c r="H1497" s="832" t="s">
        <v>564</v>
      </c>
      <c r="I1497" s="832" t="s">
        <v>3991</v>
      </c>
      <c r="J1497" s="832" t="s">
        <v>3992</v>
      </c>
      <c r="K1497" s="832" t="s">
        <v>3993</v>
      </c>
      <c r="L1497" s="835">
        <v>772.5</v>
      </c>
      <c r="M1497" s="835">
        <v>772.5</v>
      </c>
      <c r="N1497" s="832">
        <v>1</v>
      </c>
      <c r="O1497" s="836">
        <v>0.5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30</v>
      </c>
      <c r="B1498" s="832" t="s">
        <v>3452</v>
      </c>
      <c r="C1498" s="832" t="s">
        <v>3462</v>
      </c>
      <c r="D1498" s="833" t="s">
        <v>5005</v>
      </c>
      <c r="E1498" s="834" t="s">
        <v>3471</v>
      </c>
      <c r="F1498" s="832" t="s">
        <v>3453</v>
      </c>
      <c r="G1498" s="832" t="s">
        <v>4261</v>
      </c>
      <c r="H1498" s="832" t="s">
        <v>564</v>
      </c>
      <c r="I1498" s="832" t="s">
        <v>4727</v>
      </c>
      <c r="J1498" s="832" t="s">
        <v>4728</v>
      </c>
      <c r="K1498" s="832" t="s">
        <v>4729</v>
      </c>
      <c r="L1498" s="835">
        <v>29.39</v>
      </c>
      <c r="M1498" s="835">
        <v>29.39</v>
      </c>
      <c r="N1498" s="832">
        <v>1</v>
      </c>
      <c r="O1498" s="836">
        <v>1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30</v>
      </c>
      <c r="B1499" s="832" t="s">
        <v>3452</v>
      </c>
      <c r="C1499" s="832" t="s">
        <v>3462</v>
      </c>
      <c r="D1499" s="833" t="s">
        <v>5005</v>
      </c>
      <c r="E1499" s="834" t="s">
        <v>3471</v>
      </c>
      <c r="F1499" s="832" t="s">
        <v>3453</v>
      </c>
      <c r="G1499" s="832" t="s">
        <v>3704</v>
      </c>
      <c r="H1499" s="832" t="s">
        <v>564</v>
      </c>
      <c r="I1499" s="832" t="s">
        <v>3705</v>
      </c>
      <c r="J1499" s="832" t="s">
        <v>3706</v>
      </c>
      <c r="K1499" s="832" t="s">
        <v>3707</v>
      </c>
      <c r="L1499" s="835">
        <v>23.72</v>
      </c>
      <c r="M1499" s="835">
        <v>47.44</v>
      </c>
      <c r="N1499" s="832">
        <v>2</v>
      </c>
      <c r="O1499" s="836">
        <v>1</v>
      </c>
      <c r="P1499" s="835">
        <v>23.72</v>
      </c>
      <c r="Q1499" s="837">
        <v>0.5</v>
      </c>
      <c r="R1499" s="832">
        <v>1</v>
      </c>
      <c r="S1499" s="837">
        <v>0.5</v>
      </c>
      <c r="T1499" s="836">
        <v>0.5</v>
      </c>
      <c r="U1499" s="838">
        <v>0.5</v>
      </c>
    </row>
    <row r="1500" spans="1:21" ht="14.4" customHeight="1" x14ac:dyDescent="0.3">
      <c r="A1500" s="831">
        <v>30</v>
      </c>
      <c r="B1500" s="832" t="s">
        <v>3452</v>
      </c>
      <c r="C1500" s="832" t="s">
        <v>3462</v>
      </c>
      <c r="D1500" s="833" t="s">
        <v>5005</v>
      </c>
      <c r="E1500" s="834" t="s">
        <v>3471</v>
      </c>
      <c r="F1500" s="832" t="s">
        <v>3453</v>
      </c>
      <c r="G1500" s="832" t="s">
        <v>3502</v>
      </c>
      <c r="H1500" s="832" t="s">
        <v>564</v>
      </c>
      <c r="I1500" s="832" t="s">
        <v>3503</v>
      </c>
      <c r="J1500" s="832" t="s">
        <v>875</v>
      </c>
      <c r="K1500" s="832" t="s">
        <v>3504</v>
      </c>
      <c r="L1500" s="835">
        <v>45.56</v>
      </c>
      <c r="M1500" s="835">
        <v>182.24</v>
      </c>
      <c r="N1500" s="832">
        <v>4</v>
      </c>
      <c r="O1500" s="836">
        <v>2</v>
      </c>
      <c r="P1500" s="835">
        <v>45.56</v>
      </c>
      <c r="Q1500" s="837">
        <v>0.25</v>
      </c>
      <c r="R1500" s="832">
        <v>1</v>
      </c>
      <c r="S1500" s="837">
        <v>0.25</v>
      </c>
      <c r="T1500" s="836">
        <v>0.5</v>
      </c>
      <c r="U1500" s="838">
        <v>0.25</v>
      </c>
    </row>
    <row r="1501" spans="1:21" ht="14.4" customHeight="1" x14ac:dyDescent="0.3">
      <c r="A1501" s="831">
        <v>30</v>
      </c>
      <c r="B1501" s="832" t="s">
        <v>3452</v>
      </c>
      <c r="C1501" s="832" t="s">
        <v>3462</v>
      </c>
      <c r="D1501" s="833" t="s">
        <v>5005</v>
      </c>
      <c r="E1501" s="834" t="s">
        <v>3471</v>
      </c>
      <c r="F1501" s="832" t="s">
        <v>3453</v>
      </c>
      <c r="G1501" s="832" t="s">
        <v>3731</v>
      </c>
      <c r="H1501" s="832" t="s">
        <v>597</v>
      </c>
      <c r="I1501" s="832" t="s">
        <v>3190</v>
      </c>
      <c r="J1501" s="832" t="s">
        <v>3188</v>
      </c>
      <c r="K1501" s="832" t="s">
        <v>3191</v>
      </c>
      <c r="L1501" s="835">
        <v>528.44000000000005</v>
      </c>
      <c r="M1501" s="835">
        <v>528.44000000000005</v>
      </c>
      <c r="N1501" s="832">
        <v>1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30</v>
      </c>
      <c r="B1502" s="832" t="s">
        <v>3452</v>
      </c>
      <c r="C1502" s="832" t="s">
        <v>3462</v>
      </c>
      <c r="D1502" s="833" t="s">
        <v>5005</v>
      </c>
      <c r="E1502" s="834" t="s">
        <v>3471</v>
      </c>
      <c r="F1502" s="832" t="s">
        <v>3453</v>
      </c>
      <c r="G1502" s="832" t="s">
        <v>4127</v>
      </c>
      <c r="H1502" s="832" t="s">
        <v>597</v>
      </c>
      <c r="I1502" s="832" t="s">
        <v>2691</v>
      </c>
      <c r="J1502" s="832" t="s">
        <v>2692</v>
      </c>
      <c r="K1502" s="832" t="s">
        <v>2693</v>
      </c>
      <c r="L1502" s="835">
        <v>300.31</v>
      </c>
      <c r="M1502" s="835">
        <v>300.31</v>
      </c>
      <c r="N1502" s="832">
        <v>1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30</v>
      </c>
      <c r="B1503" s="832" t="s">
        <v>3452</v>
      </c>
      <c r="C1503" s="832" t="s">
        <v>3462</v>
      </c>
      <c r="D1503" s="833" t="s">
        <v>5005</v>
      </c>
      <c r="E1503" s="834" t="s">
        <v>3471</v>
      </c>
      <c r="F1503" s="832" t="s">
        <v>3453</v>
      </c>
      <c r="G1503" s="832" t="s">
        <v>4012</v>
      </c>
      <c r="H1503" s="832" t="s">
        <v>564</v>
      </c>
      <c r="I1503" s="832" t="s">
        <v>4013</v>
      </c>
      <c r="J1503" s="832" t="s">
        <v>801</v>
      </c>
      <c r="K1503" s="832" t="s">
        <v>4014</v>
      </c>
      <c r="L1503" s="835">
        <v>0</v>
      </c>
      <c r="M1503" s="835">
        <v>0</v>
      </c>
      <c r="N1503" s="832">
        <v>2</v>
      </c>
      <c r="O1503" s="836">
        <v>1</v>
      </c>
      <c r="P1503" s="835"/>
      <c r="Q1503" s="837"/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30</v>
      </c>
      <c r="B1504" s="832" t="s">
        <v>3452</v>
      </c>
      <c r="C1504" s="832" t="s">
        <v>3462</v>
      </c>
      <c r="D1504" s="833" t="s">
        <v>5005</v>
      </c>
      <c r="E1504" s="834" t="s">
        <v>3471</v>
      </c>
      <c r="F1504" s="832" t="s">
        <v>3453</v>
      </c>
      <c r="G1504" s="832" t="s">
        <v>4730</v>
      </c>
      <c r="H1504" s="832" t="s">
        <v>564</v>
      </c>
      <c r="I1504" s="832" t="s">
        <v>4731</v>
      </c>
      <c r="J1504" s="832" t="s">
        <v>824</v>
      </c>
      <c r="K1504" s="832" t="s">
        <v>4732</v>
      </c>
      <c r="L1504" s="835">
        <v>368.16</v>
      </c>
      <c r="M1504" s="835">
        <v>1104.48</v>
      </c>
      <c r="N1504" s="832">
        <v>3</v>
      </c>
      <c r="O1504" s="836">
        <v>1.5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30</v>
      </c>
      <c r="B1505" s="832" t="s">
        <v>3452</v>
      </c>
      <c r="C1505" s="832" t="s">
        <v>3462</v>
      </c>
      <c r="D1505" s="833" t="s">
        <v>5005</v>
      </c>
      <c r="E1505" s="834" t="s">
        <v>3471</v>
      </c>
      <c r="F1505" s="832" t="s">
        <v>3453</v>
      </c>
      <c r="G1505" s="832" t="s">
        <v>4135</v>
      </c>
      <c r="H1505" s="832" t="s">
        <v>597</v>
      </c>
      <c r="I1505" s="832" t="s">
        <v>3164</v>
      </c>
      <c r="J1505" s="832" t="s">
        <v>2199</v>
      </c>
      <c r="K1505" s="832" t="s">
        <v>3165</v>
      </c>
      <c r="L1505" s="835">
        <v>123.2</v>
      </c>
      <c r="M1505" s="835">
        <v>369.6</v>
      </c>
      <c r="N1505" s="832">
        <v>3</v>
      </c>
      <c r="O1505" s="836">
        <v>2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30</v>
      </c>
      <c r="B1506" s="832" t="s">
        <v>3452</v>
      </c>
      <c r="C1506" s="832" t="s">
        <v>3462</v>
      </c>
      <c r="D1506" s="833" t="s">
        <v>5005</v>
      </c>
      <c r="E1506" s="834" t="s">
        <v>3471</v>
      </c>
      <c r="F1506" s="832" t="s">
        <v>3453</v>
      </c>
      <c r="G1506" s="832" t="s">
        <v>4733</v>
      </c>
      <c r="H1506" s="832" t="s">
        <v>564</v>
      </c>
      <c r="I1506" s="832" t="s">
        <v>3039</v>
      </c>
      <c r="J1506" s="832" t="s">
        <v>3040</v>
      </c>
      <c r="K1506" s="832" t="s">
        <v>3041</v>
      </c>
      <c r="L1506" s="835">
        <v>232.68</v>
      </c>
      <c r="M1506" s="835">
        <v>232.68</v>
      </c>
      <c r="N1506" s="832">
        <v>1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30</v>
      </c>
      <c r="B1507" s="832" t="s">
        <v>3452</v>
      </c>
      <c r="C1507" s="832" t="s">
        <v>3462</v>
      </c>
      <c r="D1507" s="833" t="s">
        <v>5005</v>
      </c>
      <c r="E1507" s="834" t="s">
        <v>3471</v>
      </c>
      <c r="F1507" s="832" t="s">
        <v>3453</v>
      </c>
      <c r="G1507" s="832" t="s">
        <v>4017</v>
      </c>
      <c r="H1507" s="832" t="s">
        <v>597</v>
      </c>
      <c r="I1507" s="832" t="s">
        <v>2792</v>
      </c>
      <c r="J1507" s="832" t="s">
        <v>2793</v>
      </c>
      <c r="K1507" s="832" t="s">
        <v>2794</v>
      </c>
      <c r="L1507" s="835">
        <v>44.52</v>
      </c>
      <c r="M1507" s="835">
        <v>44.52</v>
      </c>
      <c r="N1507" s="832">
        <v>1</v>
      </c>
      <c r="O1507" s="836">
        <v>0.5</v>
      </c>
      <c r="P1507" s="835">
        <v>44.52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30</v>
      </c>
      <c r="B1508" s="832" t="s">
        <v>3452</v>
      </c>
      <c r="C1508" s="832" t="s">
        <v>3462</v>
      </c>
      <c r="D1508" s="833" t="s">
        <v>5005</v>
      </c>
      <c r="E1508" s="834" t="s">
        <v>3471</v>
      </c>
      <c r="F1508" s="832" t="s">
        <v>3453</v>
      </c>
      <c r="G1508" s="832" t="s">
        <v>3508</v>
      </c>
      <c r="H1508" s="832" t="s">
        <v>597</v>
      </c>
      <c r="I1508" s="832" t="s">
        <v>2697</v>
      </c>
      <c r="J1508" s="832" t="s">
        <v>1091</v>
      </c>
      <c r="K1508" s="832" t="s">
        <v>2698</v>
      </c>
      <c r="L1508" s="835">
        <v>42.51</v>
      </c>
      <c r="M1508" s="835">
        <v>340.08</v>
      </c>
      <c r="N1508" s="832">
        <v>8</v>
      </c>
      <c r="O1508" s="836">
        <v>4.5</v>
      </c>
      <c r="P1508" s="835">
        <v>170.04</v>
      </c>
      <c r="Q1508" s="837">
        <v>0.5</v>
      </c>
      <c r="R1508" s="832">
        <v>4</v>
      </c>
      <c r="S1508" s="837">
        <v>0.5</v>
      </c>
      <c r="T1508" s="836">
        <v>2.5</v>
      </c>
      <c r="U1508" s="838">
        <v>0.55555555555555558</v>
      </c>
    </row>
    <row r="1509" spans="1:21" ht="14.4" customHeight="1" x14ac:dyDescent="0.3">
      <c r="A1509" s="831">
        <v>30</v>
      </c>
      <c r="B1509" s="832" t="s">
        <v>3452</v>
      </c>
      <c r="C1509" s="832" t="s">
        <v>3462</v>
      </c>
      <c r="D1509" s="833" t="s">
        <v>5005</v>
      </c>
      <c r="E1509" s="834" t="s">
        <v>3471</v>
      </c>
      <c r="F1509" s="832" t="s">
        <v>3453</v>
      </c>
      <c r="G1509" s="832" t="s">
        <v>3508</v>
      </c>
      <c r="H1509" s="832" t="s">
        <v>597</v>
      </c>
      <c r="I1509" s="832" t="s">
        <v>2701</v>
      </c>
      <c r="J1509" s="832" t="s">
        <v>1086</v>
      </c>
      <c r="K1509" s="832" t="s">
        <v>2702</v>
      </c>
      <c r="L1509" s="835">
        <v>58.97</v>
      </c>
      <c r="M1509" s="835">
        <v>176.91</v>
      </c>
      <c r="N1509" s="832">
        <v>3</v>
      </c>
      <c r="O1509" s="836">
        <v>1.5</v>
      </c>
      <c r="P1509" s="835">
        <v>58.97</v>
      </c>
      <c r="Q1509" s="837">
        <v>0.33333333333333331</v>
      </c>
      <c r="R1509" s="832">
        <v>1</v>
      </c>
      <c r="S1509" s="837">
        <v>0.33333333333333331</v>
      </c>
      <c r="T1509" s="836">
        <v>0.5</v>
      </c>
      <c r="U1509" s="838">
        <v>0.33333333333333331</v>
      </c>
    </row>
    <row r="1510" spans="1:21" ht="14.4" customHeight="1" x14ac:dyDescent="0.3">
      <c r="A1510" s="831">
        <v>30</v>
      </c>
      <c r="B1510" s="832" t="s">
        <v>3452</v>
      </c>
      <c r="C1510" s="832" t="s">
        <v>3462</v>
      </c>
      <c r="D1510" s="833" t="s">
        <v>5005</v>
      </c>
      <c r="E1510" s="834" t="s">
        <v>3471</v>
      </c>
      <c r="F1510" s="832" t="s">
        <v>3453</v>
      </c>
      <c r="G1510" s="832" t="s">
        <v>3508</v>
      </c>
      <c r="H1510" s="832" t="s">
        <v>564</v>
      </c>
      <c r="I1510" s="832" t="s">
        <v>2707</v>
      </c>
      <c r="J1510" s="832" t="s">
        <v>1084</v>
      </c>
      <c r="K1510" s="832" t="s">
        <v>2698</v>
      </c>
      <c r="L1510" s="835">
        <v>42.51</v>
      </c>
      <c r="M1510" s="835">
        <v>170.04</v>
      </c>
      <c r="N1510" s="832">
        <v>4</v>
      </c>
      <c r="O1510" s="836">
        <v>2</v>
      </c>
      <c r="P1510" s="835">
        <v>85.02</v>
      </c>
      <c r="Q1510" s="837">
        <v>0.5</v>
      </c>
      <c r="R1510" s="832">
        <v>2</v>
      </c>
      <c r="S1510" s="837">
        <v>0.5</v>
      </c>
      <c r="T1510" s="836">
        <v>1</v>
      </c>
      <c r="U1510" s="838">
        <v>0.5</v>
      </c>
    </row>
    <row r="1511" spans="1:21" ht="14.4" customHeight="1" x14ac:dyDescent="0.3">
      <c r="A1511" s="831">
        <v>30</v>
      </c>
      <c r="B1511" s="832" t="s">
        <v>3452</v>
      </c>
      <c r="C1511" s="832" t="s">
        <v>3462</v>
      </c>
      <c r="D1511" s="833" t="s">
        <v>5005</v>
      </c>
      <c r="E1511" s="834" t="s">
        <v>3471</v>
      </c>
      <c r="F1511" s="832" t="s">
        <v>3453</v>
      </c>
      <c r="G1511" s="832" t="s">
        <v>3508</v>
      </c>
      <c r="H1511" s="832" t="s">
        <v>597</v>
      </c>
      <c r="I1511" s="832" t="s">
        <v>3312</v>
      </c>
      <c r="J1511" s="832" t="s">
        <v>1089</v>
      </c>
      <c r="K1511" s="832" t="s">
        <v>3313</v>
      </c>
      <c r="L1511" s="835">
        <v>78.63</v>
      </c>
      <c r="M1511" s="835">
        <v>78.63</v>
      </c>
      <c r="N1511" s="832">
        <v>1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30</v>
      </c>
      <c r="B1512" s="832" t="s">
        <v>3452</v>
      </c>
      <c r="C1512" s="832" t="s">
        <v>3462</v>
      </c>
      <c r="D1512" s="833" t="s">
        <v>5005</v>
      </c>
      <c r="E1512" s="834" t="s">
        <v>3471</v>
      </c>
      <c r="F1512" s="832" t="s">
        <v>3453</v>
      </c>
      <c r="G1512" s="832" t="s">
        <v>3509</v>
      </c>
      <c r="H1512" s="832" t="s">
        <v>564</v>
      </c>
      <c r="I1512" s="832" t="s">
        <v>4270</v>
      </c>
      <c r="J1512" s="832" t="s">
        <v>3511</v>
      </c>
      <c r="K1512" s="832" t="s">
        <v>4271</v>
      </c>
      <c r="L1512" s="835">
        <v>537.12</v>
      </c>
      <c r="M1512" s="835">
        <v>537.12</v>
      </c>
      <c r="N1512" s="832">
        <v>1</v>
      </c>
      <c r="O1512" s="836">
        <v>0.5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30</v>
      </c>
      <c r="B1513" s="832" t="s">
        <v>3452</v>
      </c>
      <c r="C1513" s="832" t="s">
        <v>3462</v>
      </c>
      <c r="D1513" s="833" t="s">
        <v>5005</v>
      </c>
      <c r="E1513" s="834" t="s">
        <v>3471</v>
      </c>
      <c r="F1513" s="832" t="s">
        <v>3453</v>
      </c>
      <c r="G1513" s="832" t="s">
        <v>3509</v>
      </c>
      <c r="H1513" s="832" t="s">
        <v>564</v>
      </c>
      <c r="I1513" s="832" t="s">
        <v>4734</v>
      </c>
      <c r="J1513" s="832" t="s">
        <v>4735</v>
      </c>
      <c r="K1513" s="832" t="s">
        <v>3512</v>
      </c>
      <c r="L1513" s="835">
        <v>424.24</v>
      </c>
      <c r="M1513" s="835">
        <v>424.24</v>
      </c>
      <c r="N1513" s="832">
        <v>1</v>
      </c>
      <c r="O1513" s="836">
        <v>0.5</v>
      </c>
      <c r="P1513" s="835">
        <v>424.24</v>
      </c>
      <c r="Q1513" s="837">
        <v>1</v>
      </c>
      <c r="R1513" s="832">
        <v>1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30</v>
      </c>
      <c r="B1514" s="832" t="s">
        <v>3452</v>
      </c>
      <c r="C1514" s="832" t="s">
        <v>3462</v>
      </c>
      <c r="D1514" s="833" t="s">
        <v>5005</v>
      </c>
      <c r="E1514" s="834" t="s">
        <v>3471</v>
      </c>
      <c r="F1514" s="832" t="s">
        <v>3453</v>
      </c>
      <c r="G1514" s="832" t="s">
        <v>3513</v>
      </c>
      <c r="H1514" s="832" t="s">
        <v>564</v>
      </c>
      <c r="I1514" s="832" t="s">
        <v>3514</v>
      </c>
      <c r="J1514" s="832" t="s">
        <v>884</v>
      </c>
      <c r="K1514" s="832" t="s">
        <v>886</v>
      </c>
      <c r="L1514" s="835">
        <v>46.25</v>
      </c>
      <c r="M1514" s="835">
        <v>46.25</v>
      </c>
      <c r="N1514" s="832">
        <v>1</v>
      </c>
      <c r="O1514" s="836">
        <v>0.5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30</v>
      </c>
      <c r="B1515" s="832" t="s">
        <v>3452</v>
      </c>
      <c r="C1515" s="832" t="s">
        <v>3462</v>
      </c>
      <c r="D1515" s="833" t="s">
        <v>5005</v>
      </c>
      <c r="E1515" s="834" t="s">
        <v>3471</v>
      </c>
      <c r="F1515" s="832" t="s">
        <v>3453</v>
      </c>
      <c r="G1515" s="832" t="s">
        <v>3515</v>
      </c>
      <c r="H1515" s="832" t="s">
        <v>597</v>
      </c>
      <c r="I1515" s="832" t="s">
        <v>2614</v>
      </c>
      <c r="J1515" s="832" t="s">
        <v>2615</v>
      </c>
      <c r="K1515" s="832" t="s">
        <v>2616</v>
      </c>
      <c r="L1515" s="835">
        <v>30.83</v>
      </c>
      <c r="M1515" s="835">
        <v>30.83</v>
      </c>
      <c r="N1515" s="832">
        <v>1</v>
      </c>
      <c r="O1515" s="836">
        <v>0.5</v>
      </c>
      <c r="P1515" s="835">
        <v>30.83</v>
      </c>
      <c r="Q1515" s="837">
        <v>1</v>
      </c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30</v>
      </c>
      <c r="B1516" s="832" t="s">
        <v>3452</v>
      </c>
      <c r="C1516" s="832" t="s">
        <v>3462</v>
      </c>
      <c r="D1516" s="833" t="s">
        <v>5005</v>
      </c>
      <c r="E1516" s="834" t="s">
        <v>3471</v>
      </c>
      <c r="F1516" s="832" t="s">
        <v>3453</v>
      </c>
      <c r="G1516" s="832" t="s">
        <v>3758</v>
      </c>
      <c r="H1516" s="832" t="s">
        <v>564</v>
      </c>
      <c r="I1516" s="832" t="s">
        <v>3759</v>
      </c>
      <c r="J1516" s="832" t="s">
        <v>1371</v>
      </c>
      <c r="K1516" s="832" t="s">
        <v>3760</v>
      </c>
      <c r="L1516" s="835">
        <v>107.27</v>
      </c>
      <c r="M1516" s="835">
        <v>107.27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30</v>
      </c>
      <c r="B1517" s="832" t="s">
        <v>3452</v>
      </c>
      <c r="C1517" s="832" t="s">
        <v>3462</v>
      </c>
      <c r="D1517" s="833" t="s">
        <v>5005</v>
      </c>
      <c r="E1517" s="834" t="s">
        <v>3471</v>
      </c>
      <c r="F1517" s="832" t="s">
        <v>3453</v>
      </c>
      <c r="G1517" s="832" t="s">
        <v>4480</v>
      </c>
      <c r="H1517" s="832" t="s">
        <v>564</v>
      </c>
      <c r="I1517" s="832" t="s">
        <v>4481</v>
      </c>
      <c r="J1517" s="832" t="s">
        <v>1526</v>
      </c>
      <c r="K1517" s="832" t="s">
        <v>4482</v>
      </c>
      <c r="L1517" s="835">
        <v>178.94</v>
      </c>
      <c r="M1517" s="835">
        <v>178.94</v>
      </c>
      <c r="N1517" s="832">
        <v>1</v>
      </c>
      <c r="O1517" s="836">
        <v>0.5</v>
      </c>
      <c r="P1517" s="835">
        <v>178.94</v>
      </c>
      <c r="Q1517" s="837">
        <v>1</v>
      </c>
      <c r="R1517" s="832">
        <v>1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30</v>
      </c>
      <c r="B1518" s="832" t="s">
        <v>3452</v>
      </c>
      <c r="C1518" s="832" t="s">
        <v>3462</v>
      </c>
      <c r="D1518" s="833" t="s">
        <v>5005</v>
      </c>
      <c r="E1518" s="834" t="s">
        <v>3471</v>
      </c>
      <c r="F1518" s="832" t="s">
        <v>3453</v>
      </c>
      <c r="G1518" s="832" t="s">
        <v>3519</v>
      </c>
      <c r="H1518" s="832" t="s">
        <v>564</v>
      </c>
      <c r="I1518" s="832" t="s">
        <v>3520</v>
      </c>
      <c r="J1518" s="832" t="s">
        <v>1845</v>
      </c>
      <c r="K1518" s="832" t="s">
        <v>3521</v>
      </c>
      <c r="L1518" s="835">
        <v>34.15</v>
      </c>
      <c r="M1518" s="835">
        <v>102.44999999999999</v>
      </c>
      <c r="N1518" s="832">
        <v>3</v>
      </c>
      <c r="O1518" s="836">
        <v>2</v>
      </c>
      <c r="P1518" s="835">
        <v>102.44999999999999</v>
      </c>
      <c r="Q1518" s="837">
        <v>1</v>
      </c>
      <c r="R1518" s="832">
        <v>3</v>
      </c>
      <c r="S1518" s="837">
        <v>1</v>
      </c>
      <c r="T1518" s="836">
        <v>2</v>
      </c>
      <c r="U1518" s="838">
        <v>1</v>
      </c>
    </row>
    <row r="1519" spans="1:21" ht="14.4" customHeight="1" x14ac:dyDescent="0.3">
      <c r="A1519" s="831">
        <v>30</v>
      </c>
      <c r="B1519" s="832" t="s">
        <v>3452</v>
      </c>
      <c r="C1519" s="832" t="s">
        <v>3462</v>
      </c>
      <c r="D1519" s="833" t="s">
        <v>5005</v>
      </c>
      <c r="E1519" s="834" t="s">
        <v>3471</v>
      </c>
      <c r="F1519" s="832" t="s">
        <v>3453</v>
      </c>
      <c r="G1519" s="832" t="s">
        <v>3773</v>
      </c>
      <c r="H1519" s="832" t="s">
        <v>564</v>
      </c>
      <c r="I1519" s="832" t="s">
        <v>3774</v>
      </c>
      <c r="J1519" s="832" t="s">
        <v>1200</v>
      </c>
      <c r="K1519" s="832" t="s">
        <v>3775</v>
      </c>
      <c r="L1519" s="835">
        <v>49.2</v>
      </c>
      <c r="M1519" s="835">
        <v>49.2</v>
      </c>
      <c r="N1519" s="832">
        <v>1</v>
      </c>
      <c r="O1519" s="836">
        <v>0.5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30</v>
      </c>
      <c r="B1520" s="832" t="s">
        <v>3452</v>
      </c>
      <c r="C1520" s="832" t="s">
        <v>3462</v>
      </c>
      <c r="D1520" s="833" t="s">
        <v>5005</v>
      </c>
      <c r="E1520" s="834" t="s">
        <v>3471</v>
      </c>
      <c r="F1520" s="832" t="s">
        <v>3453</v>
      </c>
      <c r="G1520" s="832" t="s">
        <v>4736</v>
      </c>
      <c r="H1520" s="832" t="s">
        <v>564</v>
      </c>
      <c r="I1520" s="832" t="s">
        <v>4737</v>
      </c>
      <c r="J1520" s="832" t="s">
        <v>4738</v>
      </c>
      <c r="K1520" s="832" t="s">
        <v>4739</v>
      </c>
      <c r="L1520" s="835">
        <v>0</v>
      </c>
      <c r="M1520" s="835">
        <v>0</v>
      </c>
      <c r="N1520" s="832">
        <v>1</v>
      </c>
      <c r="O1520" s="836">
        <v>0.5</v>
      </c>
      <c r="P1520" s="835">
        <v>0</v>
      </c>
      <c r="Q1520" s="837"/>
      <c r="R1520" s="832">
        <v>1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30</v>
      </c>
      <c r="B1521" s="832" t="s">
        <v>3452</v>
      </c>
      <c r="C1521" s="832" t="s">
        <v>3462</v>
      </c>
      <c r="D1521" s="833" t="s">
        <v>5005</v>
      </c>
      <c r="E1521" s="834" t="s">
        <v>3471</v>
      </c>
      <c r="F1521" s="832" t="s">
        <v>3453</v>
      </c>
      <c r="G1521" s="832" t="s">
        <v>3783</v>
      </c>
      <c r="H1521" s="832" t="s">
        <v>564</v>
      </c>
      <c r="I1521" s="832" t="s">
        <v>4027</v>
      </c>
      <c r="J1521" s="832" t="s">
        <v>1414</v>
      </c>
      <c r="K1521" s="832" t="s">
        <v>4028</v>
      </c>
      <c r="L1521" s="835">
        <v>118.65</v>
      </c>
      <c r="M1521" s="835">
        <v>118.65</v>
      </c>
      <c r="N1521" s="832">
        <v>1</v>
      </c>
      <c r="O1521" s="836">
        <v>0.5</v>
      </c>
      <c r="P1521" s="835">
        <v>118.65</v>
      </c>
      <c r="Q1521" s="837">
        <v>1</v>
      </c>
      <c r="R1521" s="832">
        <v>1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30</v>
      </c>
      <c r="B1522" s="832" t="s">
        <v>3452</v>
      </c>
      <c r="C1522" s="832" t="s">
        <v>3462</v>
      </c>
      <c r="D1522" s="833" t="s">
        <v>5005</v>
      </c>
      <c r="E1522" s="834" t="s">
        <v>3471</v>
      </c>
      <c r="F1522" s="832" t="s">
        <v>3453</v>
      </c>
      <c r="G1522" s="832" t="s">
        <v>3783</v>
      </c>
      <c r="H1522" s="832" t="s">
        <v>564</v>
      </c>
      <c r="I1522" s="832" t="s">
        <v>4740</v>
      </c>
      <c r="J1522" s="832" t="s">
        <v>2300</v>
      </c>
      <c r="K1522" s="832" t="s">
        <v>4741</v>
      </c>
      <c r="L1522" s="835">
        <v>166.1</v>
      </c>
      <c r="M1522" s="835">
        <v>166.1</v>
      </c>
      <c r="N1522" s="832">
        <v>1</v>
      </c>
      <c r="O1522" s="836">
        <v>1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30</v>
      </c>
      <c r="B1523" s="832" t="s">
        <v>3452</v>
      </c>
      <c r="C1523" s="832" t="s">
        <v>3462</v>
      </c>
      <c r="D1523" s="833" t="s">
        <v>5005</v>
      </c>
      <c r="E1523" s="834" t="s">
        <v>3471</v>
      </c>
      <c r="F1523" s="832" t="s">
        <v>3453</v>
      </c>
      <c r="G1523" s="832" t="s">
        <v>4669</v>
      </c>
      <c r="H1523" s="832" t="s">
        <v>564</v>
      </c>
      <c r="I1523" s="832" t="s">
        <v>4670</v>
      </c>
      <c r="J1523" s="832" t="s">
        <v>1483</v>
      </c>
      <c r="K1523" s="832" t="s">
        <v>4671</v>
      </c>
      <c r="L1523" s="835">
        <v>0</v>
      </c>
      <c r="M1523" s="835">
        <v>0</v>
      </c>
      <c r="N1523" s="832">
        <v>1</v>
      </c>
      <c r="O1523" s="836">
        <v>0.5</v>
      </c>
      <c r="P1523" s="835"/>
      <c r="Q1523" s="837"/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30</v>
      </c>
      <c r="B1524" s="832" t="s">
        <v>3452</v>
      </c>
      <c r="C1524" s="832" t="s">
        <v>3462</v>
      </c>
      <c r="D1524" s="833" t="s">
        <v>5005</v>
      </c>
      <c r="E1524" s="834" t="s">
        <v>3471</v>
      </c>
      <c r="F1524" s="832" t="s">
        <v>3453</v>
      </c>
      <c r="G1524" s="832" t="s">
        <v>4029</v>
      </c>
      <c r="H1524" s="832" t="s">
        <v>564</v>
      </c>
      <c r="I1524" s="832" t="s">
        <v>4030</v>
      </c>
      <c r="J1524" s="832" t="s">
        <v>4031</v>
      </c>
      <c r="K1524" s="832" t="s">
        <v>4032</v>
      </c>
      <c r="L1524" s="835">
        <v>95.57</v>
      </c>
      <c r="M1524" s="835">
        <v>95.57</v>
      </c>
      <c r="N1524" s="832">
        <v>1</v>
      </c>
      <c r="O1524" s="836">
        <v>0.5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30</v>
      </c>
      <c r="B1525" s="832" t="s">
        <v>3452</v>
      </c>
      <c r="C1525" s="832" t="s">
        <v>3462</v>
      </c>
      <c r="D1525" s="833" t="s">
        <v>5005</v>
      </c>
      <c r="E1525" s="834" t="s">
        <v>3471</v>
      </c>
      <c r="F1525" s="832" t="s">
        <v>3453</v>
      </c>
      <c r="G1525" s="832" t="s">
        <v>4149</v>
      </c>
      <c r="H1525" s="832" t="s">
        <v>564</v>
      </c>
      <c r="I1525" s="832" t="s">
        <v>4742</v>
      </c>
      <c r="J1525" s="832" t="s">
        <v>4743</v>
      </c>
      <c r="K1525" s="832" t="s">
        <v>4744</v>
      </c>
      <c r="L1525" s="835">
        <v>218.77</v>
      </c>
      <c r="M1525" s="835">
        <v>218.77</v>
      </c>
      <c r="N1525" s="832">
        <v>1</v>
      </c>
      <c r="O1525" s="836">
        <v>0.5</v>
      </c>
      <c r="P1525" s="835">
        <v>218.77</v>
      </c>
      <c r="Q1525" s="837">
        <v>1</v>
      </c>
      <c r="R1525" s="832">
        <v>1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30</v>
      </c>
      <c r="B1526" s="832" t="s">
        <v>3452</v>
      </c>
      <c r="C1526" s="832" t="s">
        <v>3462</v>
      </c>
      <c r="D1526" s="833" t="s">
        <v>5005</v>
      </c>
      <c r="E1526" s="834" t="s">
        <v>3471</v>
      </c>
      <c r="F1526" s="832" t="s">
        <v>3453</v>
      </c>
      <c r="G1526" s="832" t="s">
        <v>4745</v>
      </c>
      <c r="H1526" s="832" t="s">
        <v>564</v>
      </c>
      <c r="I1526" s="832" t="s">
        <v>4746</v>
      </c>
      <c r="J1526" s="832" t="s">
        <v>4747</v>
      </c>
      <c r="K1526" s="832" t="s">
        <v>4748</v>
      </c>
      <c r="L1526" s="835">
        <v>39.71</v>
      </c>
      <c r="M1526" s="835">
        <v>39.71</v>
      </c>
      <c r="N1526" s="832">
        <v>1</v>
      </c>
      <c r="O1526" s="836">
        <v>0.5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30</v>
      </c>
      <c r="B1527" s="832" t="s">
        <v>3452</v>
      </c>
      <c r="C1527" s="832" t="s">
        <v>3462</v>
      </c>
      <c r="D1527" s="833" t="s">
        <v>5005</v>
      </c>
      <c r="E1527" s="834" t="s">
        <v>3471</v>
      </c>
      <c r="F1527" s="832" t="s">
        <v>3453</v>
      </c>
      <c r="G1527" s="832" t="s">
        <v>4037</v>
      </c>
      <c r="H1527" s="832" t="s">
        <v>564</v>
      </c>
      <c r="I1527" s="832" t="s">
        <v>4749</v>
      </c>
      <c r="J1527" s="832" t="s">
        <v>4750</v>
      </c>
      <c r="K1527" s="832" t="s">
        <v>4751</v>
      </c>
      <c r="L1527" s="835">
        <v>5.71</v>
      </c>
      <c r="M1527" s="835">
        <v>11.42</v>
      </c>
      <c r="N1527" s="832">
        <v>2</v>
      </c>
      <c r="O1527" s="836">
        <v>1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30</v>
      </c>
      <c r="B1528" s="832" t="s">
        <v>3452</v>
      </c>
      <c r="C1528" s="832" t="s">
        <v>3462</v>
      </c>
      <c r="D1528" s="833" t="s">
        <v>5005</v>
      </c>
      <c r="E1528" s="834" t="s">
        <v>3471</v>
      </c>
      <c r="F1528" s="832" t="s">
        <v>3453</v>
      </c>
      <c r="G1528" s="832" t="s">
        <v>3796</v>
      </c>
      <c r="H1528" s="832" t="s">
        <v>564</v>
      </c>
      <c r="I1528" s="832" t="s">
        <v>4752</v>
      </c>
      <c r="J1528" s="832" t="s">
        <v>2063</v>
      </c>
      <c r="K1528" s="832" t="s">
        <v>4278</v>
      </c>
      <c r="L1528" s="835">
        <v>83.79</v>
      </c>
      <c r="M1528" s="835">
        <v>83.79</v>
      </c>
      <c r="N1528" s="832">
        <v>1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30</v>
      </c>
      <c r="B1529" s="832" t="s">
        <v>3452</v>
      </c>
      <c r="C1529" s="832" t="s">
        <v>3462</v>
      </c>
      <c r="D1529" s="833" t="s">
        <v>5005</v>
      </c>
      <c r="E1529" s="834" t="s">
        <v>3471</v>
      </c>
      <c r="F1529" s="832" t="s">
        <v>3453</v>
      </c>
      <c r="G1529" s="832" t="s">
        <v>3615</v>
      </c>
      <c r="H1529" s="832" t="s">
        <v>564</v>
      </c>
      <c r="I1529" s="832" t="s">
        <v>3616</v>
      </c>
      <c r="J1529" s="832" t="s">
        <v>3617</v>
      </c>
      <c r="K1529" s="832" t="s">
        <v>3618</v>
      </c>
      <c r="L1529" s="835">
        <v>24.37</v>
      </c>
      <c r="M1529" s="835">
        <v>24.37</v>
      </c>
      <c r="N1529" s="832">
        <v>1</v>
      </c>
      <c r="O1529" s="836">
        <v>0.5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30</v>
      </c>
      <c r="B1530" s="832" t="s">
        <v>3452</v>
      </c>
      <c r="C1530" s="832" t="s">
        <v>3462</v>
      </c>
      <c r="D1530" s="833" t="s">
        <v>5005</v>
      </c>
      <c r="E1530" s="834" t="s">
        <v>3471</v>
      </c>
      <c r="F1530" s="832" t="s">
        <v>3453</v>
      </c>
      <c r="G1530" s="832" t="s">
        <v>3481</v>
      </c>
      <c r="H1530" s="832" t="s">
        <v>597</v>
      </c>
      <c r="I1530" s="832" t="s">
        <v>2646</v>
      </c>
      <c r="J1530" s="832" t="s">
        <v>2647</v>
      </c>
      <c r="K1530" s="832" t="s">
        <v>2648</v>
      </c>
      <c r="L1530" s="835">
        <v>93.43</v>
      </c>
      <c r="M1530" s="835">
        <v>373.72</v>
      </c>
      <c r="N1530" s="832">
        <v>4</v>
      </c>
      <c r="O1530" s="836">
        <v>2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30</v>
      </c>
      <c r="B1531" s="832" t="s">
        <v>3452</v>
      </c>
      <c r="C1531" s="832" t="s">
        <v>3462</v>
      </c>
      <c r="D1531" s="833" t="s">
        <v>5005</v>
      </c>
      <c r="E1531" s="834" t="s">
        <v>3471</v>
      </c>
      <c r="F1531" s="832" t="s">
        <v>3453</v>
      </c>
      <c r="G1531" s="832" t="s">
        <v>3481</v>
      </c>
      <c r="H1531" s="832" t="s">
        <v>564</v>
      </c>
      <c r="I1531" s="832" t="s">
        <v>4753</v>
      </c>
      <c r="J1531" s="832" t="s">
        <v>3801</v>
      </c>
      <c r="K1531" s="832" t="s">
        <v>4754</v>
      </c>
      <c r="L1531" s="835">
        <v>100.11</v>
      </c>
      <c r="M1531" s="835">
        <v>200.22</v>
      </c>
      <c r="N1531" s="832">
        <v>2</v>
      </c>
      <c r="O1531" s="836">
        <v>1</v>
      </c>
      <c r="P1531" s="835">
        <v>100.11</v>
      </c>
      <c r="Q1531" s="837">
        <v>0.5</v>
      </c>
      <c r="R1531" s="832">
        <v>1</v>
      </c>
      <c r="S1531" s="837">
        <v>0.5</v>
      </c>
      <c r="T1531" s="836">
        <v>0.5</v>
      </c>
      <c r="U1531" s="838">
        <v>0.5</v>
      </c>
    </row>
    <row r="1532" spans="1:21" ht="14.4" customHeight="1" x14ac:dyDescent="0.3">
      <c r="A1532" s="831">
        <v>30</v>
      </c>
      <c r="B1532" s="832" t="s">
        <v>3452</v>
      </c>
      <c r="C1532" s="832" t="s">
        <v>3462</v>
      </c>
      <c r="D1532" s="833" t="s">
        <v>5005</v>
      </c>
      <c r="E1532" s="834" t="s">
        <v>3471</v>
      </c>
      <c r="F1532" s="832" t="s">
        <v>3453</v>
      </c>
      <c r="G1532" s="832" t="s">
        <v>3619</v>
      </c>
      <c r="H1532" s="832" t="s">
        <v>564</v>
      </c>
      <c r="I1532" s="832" t="s">
        <v>3620</v>
      </c>
      <c r="J1532" s="832" t="s">
        <v>1373</v>
      </c>
      <c r="K1532" s="832" t="s">
        <v>3621</v>
      </c>
      <c r="L1532" s="835">
        <v>73.09</v>
      </c>
      <c r="M1532" s="835">
        <v>73.09</v>
      </c>
      <c r="N1532" s="832">
        <v>1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30</v>
      </c>
      <c r="B1533" s="832" t="s">
        <v>3452</v>
      </c>
      <c r="C1533" s="832" t="s">
        <v>3462</v>
      </c>
      <c r="D1533" s="833" t="s">
        <v>5005</v>
      </c>
      <c r="E1533" s="834" t="s">
        <v>3471</v>
      </c>
      <c r="F1533" s="832" t="s">
        <v>3453</v>
      </c>
      <c r="G1533" s="832" t="s">
        <v>3482</v>
      </c>
      <c r="H1533" s="832" t="s">
        <v>564</v>
      </c>
      <c r="I1533" s="832" t="s">
        <v>3483</v>
      </c>
      <c r="J1533" s="832" t="s">
        <v>665</v>
      </c>
      <c r="K1533" s="832" t="s">
        <v>3484</v>
      </c>
      <c r="L1533" s="835">
        <v>35.18</v>
      </c>
      <c r="M1533" s="835">
        <v>35.18</v>
      </c>
      <c r="N1533" s="832">
        <v>1</v>
      </c>
      <c r="O1533" s="836">
        <v>0.5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30</v>
      </c>
      <c r="B1534" s="832" t="s">
        <v>3452</v>
      </c>
      <c r="C1534" s="832" t="s">
        <v>3462</v>
      </c>
      <c r="D1534" s="833" t="s">
        <v>5005</v>
      </c>
      <c r="E1534" s="834" t="s">
        <v>3471</v>
      </c>
      <c r="F1534" s="832" t="s">
        <v>3453</v>
      </c>
      <c r="G1534" s="832" t="s">
        <v>3482</v>
      </c>
      <c r="H1534" s="832" t="s">
        <v>564</v>
      </c>
      <c r="I1534" s="832" t="s">
        <v>3485</v>
      </c>
      <c r="J1534" s="832" t="s">
        <v>665</v>
      </c>
      <c r="K1534" s="832" t="s">
        <v>3486</v>
      </c>
      <c r="L1534" s="835">
        <v>11.73</v>
      </c>
      <c r="M1534" s="835">
        <v>11.73</v>
      </c>
      <c r="N1534" s="832">
        <v>1</v>
      </c>
      <c r="O1534" s="836">
        <v>0.5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30</v>
      </c>
      <c r="B1535" s="832" t="s">
        <v>3452</v>
      </c>
      <c r="C1535" s="832" t="s">
        <v>3462</v>
      </c>
      <c r="D1535" s="833" t="s">
        <v>5005</v>
      </c>
      <c r="E1535" s="834" t="s">
        <v>3471</v>
      </c>
      <c r="F1535" s="832" t="s">
        <v>3453</v>
      </c>
      <c r="G1535" s="832" t="s">
        <v>3482</v>
      </c>
      <c r="H1535" s="832" t="s">
        <v>564</v>
      </c>
      <c r="I1535" s="832" t="s">
        <v>3811</v>
      </c>
      <c r="J1535" s="832" t="s">
        <v>1113</v>
      </c>
      <c r="K1535" s="832" t="s">
        <v>3812</v>
      </c>
      <c r="L1535" s="835">
        <v>11.73</v>
      </c>
      <c r="M1535" s="835">
        <v>23.46</v>
      </c>
      <c r="N1535" s="832">
        <v>2</v>
      </c>
      <c r="O1535" s="836">
        <v>1</v>
      </c>
      <c r="P1535" s="835">
        <v>11.73</v>
      </c>
      <c r="Q1535" s="837">
        <v>0.5</v>
      </c>
      <c r="R1535" s="832">
        <v>1</v>
      </c>
      <c r="S1535" s="837">
        <v>0.5</v>
      </c>
      <c r="T1535" s="836">
        <v>0.5</v>
      </c>
      <c r="U1535" s="838">
        <v>0.5</v>
      </c>
    </row>
    <row r="1536" spans="1:21" ht="14.4" customHeight="1" x14ac:dyDescent="0.3">
      <c r="A1536" s="831">
        <v>30</v>
      </c>
      <c r="B1536" s="832" t="s">
        <v>3452</v>
      </c>
      <c r="C1536" s="832" t="s">
        <v>3462</v>
      </c>
      <c r="D1536" s="833" t="s">
        <v>5005</v>
      </c>
      <c r="E1536" s="834" t="s">
        <v>3471</v>
      </c>
      <c r="F1536" s="832" t="s">
        <v>3453</v>
      </c>
      <c r="G1536" s="832" t="s">
        <v>3482</v>
      </c>
      <c r="H1536" s="832" t="s">
        <v>564</v>
      </c>
      <c r="I1536" s="832" t="s">
        <v>4285</v>
      </c>
      <c r="J1536" s="832" t="s">
        <v>665</v>
      </c>
      <c r="K1536" s="832" t="s">
        <v>643</v>
      </c>
      <c r="L1536" s="835">
        <v>58.62</v>
      </c>
      <c r="M1536" s="835">
        <v>117.24</v>
      </c>
      <c r="N1536" s="832">
        <v>2</v>
      </c>
      <c r="O1536" s="836">
        <v>1</v>
      </c>
      <c r="P1536" s="835">
        <v>58.62</v>
      </c>
      <c r="Q1536" s="837">
        <v>0.5</v>
      </c>
      <c r="R1536" s="832">
        <v>1</v>
      </c>
      <c r="S1536" s="837">
        <v>0.5</v>
      </c>
      <c r="T1536" s="836">
        <v>0.5</v>
      </c>
      <c r="U1536" s="838">
        <v>0.5</v>
      </c>
    </row>
    <row r="1537" spans="1:21" ht="14.4" customHeight="1" x14ac:dyDescent="0.3">
      <c r="A1537" s="831">
        <v>30</v>
      </c>
      <c r="B1537" s="832" t="s">
        <v>3452</v>
      </c>
      <c r="C1537" s="832" t="s">
        <v>3462</v>
      </c>
      <c r="D1537" s="833" t="s">
        <v>5005</v>
      </c>
      <c r="E1537" s="834" t="s">
        <v>3471</v>
      </c>
      <c r="F1537" s="832" t="s">
        <v>3453</v>
      </c>
      <c r="G1537" s="832" t="s">
        <v>3482</v>
      </c>
      <c r="H1537" s="832" t="s">
        <v>564</v>
      </c>
      <c r="I1537" s="832" t="s">
        <v>3526</v>
      </c>
      <c r="J1537" s="832" t="s">
        <v>3527</v>
      </c>
      <c r="K1537" s="832" t="s">
        <v>3528</v>
      </c>
      <c r="L1537" s="835">
        <v>35.17</v>
      </c>
      <c r="M1537" s="835">
        <v>35.17</v>
      </c>
      <c r="N1537" s="832">
        <v>1</v>
      </c>
      <c r="O1537" s="836">
        <v>0.5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30</v>
      </c>
      <c r="B1538" s="832" t="s">
        <v>3452</v>
      </c>
      <c r="C1538" s="832" t="s">
        <v>3462</v>
      </c>
      <c r="D1538" s="833" t="s">
        <v>5005</v>
      </c>
      <c r="E1538" s="834" t="s">
        <v>3471</v>
      </c>
      <c r="F1538" s="832" t="s">
        <v>3453</v>
      </c>
      <c r="G1538" s="832" t="s">
        <v>3622</v>
      </c>
      <c r="H1538" s="832" t="s">
        <v>564</v>
      </c>
      <c r="I1538" s="832" t="s">
        <v>3623</v>
      </c>
      <c r="J1538" s="832" t="s">
        <v>3624</v>
      </c>
      <c r="K1538" s="832" t="s">
        <v>3625</v>
      </c>
      <c r="L1538" s="835">
        <v>88.76</v>
      </c>
      <c r="M1538" s="835">
        <v>177.52</v>
      </c>
      <c r="N1538" s="832">
        <v>2</v>
      </c>
      <c r="O1538" s="836">
        <v>1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30</v>
      </c>
      <c r="B1539" s="832" t="s">
        <v>3452</v>
      </c>
      <c r="C1539" s="832" t="s">
        <v>3462</v>
      </c>
      <c r="D1539" s="833" t="s">
        <v>5005</v>
      </c>
      <c r="E1539" s="834" t="s">
        <v>3471</v>
      </c>
      <c r="F1539" s="832" t="s">
        <v>3453</v>
      </c>
      <c r="G1539" s="832" t="s">
        <v>4363</v>
      </c>
      <c r="H1539" s="832" t="s">
        <v>564</v>
      </c>
      <c r="I1539" s="832" t="s">
        <v>4408</v>
      </c>
      <c r="J1539" s="832" t="s">
        <v>4365</v>
      </c>
      <c r="K1539" s="832" t="s">
        <v>4409</v>
      </c>
      <c r="L1539" s="835">
        <v>58.77</v>
      </c>
      <c r="M1539" s="835">
        <v>58.77</v>
      </c>
      <c r="N1539" s="832">
        <v>1</v>
      </c>
      <c r="O1539" s="836">
        <v>0.5</v>
      </c>
      <c r="P1539" s="835">
        <v>58.77</v>
      </c>
      <c r="Q1539" s="837">
        <v>1</v>
      </c>
      <c r="R1539" s="832">
        <v>1</v>
      </c>
      <c r="S1539" s="837">
        <v>1</v>
      </c>
      <c r="T1539" s="836">
        <v>0.5</v>
      </c>
      <c r="U1539" s="838">
        <v>1</v>
      </c>
    </row>
    <row r="1540" spans="1:21" ht="14.4" customHeight="1" x14ac:dyDescent="0.3">
      <c r="A1540" s="831">
        <v>30</v>
      </c>
      <c r="B1540" s="832" t="s">
        <v>3452</v>
      </c>
      <c r="C1540" s="832" t="s">
        <v>3462</v>
      </c>
      <c r="D1540" s="833" t="s">
        <v>5005</v>
      </c>
      <c r="E1540" s="834" t="s">
        <v>3471</v>
      </c>
      <c r="F1540" s="832" t="s">
        <v>3453</v>
      </c>
      <c r="G1540" s="832" t="s">
        <v>4363</v>
      </c>
      <c r="H1540" s="832" t="s">
        <v>564</v>
      </c>
      <c r="I1540" s="832" t="s">
        <v>4364</v>
      </c>
      <c r="J1540" s="832" t="s">
        <v>4365</v>
      </c>
      <c r="K1540" s="832" t="s">
        <v>4366</v>
      </c>
      <c r="L1540" s="835">
        <v>176.32</v>
      </c>
      <c r="M1540" s="835">
        <v>176.32</v>
      </c>
      <c r="N1540" s="832">
        <v>1</v>
      </c>
      <c r="O1540" s="836">
        <v>1</v>
      </c>
      <c r="P1540" s="835">
        <v>176.32</v>
      </c>
      <c r="Q1540" s="837">
        <v>1</v>
      </c>
      <c r="R1540" s="832">
        <v>1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30</v>
      </c>
      <c r="B1541" s="832" t="s">
        <v>3452</v>
      </c>
      <c r="C1541" s="832" t="s">
        <v>3462</v>
      </c>
      <c r="D1541" s="833" t="s">
        <v>5005</v>
      </c>
      <c r="E1541" s="834" t="s">
        <v>3471</v>
      </c>
      <c r="F1541" s="832" t="s">
        <v>3453</v>
      </c>
      <c r="G1541" s="832" t="s">
        <v>3816</v>
      </c>
      <c r="H1541" s="832" t="s">
        <v>564</v>
      </c>
      <c r="I1541" s="832" t="s">
        <v>4174</v>
      </c>
      <c r="J1541" s="832" t="s">
        <v>3818</v>
      </c>
      <c r="K1541" s="832" t="s">
        <v>4175</v>
      </c>
      <c r="L1541" s="835">
        <v>888.77</v>
      </c>
      <c r="M1541" s="835">
        <v>3555.08</v>
      </c>
      <c r="N1541" s="832">
        <v>4</v>
      </c>
      <c r="O1541" s="836">
        <v>2</v>
      </c>
      <c r="P1541" s="835">
        <v>888.77</v>
      </c>
      <c r="Q1541" s="837">
        <v>0.25</v>
      </c>
      <c r="R1541" s="832">
        <v>1</v>
      </c>
      <c r="S1541" s="837">
        <v>0.25</v>
      </c>
      <c r="T1541" s="836">
        <v>0.5</v>
      </c>
      <c r="U1541" s="838">
        <v>0.25</v>
      </c>
    </row>
    <row r="1542" spans="1:21" ht="14.4" customHeight="1" x14ac:dyDescent="0.3">
      <c r="A1542" s="831">
        <v>30</v>
      </c>
      <c r="B1542" s="832" t="s">
        <v>3452</v>
      </c>
      <c r="C1542" s="832" t="s">
        <v>3462</v>
      </c>
      <c r="D1542" s="833" t="s">
        <v>5005</v>
      </c>
      <c r="E1542" s="834" t="s">
        <v>3471</v>
      </c>
      <c r="F1542" s="832" t="s">
        <v>3453</v>
      </c>
      <c r="G1542" s="832" t="s">
        <v>3820</v>
      </c>
      <c r="H1542" s="832" t="s">
        <v>597</v>
      </c>
      <c r="I1542" s="832" t="s">
        <v>2831</v>
      </c>
      <c r="J1542" s="832" t="s">
        <v>1356</v>
      </c>
      <c r="K1542" s="832" t="s">
        <v>2832</v>
      </c>
      <c r="L1542" s="835">
        <v>25.94</v>
      </c>
      <c r="M1542" s="835">
        <v>25.94</v>
      </c>
      <c r="N1542" s="832">
        <v>1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30</v>
      </c>
      <c r="B1543" s="832" t="s">
        <v>3452</v>
      </c>
      <c r="C1543" s="832" t="s">
        <v>3462</v>
      </c>
      <c r="D1543" s="833" t="s">
        <v>5005</v>
      </c>
      <c r="E1543" s="834" t="s">
        <v>3471</v>
      </c>
      <c r="F1543" s="832" t="s">
        <v>3453</v>
      </c>
      <c r="G1543" s="832" t="s">
        <v>4040</v>
      </c>
      <c r="H1543" s="832" t="s">
        <v>564</v>
      </c>
      <c r="I1543" s="832" t="s">
        <v>4178</v>
      </c>
      <c r="J1543" s="832" t="s">
        <v>4042</v>
      </c>
      <c r="K1543" s="832" t="s">
        <v>4179</v>
      </c>
      <c r="L1543" s="835">
        <v>122.73</v>
      </c>
      <c r="M1543" s="835">
        <v>122.73</v>
      </c>
      <c r="N1543" s="832">
        <v>1</v>
      </c>
      <c r="O1543" s="836">
        <v>0.5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30</v>
      </c>
      <c r="B1544" s="832" t="s">
        <v>3452</v>
      </c>
      <c r="C1544" s="832" t="s">
        <v>3462</v>
      </c>
      <c r="D1544" s="833" t="s">
        <v>5005</v>
      </c>
      <c r="E1544" s="834" t="s">
        <v>3471</v>
      </c>
      <c r="F1544" s="832" t="s">
        <v>3453</v>
      </c>
      <c r="G1544" s="832" t="s">
        <v>4040</v>
      </c>
      <c r="H1544" s="832" t="s">
        <v>564</v>
      </c>
      <c r="I1544" s="832" t="s">
        <v>4041</v>
      </c>
      <c r="J1544" s="832" t="s">
        <v>4042</v>
      </c>
      <c r="K1544" s="832" t="s">
        <v>654</v>
      </c>
      <c r="L1544" s="835">
        <v>122.73</v>
      </c>
      <c r="M1544" s="835">
        <v>122.73</v>
      </c>
      <c r="N1544" s="832">
        <v>1</v>
      </c>
      <c r="O1544" s="836">
        <v>0.5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30</v>
      </c>
      <c r="B1545" s="832" t="s">
        <v>3452</v>
      </c>
      <c r="C1545" s="832" t="s">
        <v>3462</v>
      </c>
      <c r="D1545" s="833" t="s">
        <v>5005</v>
      </c>
      <c r="E1545" s="834" t="s">
        <v>3471</v>
      </c>
      <c r="F1545" s="832" t="s">
        <v>3453</v>
      </c>
      <c r="G1545" s="832" t="s">
        <v>3637</v>
      </c>
      <c r="H1545" s="832" t="s">
        <v>564</v>
      </c>
      <c r="I1545" s="832" t="s">
        <v>3638</v>
      </c>
      <c r="J1545" s="832" t="s">
        <v>3639</v>
      </c>
      <c r="K1545" s="832" t="s">
        <v>3640</v>
      </c>
      <c r="L1545" s="835">
        <v>1228</v>
      </c>
      <c r="M1545" s="835">
        <v>2456</v>
      </c>
      <c r="N1545" s="832">
        <v>2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30</v>
      </c>
      <c r="B1546" s="832" t="s">
        <v>3452</v>
      </c>
      <c r="C1546" s="832" t="s">
        <v>3462</v>
      </c>
      <c r="D1546" s="833" t="s">
        <v>5005</v>
      </c>
      <c r="E1546" s="834" t="s">
        <v>3471</v>
      </c>
      <c r="F1546" s="832" t="s">
        <v>3453</v>
      </c>
      <c r="G1546" s="832" t="s">
        <v>3534</v>
      </c>
      <c r="H1546" s="832" t="s">
        <v>597</v>
      </c>
      <c r="I1546" s="832" t="s">
        <v>3834</v>
      </c>
      <c r="J1546" s="832" t="s">
        <v>1633</v>
      </c>
      <c r="K1546" s="832" t="s">
        <v>3835</v>
      </c>
      <c r="L1546" s="835">
        <v>86.43</v>
      </c>
      <c r="M1546" s="835">
        <v>86.43</v>
      </c>
      <c r="N1546" s="832">
        <v>1</v>
      </c>
      <c r="O1546" s="836">
        <v>0.5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30</v>
      </c>
      <c r="B1547" s="832" t="s">
        <v>3452</v>
      </c>
      <c r="C1547" s="832" t="s">
        <v>3462</v>
      </c>
      <c r="D1547" s="833" t="s">
        <v>5005</v>
      </c>
      <c r="E1547" s="834" t="s">
        <v>3471</v>
      </c>
      <c r="F1547" s="832" t="s">
        <v>3453</v>
      </c>
      <c r="G1547" s="832" t="s">
        <v>3534</v>
      </c>
      <c r="H1547" s="832" t="s">
        <v>564</v>
      </c>
      <c r="I1547" s="832" t="s">
        <v>3995</v>
      </c>
      <c r="J1547" s="832" t="s">
        <v>2609</v>
      </c>
      <c r="K1547" s="832" t="s">
        <v>3996</v>
      </c>
      <c r="L1547" s="835">
        <v>43.21</v>
      </c>
      <c r="M1547" s="835">
        <v>43.21</v>
      </c>
      <c r="N1547" s="832">
        <v>1</v>
      </c>
      <c r="O1547" s="836">
        <v>0.5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30</v>
      </c>
      <c r="B1548" s="832" t="s">
        <v>3452</v>
      </c>
      <c r="C1548" s="832" t="s">
        <v>3462</v>
      </c>
      <c r="D1548" s="833" t="s">
        <v>5005</v>
      </c>
      <c r="E1548" s="834" t="s">
        <v>3471</v>
      </c>
      <c r="F1548" s="832" t="s">
        <v>3453</v>
      </c>
      <c r="G1548" s="832" t="s">
        <v>3534</v>
      </c>
      <c r="H1548" s="832" t="s">
        <v>564</v>
      </c>
      <c r="I1548" s="832" t="s">
        <v>3643</v>
      </c>
      <c r="J1548" s="832" t="s">
        <v>1631</v>
      </c>
      <c r="K1548" s="832" t="s">
        <v>2610</v>
      </c>
      <c r="L1548" s="835">
        <v>86.41</v>
      </c>
      <c r="M1548" s="835">
        <v>86.41</v>
      </c>
      <c r="N1548" s="832">
        <v>1</v>
      </c>
      <c r="O1548" s="836">
        <v>0.5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30</v>
      </c>
      <c r="B1549" s="832" t="s">
        <v>3452</v>
      </c>
      <c r="C1549" s="832" t="s">
        <v>3462</v>
      </c>
      <c r="D1549" s="833" t="s">
        <v>5005</v>
      </c>
      <c r="E1549" s="834" t="s">
        <v>3471</v>
      </c>
      <c r="F1549" s="832" t="s">
        <v>3453</v>
      </c>
      <c r="G1549" s="832" t="s">
        <v>3534</v>
      </c>
      <c r="H1549" s="832" t="s">
        <v>564</v>
      </c>
      <c r="I1549" s="832" t="s">
        <v>4755</v>
      </c>
      <c r="J1549" s="832" t="s">
        <v>4756</v>
      </c>
      <c r="K1549" s="832" t="s">
        <v>4757</v>
      </c>
      <c r="L1549" s="835">
        <v>43.21</v>
      </c>
      <c r="M1549" s="835">
        <v>43.21</v>
      </c>
      <c r="N1549" s="832">
        <v>1</v>
      </c>
      <c r="O1549" s="836">
        <v>0.5</v>
      </c>
      <c r="P1549" s="835">
        <v>43.21</v>
      </c>
      <c r="Q1549" s="837">
        <v>1</v>
      </c>
      <c r="R1549" s="832">
        <v>1</v>
      </c>
      <c r="S1549" s="837">
        <v>1</v>
      </c>
      <c r="T1549" s="836">
        <v>0.5</v>
      </c>
      <c r="U1549" s="838">
        <v>1</v>
      </c>
    </row>
    <row r="1550" spans="1:21" ht="14.4" customHeight="1" x14ac:dyDescent="0.3">
      <c r="A1550" s="831">
        <v>30</v>
      </c>
      <c r="B1550" s="832" t="s">
        <v>3452</v>
      </c>
      <c r="C1550" s="832" t="s">
        <v>3462</v>
      </c>
      <c r="D1550" s="833" t="s">
        <v>5005</v>
      </c>
      <c r="E1550" s="834" t="s">
        <v>3471</v>
      </c>
      <c r="F1550" s="832" t="s">
        <v>3453</v>
      </c>
      <c r="G1550" s="832" t="s">
        <v>4758</v>
      </c>
      <c r="H1550" s="832" t="s">
        <v>564</v>
      </c>
      <c r="I1550" s="832" t="s">
        <v>4759</v>
      </c>
      <c r="J1550" s="832" t="s">
        <v>4760</v>
      </c>
      <c r="K1550" s="832" t="s">
        <v>4761</v>
      </c>
      <c r="L1550" s="835">
        <v>1327</v>
      </c>
      <c r="M1550" s="835">
        <v>1327</v>
      </c>
      <c r="N1550" s="832">
        <v>1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30</v>
      </c>
      <c r="B1551" s="832" t="s">
        <v>3452</v>
      </c>
      <c r="C1551" s="832" t="s">
        <v>3462</v>
      </c>
      <c r="D1551" s="833" t="s">
        <v>5005</v>
      </c>
      <c r="E1551" s="834" t="s">
        <v>3471</v>
      </c>
      <c r="F1551" s="832" t="s">
        <v>3453</v>
      </c>
      <c r="G1551" s="832" t="s">
        <v>3596</v>
      </c>
      <c r="H1551" s="832" t="s">
        <v>564</v>
      </c>
      <c r="I1551" s="832" t="s">
        <v>3379</v>
      </c>
      <c r="J1551" s="832" t="s">
        <v>3380</v>
      </c>
      <c r="K1551" s="832" t="s">
        <v>3381</v>
      </c>
      <c r="L1551" s="835">
        <v>32.869999999999997</v>
      </c>
      <c r="M1551" s="835">
        <v>32.869999999999997</v>
      </c>
      <c r="N1551" s="832">
        <v>1</v>
      </c>
      <c r="O1551" s="836">
        <v>0.5</v>
      </c>
      <c r="P1551" s="835">
        <v>32.869999999999997</v>
      </c>
      <c r="Q1551" s="837">
        <v>1</v>
      </c>
      <c r="R1551" s="832">
        <v>1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30</v>
      </c>
      <c r="B1552" s="832" t="s">
        <v>3452</v>
      </c>
      <c r="C1552" s="832" t="s">
        <v>3462</v>
      </c>
      <c r="D1552" s="833" t="s">
        <v>5005</v>
      </c>
      <c r="E1552" s="834" t="s">
        <v>3471</v>
      </c>
      <c r="F1552" s="832" t="s">
        <v>3453</v>
      </c>
      <c r="G1552" s="832" t="s">
        <v>3844</v>
      </c>
      <c r="H1552" s="832" t="s">
        <v>564</v>
      </c>
      <c r="I1552" s="832" t="s">
        <v>4762</v>
      </c>
      <c r="J1552" s="832" t="s">
        <v>866</v>
      </c>
      <c r="K1552" s="832" t="s">
        <v>4763</v>
      </c>
      <c r="L1552" s="835">
        <v>53.57</v>
      </c>
      <c r="M1552" s="835">
        <v>53.57</v>
      </c>
      <c r="N1552" s="832">
        <v>1</v>
      </c>
      <c r="O1552" s="836">
        <v>0.5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30</v>
      </c>
      <c r="B1553" s="832" t="s">
        <v>3452</v>
      </c>
      <c r="C1553" s="832" t="s">
        <v>3462</v>
      </c>
      <c r="D1553" s="833" t="s">
        <v>5005</v>
      </c>
      <c r="E1553" s="834" t="s">
        <v>3471</v>
      </c>
      <c r="F1553" s="832" t="s">
        <v>3453</v>
      </c>
      <c r="G1553" s="832" t="s">
        <v>3537</v>
      </c>
      <c r="H1553" s="832" t="s">
        <v>597</v>
      </c>
      <c r="I1553" s="832" t="s">
        <v>2717</v>
      </c>
      <c r="J1553" s="832" t="s">
        <v>736</v>
      </c>
      <c r="K1553" s="832" t="s">
        <v>2718</v>
      </c>
      <c r="L1553" s="835">
        <v>10.65</v>
      </c>
      <c r="M1553" s="835">
        <v>53.25</v>
      </c>
      <c r="N1553" s="832">
        <v>5</v>
      </c>
      <c r="O1553" s="836">
        <v>2.5</v>
      </c>
      <c r="P1553" s="835">
        <v>31.950000000000003</v>
      </c>
      <c r="Q1553" s="837">
        <v>0.60000000000000009</v>
      </c>
      <c r="R1553" s="832">
        <v>3</v>
      </c>
      <c r="S1553" s="837">
        <v>0.6</v>
      </c>
      <c r="T1553" s="836">
        <v>1.5</v>
      </c>
      <c r="U1553" s="838">
        <v>0.6</v>
      </c>
    </row>
    <row r="1554" spans="1:21" ht="14.4" customHeight="1" x14ac:dyDescent="0.3">
      <c r="A1554" s="831">
        <v>30</v>
      </c>
      <c r="B1554" s="832" t="s">
        <v>3452</v>
      </c>
      <c r="C1554" s="832" t="s">
        <v>3462</v>
      </c>
      <c r="D1554" s="833" t="s">
        <v>5005</v>
      </c>
      <c r="E1554" s="834" t="s">
        <v>3471</v>
      </c>
      <c r="F1554" s="832" t="s">
        <v>3453</v>
      </c>
      <c r="G1554" s="832" t="s">
        <v>3537</v>
      </c>
      <c r="H1554" s="832" t="s">
        <v>597</v>
      </c>
      <c r="I1554" s="832" t="s">
        <v>2722</v>
      </c>
      <c r="J1554" s="832" t="s">
        <v>736</v>
      </c>
      <c r="K1554" s="832" t="s">
        <v>2723</v>
      </c>
      <c r="L1554" s="835">
        <v>117.03</v>
      </c>
      <c r="M1554" s="835">
        <v>117.03</v>
      </c>
      <c r="N1554" s="832">
        <v>1</v>
      </c>
      <c r="O1554" s="836">
        <v>0.5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30</v>
      </c>
      <c r="B1555" s="832" t="s">
        <v>3452</v>
      </c>
      <c r="C1555" s="832" t="s">
        <v>3462</v>
      </c>
      <c r="D1555" s="833" t="s">
        <v>5005</v>
      </c>
      <c r="E1555" s="834" t="s">
        <v>3471</v>
      </c>
      <c r="F1555" s="832" t="s">
        <v>3453</v>
      </c>
      <c r="G1555" s="832" t="s">
        <v>3537</v>
      </c>
      <c r="H1555" s="832" t="s">
        <v>597</v>
      </c>
      <c r="I1555" s="832" t="s">
        <v>2724</v>
      </c>
      <c r="J1555" s="832" t="s">
        <v>736</v>
      </c>
      <c r="K1555" s="832" t="s">
        <v>737</v>
      </c>
      <c r="L1555" s="835">
        <v>17.559999999999999</v>
      </c>
      <c r="M1555" s="835">
        <v>35.119999999999997</v>
      </c>
      <c r="N1555" s="832">
        <v>2</v>
      </c>
      <c r="O1555" s="836">
        <v>1</v>
      </c>
      <c r="P1555" s="835">
        <v>17.559999999999999</v>
      </c>
      <c r="Q1555" s="837">
        <v>0.5</v>
      </c>
      <c r="R1555" s="832">
        <v>1</v>
      </c>
      <c r="S1555" s="837">
        <v>0.5</v>
      </c>
      <c r="T1555" s="836">
        <v>0.5</v>
      </c>
      <c r="U1555" s="838">
        <v>0.5</v>
      </c>
    </row>
    <row r="1556" spans="1:21" ht="14.4" customHeight="1" x14ac:dyDescent="0.3">
      <c r="A1556" s="831">
        <v>30</v>
      </c>
      <c r="B1556" s="832" t="s">
        <v>3452</v>
      </c>
      <c r="C1556" s="832" t="s">
        <v>3462</v>
      </c>
      <c r="D1556" s="833" t="s">
        <v>5005</v>
      </c>
      <c r="E1556" s="834" t="s">
        <v>3471</v>
      </c>
      <c r="F1556" s="832" t="s">
        <v>3453</v>
      </c>
      <c r="G1556" s="832" t="s">
        <v>3537</v>
      </c>
      <c r="H1556" s="832" t="s">
        <v>597</v>
      </c>
      <c r="I1556" s="832" t="s">
        <v>2725</v>
      </c>
      <c r="J1556" s="832" t="s">
        <v>736</v>
      </c>
      <c r="K1556" s="832" t="s">
        <v>2726</v>
      </c>
      <c r="L1556" s="835">
        <v>70.23</v>
      </c>
      <c r="M1556" s="835">
        <v>70.23</v>
      </c>
      <c r="N1556" s="832">
        <v>1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30</v>
      </c>
      <c r="B1557" s="832" t="s">
        <v>3452</v>
      </c>
      <c r="C1557" s="832" t="s">
        <v>3462</v>
      </c>
      <c r="D1557" s="833" t="s">
        <v>5005</v>
      </c>
      <c r="E1557" s="834" t="s">
        <v>3471</v>
      </c>
      <c r="F1557" s="832" t="s">
        <v>3453</v>
      </c>
      <c r="G1557" s="832" t="s">
        <v>3537</v>
      </c>
      <c r="H1557" s="832" t="s">
        <v>597</v>
      </c>
      <c r="I1557" s="832" t="s">
        <v>2714</v>
      </c>
      <c r="J1557" s="832" t="s">
        <v>1818</v>
      </c>
      <c r="K1557" s="832" t="s">
        <v>2715</v>
      </c>
      <c r="L1557" s="835">
        <v>27.5</v>
      </c>
      <c r="M1557" s="835">
        <v>27.5</v>
      </c>
      <c r="N1557" s="832">
        <v>1</v>
      </c>
      <c r="O1557" s="836">
        <v>0.5</v>
      </c>
      <c r="P1557" s="835">
        <v>27.5</v>
      </c>
      <c r="Q1557" s="837">
        <v>1</v>
      </c>
      <c r="R1557" s="832">
        <v>1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30</v>
      </c>
      <c r="B1558" s="832" t="s">
        <v>3452</v>
      </c>
      <c r="C1558" s="832" t="s">
        <v>3462</v>
      </c>
      <c r="D1558" s="833" t="s">
        <v>5005</v>
      </c>
      <c r="E1558" s="834" t="s">
        <v>3471</v>
      </c>
      <c r="F1558" s="832" t="s">
        <v>3453</v>
      </c>
      <c r="G1558" s="832" t="s">
        <v>3541</v>
      </c>
      <c r="H1558" s="832" t="s">
        <v>564</v>
      </c>
      <c r="I1558" s="832" t="s">
        <v>4046</v>
      </c>
      <c r="J1558" s="832" t="s">
        <v>3170</v>
      </c>
      <c r="K1558" s="832" t="s">
        <v>4047</v>
      </c>
      <c r="L1558" s="835">
        <v>80.53</v>
      </c>
      <c r="M1558" s="835">
        <v>80.53</v>
      </c>
      <c r="N1558" s="832">
        <v>1</v>
      </c>
      <c r="O1558" s="836">
        <v>0.5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30</v>
      </c>
      <c r="B1559" s="832" t="s">
        <v>3452</v>
      </c>
      <c r="C1559" s="832" t="s">
        <v>3462</v>
      </c>
      <c r="D1559" s="833" t="s">
        <v>5005</v>
      </c>
      <c r="E1559" s="834" t="s">
        <v>3471</v>
      </c>
      <c r="F1559" s="832" t="s">
        <v>3453</v>
      </c>
      <c r="G1559" s="832" t="s">
        <v>4048</v>
      </c>
      <c r="H1559" s="832" t="s">
        <v>597</v>
      </c>
      <c r="I1559" s="832" t="s">
        <v>2681</v>
      </c>
      <c r="J1559" s="832" t="s">
        <v>2682</v>
      </c>
      <c r="K1559" s="832" t="s">
        <v>2683</v>
      </c>
      <c r="L1559" s="835">
        <v>70.3</v>
      </c>
      <c r="M1559" s="835">
        <v>70.3</v>
      </c>
      <c r="N1559" s="832">
        <v>1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30</v>
      </c>
      <c r="B1560" s="832" t="s">
        <v>3452</v>
      </c>
      <c r="C1560" s="832" t="s">
        <v>3462</v>
      </c>
      <c r="D1560" s="833" t="s">
        <v>5005</v>
      </c>
      <c r="E1560" s="834" t="s">
        <v>3471</v>
      </c>
      <c r="F1560" s="832" t="s">
        <v>3453</v>
      </c>
      <c r="G1560" s="832" t="s">
        <v>4048</v>
      </c>
      <c r="H1560" s="832" t="s">
        <v>597</v>
      </c>
      <c r="I1560" s="832" t="s">
        <v>2688</v>
      </c>
      <c r="J1560" s="832" t="s">
        <v>2682</v>
      </c>
      <c r="K1560" s="832" t="s">
        <v>2689</v>
      </c>
      <c r="L1560" s="835">
        <v>140.59</v>
      </c>
      <c r="M1560" s="835">
        <v>140.59</v>
      </c>
      <c r="N1560" s="832">
        <v>1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30</v>
      </c>
      <c r="B1561" s="832" t="s">
        <v>3452</v>
      </c>
      <c r="C1561" s="832" t="s">
        <v>3462</v>
      </c>
      <c r="D1561" s="833" t="s">
        <v>5005</v>
      </c>
      <c r="E1561" s="834" t="s">
        <v>3471</v>
      </c>
      <c r="F1561" s="832" t="s">
        <v>3453</v>
      </c>
      <c r="G1561" s="832" t="s">
        <v>3542</v>
      </c>
      <c r="H1561" s="832" t="s">
        <v>597</v>
      </c>
      <c r="I1561" s="832" t="s">
        <v>3543</v>
      </c>
      <c r="J1561" s="832" t="s">
        <v>1071</v>
      </c>
      <c r="K1561" s="832" t="s">
        <v>2644</v>
      </c>
      <c r="L1561" s="835">
        <v>490.89</v>
      </c>
      <c r="M1561" s="835">
        <v>1472.67</v>
      </c>
      <c r="N1561" s="832">
        <v>3</v>
      </c>
      <c r="O1561" s="836">
        <v>0.5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30</v>
      </c>
      <c r="B1562" s="832" t="s">
        <v>3452</v>
      </c>
      <c r="C1562" s="832" t="s">
        <v>3462</v>
      </c>
      <c r="D1562" s="833" t="s">
        <v>5005</v>
      </c>
      <c r="E1562" s="834" t="s">
        <v>3471</v>
      </c>
      <c r="F1562" s="832" t="s">
        <v>3453</v>
      </c>
      <c r="G1562" s="832" t="s">
        <v>3542</v>
      </c>
      <c r="H1562" s="832" t="s">
        <v>597</v>
      </c>
      <c r="I1562" s="832" t="s">
        <v>4049</v>
      </c>
      <c r="J1562" s="832" t="s">
        <v>1071</v>
      </c>
      <c r="K1562" s="832" t="s">
        <v>2640</v>
      </c>
      <c r="L1562" s="835">
        <v>736.33</v>
      </c>
      <c r="M1562" s="835">
        <v>2208.9900000000002</v>
      </c>
      <c r="N1562" s="832">
        <v>3</v>
      </c>
      <c r="O1562" s="836"/>
      <c r="P1562" s="835"/>
      <c r="Q1562" s="837">
        <v>0</v>
      </c>
      <c r="R1562" s="832"/>
      <c r="S1562" s="837">
        <v>0</v>
      </c>
      <c r="T1562" s="836"/>
      <c r="U1562" s="838"/>
    </row>
    <row r="1563" spans="1:21" ht="14.4" customHeight="1" x14ac:dyDescent="0.3">
      <c r="A1563" s="831">
        <v>30</v>
      </c>
      <c r="B1563" s="832" t="s">
        <v>3452</v>
      </c>
      <c r="C1563" s="832" t="s">
        <v>3462</v>
      </c>
      <c r="D1563" s="833" t="s">
        <v>5005</v>
      </c>
      <c r="E1563" s="834" t="s">
        <v>3471</v>
      </c>
      <c r="F1563" s="832" t="s">
        <v>3453</v>
      </c>
      <c r="G1563" s="832" t="s">
        <v>3542</v>
      </c>
      <c r="H1563" s="832" t="s">
        <v>597</v>
      </c>
      <c r="I1563" s="832" t="s">
        <v>2629</v>
      </c>
      <c r="J1563" s="832" t="s">
        <v>1077</v>
      </c>
      <c r="K1563" s="832" t="s">
        <v>2630</v>
      </c>
      <c r="L1563" s="835">
        <v>1385.62</v>
      </c>
      <c r="M1563" s="835">
        <v>1385.62</v>
      </c>
      <c r="N1563" s="832">
        <v>1</v>
      </c>
      <c r="O1563" s="836">
        <v>1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30</v>
      </c>
      <c r="B1564" s="832" t="s">
        <v>3452</v>
      </c>
      <c r="C1564" s="832" t="s">
        <v>3462</v>
      </c>
      <c r="D1564" s="833" t="s">
        <v>5005</v>
      </c>
      <c r="E1564" s="834" t="s">
        <v>3471</v>
      </c>
      <c r="F1564" s="832" t="s">
        <v>3453</v>
      </c>
      <c r="G1564" s="832" t="s">
        <v>3542</v>
      </c>
      <c r="H1564" s="832" t="s">
        <v>597</v>
      </c>
      <c r="I1564" s="832" t="s">
        <v>2643</v>
      </c>
      <c r="J1564" s="832" t="s">
        <v>1071</v>
      </c>
      <c r="K1564" s="832" t="s">
        <v>2644</v>
      </c>
      <c r="L1564" s="835">
        <v>490.89</v>
      </c>
      <c r="M1564" s="835">
        <v>981.78</v>
      </c>
      <c r="N1564" s="832">
        <v>2</v>
      </c>
      <c r="O1564" s="836">
        <v>1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30</v>
      </c>
      <c r="B1565" s="832" t="s">
        <v>3452</v>
      </c>
      <c r="C1565" s="832" t="s">
        <v>3462</v>
      </c>
      <c r="D1565" s="833" t="s">
        <v>5005</v>
      </c>
      <c r="E1565" s="834" t="s">
        <v>3471</v>
      </c>
      <c r="F1565" s="832" t="s">
        <v>3453</v>
      </c>
      <c r="G1565" s="832" t="s">
        <v>3851</v>
      </c>
      <c r="H1565" s="832" t="s">
        <v>597</v>
      </c>
      <c r="I1565" s="832" t="s">
        <v>3023</v>
      </c>
      <c r="J1565" s="832" t="s">
        <v>701</v>
      </c>
      <c r="K1565" s="832" t="s">
        <v>642</v>
      </c>
      <c r="L1565" s="835">
        <v>35.25</v>
      </c>
      <c r="M1565" s="835">
        <v>35.25</v>
      </c>
      <c r="N1565" s="832">
        <v>1</v>
      </c>
      <c r="O1565" s="836">
        <v>0.5</v>
      </c>
      <c r="P1565" s="835">
        <v>35.25</v>
      </c>
      <c r="Q1565" s="837">
        <v>1</v>
      </c>
      <c r="R1565" s="832">
        <v>1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30</v>
      </c>
      <c r="B1566" s="832" t="s">
        <v>3452</v>
      </c>
      <c r="C1566" s="832" t="s">
        <v>3462</v>
      </c>
      <c r="D1566" s="833" t="s">
        <v>5005</v>
      </c>
      <c r="E1566" s="834" t="s">
        <v>3471</v>
      </c>
      <c r="F1566" s="832" t="s">
        <v>3453</v>
      </c>
      <c r="G1566" s="832" t="s">
        <v>3857</v>
      </c>
      <c r="H1566" s="832" t="s">
        <v>597</v>
      </c>
      <c r="I1566" s="832" t="s">
        <v>2767</v>
      </c>
      <c r="J1566" s="832" t="s">
        <v>2768</v>
      </c>
      <c r="K1566" s="832" t="s">
        <v>2769</v>
      </c>
      <c r="L1566" s="835">
        <v>31.09</v>
      </c>
      <c r="M1566" s="835">
        <v>62.18</v>
      </c>
      <c r="N1566" s="832">
        <v>2</v>
      </c>
      <c r="O1566" s="836">
        <v>1</v>
      </c>
      <c r="P1566" s="835">
        <v>31.09</v>
      </c>
      <c r="Q1566" s="837">
        <v>0.5</v>
      </c>
      <c r="R1566" s="832">
        <v>1</v>
      </c>
      <c r="S1566" s="837">
        <v>0.5</v>
      </c>
      <c r="T1566" s="836">
        <v>0.5</v>
      </c>
      <c r="U1566" s="838">
        <v>0.5</v>
      </c>
    </row>
    <row r="1567" spans="1:21" ht="14.4" customHeight="1" x14ac:dyDescent="0.3">
      <c r="A1567" s="831">
        <v>30</v>
      </c>
      <c r="B1567" s="832" t="s">
        <v>3452</v>
      </c>
      <c r="C1567" s="832" t="s">
        <v>3462</v>
      </c>
      <c r="D1567" s="833" t="s">
        <v>5005</v>
      </c>
      <c r="E1567" s="834" t="s">
        <v>3471</v>
      </c>
      <c r="F1567" s="832" t="s">
        <v>3453</v>
      </c>
      <c r="G1567" s="832" t="s">
        <v>3581</v>
      </c>
      <c r="H1567" s="832" t="s">
        <v>564</v>
      </c>
      <c r="I1567" s="832" t="s">
        <v>3582</v>
      </c>
      <c r="J1567" s="832" t="s">
        <v>3583</v>
      </c>
      <c r="K1567" s="832" t="s">
        <v>642</v>
      </c>
      <c r="L1567" s="835">
        <v>174.59</v>
      </c>
      <c r="M1567" s="835">
        <v>1222.1300000000001</v>
      </c>
      <c r="N1567" s="832">
        <v>7</v>
      </c>
      <c r="O1567" s="836">
        <v>4</v>
      </c>
      <c r="P1567" s="835">
        <v>698.36</v>
      </c>
      <c r="Q1567" s="837">
        <v>0.5714285714285714</v>
      </c>
      <c r="R1567" s="832">
        <v>4</v>
      </c>
      <c r="S1567" s="837">
        <v>0.5714285714285714</v>
      </c>
      <c r="T1567" s="836">
        <v>2</v>
      </c>
      <c r="U1567" s="838">
        <v>0.5</v>
      </c>
    </row>
    <row r="1568" spans="1:21" ht="14.4" customHeight="1" x14ac:dyDescent="0.3">
      <c r="A1568" s="831">
        <v>30</v>
      </c>
      <c r="B1568" s="832" t="s">
        <v>3452</v>
      </c>
      <c r="C1568" s="832" t="s">
        <v>3462</v>
      </c>
      <c r="D1568" s="833" t="s">
        <v>5005</v>
      </c>
      <c r="E1568" s="834" t="s">
        <v>3471</v>
      </c>
      <c r="F1568" s="832" t="s">
        <v>3453</v>
      </c>
      <c r="G1568" s="832" t="s">
        <v>3544</v>
      </c>
      <c r="H1568" s="832" t="s">
        <v>564</v>
      </c>
      <c r="I1568" s="832" t="s">
        <v>4582</v>
      </c>
      <c r="J1568" s="832" t="s">
        <v>1133</v>
      </c>
      <c r="K1568" s="832" t="s">
        <v>4583</v>
      </c>
      <c r="L1568" s="835">
        <v>16.12</v>
      </c>
      <c r="M1568" s="835">
        <v>32.24</v>
      </c>
      <c r="N1568" s="832">
        <v>2</v>
      </c>
      <c r="O1568" s="836">
        <v>1</v>
      </c>
      <c r="P1568" s="835">
        <v>16.12</v>
      </c>
      <c r="Q1568" s="837">
        <v>0.5</v>
      </c>
      <c r="R1568" s="832">
        <v>1</v>
      </c>
      <c r="S1568" s="837">
        <v>0.5</v>
      </c>
      <c r="T1568" s="836">
        <v>0.5</v>
      </c>
      <c r="U1568" s="838">
        <v>0.5</v>
      </c>
    </row>
    <row r="1569" spans="1:21" ht="14.4" customHeight="1" x14ac:dyDescent="0.3">
      <c r="A1569" s="831">
        <v>30</v>
      </c>
      <c r="B1569" s="832" t="s">
        <v>3452</v>
      </c>
      <c r="C1569" s="832" t="s">
        <v>3462</v>
      </c>
      <c r="D1569" s="833" t="s">
        <v>5005</v>
      </c>
      <c r="E1569" s="834" t="s">
        <v>3471</v>
      </c>
      <c r="F1569" s="832" t="s">
        <v>3453</v>
      </c>
      <c r="G1569" s="832" t="s">
        <v>3544</v>
      </c>
      <c r="H1569" s="832" t="s">
        <v>564</v>
      </c>
      <c r="I1569" s="832" t="s">
        <v>3545</v>
      </c>
      <c r="J1569" s="832" t="s">
        <v>1133</v>
      </c>
      <c r="K1569" s="832" t="s">
        <v>3546</v>
      </c>
      <c r="L1569" s="835">
        <v>32.25</v>
      </c>
      <c r="M1569" s="835">
        <v>129</v>
      </c>
      <c r="N1569" s="832">
        <v>4</v>
      </c>
      <c r="O1569" s="836">
        <v>2.5</v>
      </c>
      <c r="P1569" s="835">
        <v>32.25</v>
      </c>
      <c r="Q1569" s="837">
        <v>0.25</v>
      </c>
      <c r="R1569" s="832">
        <v>1</v>
      </c>
      <c r="S1569" s="837">
        <v>0.25</v>
      </c>
      <c r="T1569" s="836">
        <v>0.5</v>
      </c>
      <c r="U1569" s="838">
        <v>0.2</v>
      </c>
    </row>
    <row r="1570" spans="1:21" ht="14.4" customHeight="1" x14ac:dyDescent="0.3">
      <c r="A1570" s="831">
        <v>30</v>
      </c>
      <c r="B1570" s="832" t="s">
        <v>3452</v>
      </c>
      <c r="C1570" s="832" t="s">
        <v>3462</v>
      </c>
      <c r="D1570" s="833" t="s">
        <v>5005</v>
      </c>
      <c r="E1570" s="834" t="s">
        <v>3471</v>
      </c>
      <c r="F1570" s="832" t="s">
        <v>3453</v>
      </c>
      <c r="G1570" s="832" t="s">
        <v>3544</v>
      </c>
      <c r="H1570" s="832" t="s">
        <v>564</v>
      </c>
      <c r="I1570" s="832" t="s">
        <v>4296</v>
      </c>
      <c r="J1570" s="832" t="s">
        <v>1133</v>
      </c>
      <c r="K1570" s="832" t="s">
        <v>3546</v>
      </c>
      <c r="L1570" s="835">
        <v>32.25</v>
      </c>
      <c r="M1570" s="835">
        <v>32.25</v>
      </c>
      <c r="N1570" s="832">
        <v>1</v>
      </c>
      <c r="O1570" s="836">
        <v>0.5</v>
      </c>
      <c r="P1570" s="835">
        <v>32.25</v>
      </c>
      <c r="Q1570" s="837">
        <v>1</v>
      </c>
      <c r="R1570" s="832">
        <v>1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30</v>
      </c>
      <c r="B1571" s="832" t="s">
        <v>3452</v>
      </c>
      <c r="C1571" s="832" t="s">
        <v>3462</v>
      </c>
      <c r="D1571" s="833" t="s">
        <v>5005</v>
      </c>
      <c r="E1571" s="834" t="s">
        <v>3471</v>
      </c>
      <c r="F1571" s="832" t="s">
        <v>3453</v>
      </c>
      <c r="G1571" s="832" t="s">
        <v>3544</v>
      </c>
      <c r="H1571" s="832" t="s">
        <v>564</v>
      </c>
      <c r="I1571" s="832" t="s">
        <v>3869</v>
      </c>
      <c r="J1571" s="832" t="s">
        <v>3865</v>
      </c>
      <c r="K1571" s="832" t="s">
        <v>3868</v>
      </c>
      <c r="L1571" s="835">
        <v>34.56</v>
      </c>
      <c r="M1571" s="835">
        <v>34.56</v>
      </c>
      <c r="N1571" s="832">
        <v>1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30</v>
      </c>
      <c r="B1572" s="832" t="s">
        <v>3452</v>
      </c>
      <c r="C1572" s="832" t="s">
        <v>3462</v>
      </c>
      <c r="D1572" s="833" t="s">
        <v>5005</v>
      </c>
      <c r="E1572" s="834" t="s">
        <v>3471</v>
      </c>
      <c r="F1572" s="832" t="s">
        <v>3453</v>
      </c>
      <c r="G1572" s="832" t="s">
        <v>4764</v>
      </c>
      <c r="H1572" s="832" t="s">
        <v>597</v>
      </c>
      <c r="I1572" s="832" t="s">
        <v>2709</v>
      </c>
      <c r="J1572" s="832" t="s">
        <v>1145</v>
      </c>
      <c r="K1572" s="832" t="s">
        <v>2710</v>
      </c>
      <c r="L1572" s="835">
        <v>0</v>
      </c>
      <c r="M1572" s="835">
        <v>0</v>
      </c>
      <c r="N1572" s="832">
        <v>1</v>
      </c>
      <c r="O1572" s="836">
        <v>1</v>
      </c>
      <c r="P1572" s="835"/>
      <c r="Q1572" s="837"/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30</v>
      </c>
      <c r="B1573" s="832" t="s">
        <v>3452</v>
      </c>
      <c r="C1573" s="832" t="s">
        <v>3462</v>
      </c>
      <c r="D1573" s="833" t="s">
        <v>5005</v>
      </c>
      <c r="E1573" s="834" t="s">
        <v>3471</v>
      </c>
      <c r="F1573" s="832" t="s">
        <v>3453</v>
      </c>
      <c r="G1573" s="832" t="s">
        <v>4418</v>
      </c>
      <c r="H1573" s="832" t="s">
        <v>564</v>
      </c>
      <c r="I1573" s="832" t="s">
        <v>4419</v>
      </c>
      <c r="J1573" s="832" t="s">
        <v>4420</v>
      </c>
      <c r="K1573" s="832" t="s">
        <v>4421</v>
      </c>
      <c r="L1573" s="835">
        <v>18.809999999999999</v>
      </c>
      <c r="M1573" s="835">
        <v>37.619999999999997</v>
      </c>
      <c r="N1573" s="832">
        <v>2</v>
      </c>
      <c r="O1573" s="836">
        <v>1</v>
      </c>
      <c r="P1573" s="835">
        <v>18.809999999999999</v>
      </c>
      <c r="Q1573" s="837">
        <v>0.5</v>
      </c>
      <c r="R1573" s="832">
        <v>1</v>
      </c>
      <c r="S1573" s="837">
        <v>0.5</v>
      </c>
      <c r="T1573" s="836">
        <v>0.5</v>
      </c>
      <c r="U1573" s="838">
        <v>0.5</v>
      </c>
    </row>
    <row r="1574" spans="1:21" ht="14.4" customHeight="1" x14ac:dyDescent="0.3">
      <c r="A1574" s="831">
        <v>30</v>
      </c>
      <c r="B1574" s="832" t="s">
        <v>3452</v>
      </c>
      <c r="C1574" s="832" t="s">
        <v>3462</v>
      </c>
      <c r="D1574" s="833" t="s">
        <v>5005</v>
      </c>
      <c r="E1574" s="834" t="s">
        <v>3471</v>
      </c>
      <c r="F1574" s="832" t="s">
        <v>3453</v>
      </c>
      <c r="G1574" s="832" t="s">
        <v>3487</v>
      </c>
      <c r="H1574" s="832" t="s">
        <v>597</v>
      </c>
      <c r="I1574" s="832" t="s">
        <v>4765</v>
      </c>
      <c r="J1574" s="832" t="s">
        <v>2559</v>
      </c>
      <c r="K1574" s="832" t="s">
        <v>3294</v>
      </c>
      <c r="L1574" s="835">
        <v>115.18</v>
      </c>
      <c r="M1574" s="835">
        <v>115.18</v>
      </c>
      <c r="N1574" s="832">
        <v>1</v>
      </c>
      <c r="O1574" s="836">
        <v>0.5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30</v>
      </c>
      <c r="B1575" s="832" t="s">
        <v>3452</v>
      </c>
      <c r="C1575" s="832" t="s">
        <v>3462</v>
      </c>
      <c r="D1575" s="833" t="s">
        <v>5005</v>
      </c>
      <c r="E1575" s="834" t="s">
        <v>3471</v>
      </c>
      <c r="F1575" s="832" t="s">
        <v>3453</v>
      </c>
      <c r="G1575" s="832" t="s">
        <v>3487</v>
      </c>
      <c r="H1575" s="832" t="s">
        <v>597</v>
      </c>
      <c r="I1575" s="832" t="s">
        <v>3488</v>
      </c>
      <c r="J1575" s="832" t="s">
        <v>2559</v>
      </c>
      <c r="K1575" s="832" t="s">
        <v>2560</v>
      </c>
      <c r="L1575" s="835">
        <v>16.12</v>
      </c>
      <c r="M1575" s="835">
        <v>64.48</v>
      </c>
      <c r="N1575" s="832">
        <v>4</v>
      </c>
      <c r="O1575" s="836">
        <v>2</v>
      </c>
      <c r="P1575" s="835">
        <v>16.12</v>
      </c>
      <c r="Q1575" s="837">
        <v>0.25</v>
      </c>
      <c r="R1575" s="832">
        <v>1</v>
      </c>
      <c r="S1575" s="837">
        <v>0.25</v>
      </c>
      <c r="T1575" s="836">
        <v>0.5</v>
      </c>
      <c r="U1575" s="838">
        <v>0.25</v>
      </c>
    </row>
    <row r="1576" spans="1:21" ht="14.4" customHeight="1" x14ac:dyDescent="0.3">
      <c r="A1576" s="831">
        <v>30</v>
      </c>
      <c r="B1576" s="832" t="s">
        <v>3452</v>
      </c>
      <c r="C1576" s="832" t="s">
        <v>3462</v>
      </c>
      <c r="D1576" s="833" t="s">
        <v>5005</v>
      </c>
      <c r="E1576" s="834" t="s">
        <v>3471</v>
      </c>
      <c r="F1576" s="832" t="s">
        <v>3453</v>
      </c>
      <c r="G1576" s="832" t="s">
        <v>3487</v>
      </c>
      <c r="H1576" s="832" t="s">
        <v>597</v>
      </c>
      <c r="I1576" s="832" t="s">
        <v>3649</v>
      </c>
      <c r="J1576" s="832" t="s">
        <v>2559</v>
      </c>
      <c r="K1576" s="832" t="s">
        <v>2562</v>
      </c>
      <c r="L1576" s="835">
        <v>57.6</v>
      </c>
      <c r="M1576" s="835">
        <v>57.6</v>
      </c>
      <c r="N1576" s="832">
        <v>1</v>
      </c>
      <c r="O1576" s="836">
        <v>1</v>
      </c>
      <c r="P1576" s="835">
        <v>57.6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30</v>
      </c>
      <c r="B1577" s="832" t="s">
        <v>3452</v>
      </c>
      <c r="C1577" s="832" t="s">
        <v>3462</v>
      </c>
      <c r="D1577" s="833" t="s">
        <v>5005</v>
      </c>
      <c r="E1577" s="834" t="s">
        <v>3471</v>
      </c>
      <c r="F1577" s="832" t="s">
        <v>3453</v>
      </c>
      <c r="G1577" s="832" t="s">
        <v>3487</v>
      </c>
      <c r="H1577" s="832" t="s">
        <v>597</v>
      </c>
      <c r="I1577" s="832" t="s">
        <v>4186</v>
      </c>
      <c r="J1577" s="832" t="s">
        <v>2559</v>
      </c>
      <c r="K1577" s="832" t="s">
        <v>2564</v>
      </c>
      <c r="L1577" s="835">
        <v>32.25</v>
      </c>
      <c r="M1577" s="835">
        <v>32.25</v>
      </c>
      <c r="N1577" s="832">
        <v>1</v>
      </c>
      <c r="O1577" s="836">
        <v>1</v>
      </c>
      <c r="P1577" s="835">
        <v>32.25</v>
      </c>
      <c r="Q1577" s="837">
        <v>1</v>
      </c>
      <c r="R1577" s="832">
        <v>1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30</v>
      </c>
      <c r="B1578" s="832" t="s">
        <v>3452</v>
      </c>
      <c r="C1578" s="832" t="s">
        <v>3462</v>
      </c>
      <c r="D1578" s="833" t="s">
        <v>5005</v>
      </c>
      <c r="E1578" s="834" t="s">
        <v>3471</v>
      </c>
      <c r="F1578" s="832" t="s">
        <v>3453</v>
      </c>
      <c r="G1578" s="832" t="s">
        <v>3487</v>
      </c>
      <c r="H1578" s="832" t="s">
        <v>597</v>
      </c>
      <c r="I1578" s="832" t="s">
        <v>3597</v>
      </c>
      <c r="J1578" s="832" t="s">
        <v>2559</v>
      </c>
      <c r="K1578" s="832" t="s">
        <v>3598</v>
      </c>
      <c r="L1578" s="835">
        <v>8.06</v>
      </c>
      <c r="M1578" s="835">
        <v>8.06</v>
      </c>
      <c r="N1578" s="832">
        <v>1</v>
      </c>
      <c r="O1578" s="836">
        <v>0.5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30</v>
      </c>
      <c r="B1579" s="832" t="s">
        <v>3452</v>
      </c>
      <c r="C1579" s="832" t="s">
        <v>3462</v>
      </c>
      <c r="D1579" s="833" t="s">
        <v>5005</v>
      </c>
      <c r="E1579" s="834" t="s">
        <v>3471</v>
      </c>
      <c r="F1579" s="832" t="s">
        <v>3453</v>
      </c>
      <c r="G1579" s="832" t="s">
        <v>3487</v>
      </c>
      <c r="H1579" s="832" t="s">
        <v>597</v>
      </c>
      <c r="I1579" s="832" t="s">
        <v>2563</v>
      </c>
      <c r="J1579" s="832" t="s">
        <v>2559</v>
      </c>
      <c r="K1579" s="832" t="s">
        <v>2564</v>
      </c>
      <c r="L1579" s="835">
        <v>32.25</v>
      </c>
      <c r="M1579" s="835">
        <v>32.25</v>
      </c>
      <c r="N1579" s="832">
        <v>1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30</v>
      </c>
      <c r="B1580" s="832" t="s">
        <v>3452</v>
      </c>
      <c r="C1580" s="832" t="s">
        <v>3462</v>
      </c>
      <c r="D1580" s="833" t="s">
        <v>5005</v>
      </c>
      <c r="E1580" s="834" t="s">
        <v>3471</v>
      </c>
      <c r="F1580" s="832" t="s">
        <v>3453</v>
      </c>
      <c r="G1580" s="832" t="s">
        <v>3487</v>
      </c>
      <c r="H1580" s="832" t="s">
        <v>597</v>
      </c>
      <c r="I1580" s="832" t="s">
        <v>2558</v>
      </c>
      <c r="J1580" s="832" t="s">
        <v>2559</v>
      </c>
      <c r="K1580" s="832" t="s">
        <v>2560</v>
      </c>
      <c r="L1580" s="835">
        <v>16.12</v>
      </c>
      <c r="M1580" s="835">
        <v>32.24</v>
      </c>
      <c r="N1580" s="832">
        <v>2</v>
      </c>
      <c r="O1580" s="836">
        <v>1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30</v>
      </c>
      <c r="B1581" s="832" t="s">
        <v>3452</v>
      </c>
      <c r="C1581" s="832" t="s">
        <v>3462</v>
      </c>
      <c r="D1581" s="833" t="s">
        <v>5005</v>
      </c>
      <c r="E1581" s="834" t="s">
        <v>3471</v>
      </c>
      <c r="F1581" s="832" t="s">
        <v>3453</v>
      </c>
      <c r="G1581" s="832" t="s">
        <v>3584</v>
      </c>
      <c r="H1581" s="832" t="s">
        <v>597</v>
      </c>
      <c r="I1581" s="832" t="s">
        <v>2781</v>
      </c>
      <c r="J1581" s="832" t="s">
        <v>1553</v>
      </c>
      <c r="K1581" s="832" t="s">
        <v>2737</v>
      </c>
      <c r="L1581" s="835">
        <v>47.7</v>
      </c>
      <c r="M1581" s="835">
        <v>238.5</v>
      </c>
      <c r="N1581" s="832">
        <v>5</v>
      </c>
      <c r="O1581" s="836">
        <v>2.5</v>
      </c>
      <c r="P1581" s="835">
        <v>47.7</v>
      </c>
      <c r="Q1581" s="837">
        <v>0.2</v>
      </c>
      <c r="R1581" s="832">
        <v>1</v>
      </c>
      <c r="S1581" s="837">
        <v>0.2</v>
      </c>
      <c r="T1581" s="836">
        <v>0.5</v>
      </c>
      <c r="U1581" s="838">
        <v>0.2</v>
      </c>
    </row>
    <row r="1582" spans="1:21" ht="14.4" customHeight="1" x14ac:dyDescent="0.3">
      <c r="A1582" s="831">
        <v>30</v>
      </c>
      <c r="B1582" s="832" t="s">
        <v>3452</v>
      </c>
      <c r="C1582" s="832" t="s">
        <v>3462</v>
      </c>
      <c r="D1582" s="833" t="s">
        <v>5005</v>
      </c>
      <c r="E1582" s="834" t="s">
        <v>3471</v>
      </c>
      <c r="F1582" s="832" t="s">
        <v>3453</v>
      </c>
      <c r="G1582" s="832" t="s">
        <v>3584</v>
      </c>
      <c r="H1582" s="832" t="s">
        <v>564</v>
      </c>
      <c r="I1582" s="832" t="s">
        <v>4766</v>
      </c>
      <c r="J1582" s="832" t="s">
        <v>3882</v>
      </c>
      <c r="K1582" s="832" t="s">
        <v>3381</v>
      </c>
      <c r="L1582" s="835">
        <v>47.7</v>
      </c>
      <c r="M1582" s="835">
        <v>47.7</v>
      </c>
      <c r="N1582" s="832">
        <v>1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30</v>
      </c>
      <c r="B1583" s="832" t="s">
        <v>3452</v>
      </c>
      <c r="C1583" s="832" t="s">
        <v>3462</v>
      </c>
      <c r="D1583" s="833" t="s">
        <v>5005</v>
      </c>
      <c r="E1583" s="834" t="s">
        <v>3471</v>
      </c>
      <c r="F1583" s="832" t="s">
        <v>3453</v>
      </c>
      <c r="G1583" s="832" t="s">
        <v>3585</v>
      </c>
      <c r="H1583" s="832" t="s">
        <v>597</v>
      </c>
      <c r="I1583" s="832" t="s">
        <v>2804</v>
      </c>
      <c r="J1583" s="832" t="s">
        <v>2805</v>
      </c>
      <c r="K1583" s="832" t="s">
        <v>2806</v>
      </c>
      <c r="L1583" s="835">
        <v>117.46</v>
      </c>
      <c r="M1583" s="835">
        <v>234.92</v>
      </c>
      <c r="N1583" s="832">
        <v>2</v>
      </c>
      <c r="O1583" s="836">
        <v>1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30</v>
      </c>
      <c r="B1584" s="832" t="s">
        <v>3452</v>
      </c>
      <c r="C1584" s="832" t="s">
        <v>3462</v>
      </c>
      <c r="D1584" s="833" t="s">
        <v>5005</v>
      </c>
      <c r="E1584" s="834" t="s">
        <v>3471</v>
      </c>
      <c r="F1584" s="832" t="s">
        <v>3453</v>
      </c>
      <c r="G1584" s="832" t="s">
        <v>3547</v>
      </c>
      <c r="H1584" s="832" t="s">
        <v>564</v>
      </c>
      <c r="I1584" s="832" t="s">
        <v>3548</v>
      </c>
      <c r="J1584" s="832" t="s">
        <v>3549</v>
      </c>
      <c r="K1584" s="832" t="s">
        <v>3550</v>
      </c>
      <c r="L1584" s="835">
        <v>72.88</v>
      </c>
      <c r="M1584" s="835">
        <v>218.64</v>
      </c>
      <c r="N1584" s="832">
        <v>3</v>
      </c>
      <c r="O1584" s="836">
        <v>1.5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30</v>
      </c>
      <c r="B1585" s="832" t="s">
        <v>3452</v>
      </c>
      <c r="C1585" s="832" t="s">
        <v>3462</v>
      </c>
      <c r="D1585" s="833" t="s">
        <v>5005</v>
      </c>
      <c r="E1585" s="834" t="s">
        <v>3471</v>
      </c>
      <c r="F1585" s="832" t="s">
        <v>3453</v>
      </c>
      <c r="G1585" s="832" t="s">
        <v>3652</v>
      </c>
      <c r="H1585" s="832" t="s">
        <v>564</v>
      </c>
      <c r="I1585" s="832" t="s">
        <v>4767</v>
      </c>
      <c r="J1585" s="832" t="s">
        <v>3654</v>
      </c>
      <c r="K1585" s="832" t="s">
        <v>4597</v>
      </c>
      <c r="L1585" s="835">
        <v>87.67</v>
      </c>
      <c r="M1585" s="835">
        <v>87.67</v>
      </c>
      <c r="N1585" s="832">
        <v>1</v>
      </c>
      <c r="O1585" s="836">
        <v>1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30</v>
      </c>
      <c r="B1586" s="832" t="s">
        <v>3452</v>
      </c>
      <c r="C1586" s="832" t="s">
        <v>3462</v>
      </c>
      <c r="D1586" s="833" t="s">
        <v>5005</v>
      </c>
      <c r="E1586" s="834" t="s">
        <v>3471</v>
      </c>
      <c r="F1586" s="832" t="s">
        <v>3453</v>
      </c>
      <c r="G1586" s="832" t="s">
        <v>3553</v>
      </c>
      <c r="H1586" s="832" t="s">
        <v>564</v>
      </c>
      <c r="I1586" s="832" t="s">
        <v>4768</v>
      </c>
      <c r="J1586" s="832" t="s">
        <v>4769</v>
      </c>
      <c r="K1586" s="832" t="s">
        <v>3886</v>
      </c>
      <c r="L1586" s="835">
        <v>1715.48</v>
      </c>
      <c r="M1586" s="835">
        <v>1715.48</v>
      </c>
      <c r="N1586" s="832">
        <v>1</v>
      </c>
      <c r="O1586" s="836">
        <v>0.5</v>
      </c>
      <c r="P1586" s="835">
        <v>1715.48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30</v>
      </c>
      <c r="B1587" s="832" t="s">
        <v>3452</v>
      </c>
      <c r="C1587" s="832" t="s">
        <v>3462</v>
      </c>
      <c r="D1587" s="833" t="s">
        <v>5005</v>
      </c>
      <c r="E1587" s="834" t="s">
        <v>3471</v>
      </c>
      <c r="F1587" s="832" t="s">
        <v>3453</v>
      </c>
      <c r="G1587" s="832" t="s">
        <v>4589</v>
      </c>
      <c r="H1587" s="832" t="s">
        <v>564</v>
      </c>
      <c r="I1587" s="832" t="s">
        <v>4590</v>
      </c>
      <c r="J1587" s="832" t="s">
        <v>2666</v>
      </c>
      <c r="K1587" s="832" t="s">
        <v>2667</v>
      </c>
      <c r="L1587" s="835">
        <v>160.1</v>
      </c>
      <c r="M1587" s="835">
        <v>160.1</v>
      </c>
      <c r="N1587" s="832">
        <v>1</v>
      </c>
      <c r="O1587" s="836">
        <v>0.5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30</v>
      </c>
      <c r="B1588" s="832" t="s">
        <v>3452</v>
      </c>
      <c r="C1588" s="832" t="s">
        <v>3462</v>
      </c>
      <c r="D1588" s="833" t="s">
        <v>5005</v>
      </c>
      <c r="E1588" s="834" t="s">
        <v>3471</v>
      </c>
      <c r="F1588" s="832" t="s">
        <v>3453</v>
      </c>
      <c r="G1588" s="832" t="s">
        <v>3555</v>
      </c>
      <c r="H1588" s="832" t="s">
        <v>597</v>
      </c>
      <c r="I1588" s="832" t="s">
        <v>2788</v>
      </c>
      <c r="J1588" s="832" t="s">
        <v>2786</v>
      </c>
      <c r="K1588" s="832" t="s">
        <v>2789</v>
      </c>
      <c r="L1588" s="835">
        <v>15.9</v>
      </c>
      <c r="M1588" s="835">
        <v>15.9</v>
      </c>
      <c r="N1588" s="832">
        <v>1</v>
      </c>
      <c r="O1588" s="836">
        <v>0.5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30</v>
      </c>
      <c r="B1589" s="832" t="s">
        <v>3452</v>
      </c>
      <c r="C1589" s="832" t="s">
        <v>3462</v>
      </c>
      <c r="D1589" s="833" t="s">
        <v>5005</v>
      </c>
      <c r="E1589" s="834" t="s">
        <v>3471</v>
      </c>
      <c r="F1589" s="832" t="s">
        <v>3453</v>
      </c>
      <c r="G1589" s="832" t="s">
        <v>3555</v>
      </c>
      <c r="H1589" s="832" t="s">
        <v>597</v>
      </c>
      <c r="I1589" s="832" t="s">
        <v>2790</v>
      </c>
      <c r="J1589" s="832" t="s">
        <v>2786</v>
      </c>
      <c r="K1589" s="832" t="s">
        <v>2747</v>
      </c>
      <c r="L1589" s="835">
        <v>47.7</v>
      </c>
      <c r="M1589" s="835">
        <v>47.7</v>
      </c>
      <c r="N1589" s="832">
        <v>1</v>
      </c>
      <c r="O1589" s="836">
        <v>0.5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30</v>
      </c>
      <c r="B1590" s="832" t="s">
        <v>3452</v>
      </c>
      <c r="C1590" s="832" t="s">
        <v>3462</v>
      </c>
      <c r="D1590" s="833" t="s">
        <v>5005</v>
      </c>
      <c r="E1590" s="834" t="s">
        <v>3471</v>
      </c>
      <c r="F1590" s="832" t="s">
        <v>3453</v>
      </c>
      <c r="G1590" s="832" t="s">
        <v>4196</v>
      </c>
      <c r="H1590" s="832" t="s">
        <v>564</v>
      </c>
      <c r="I1590" s="832" t="s">
        <v>4197</v>
      </c>
      <c r="J1590" s="832" t="s">
        <v>4198</v>
      </c>
      <c r="K1590" s="832" t="s">
        <v>4199</v>
      </c>
      <c r="L1590" s="835">
        <v>0</v>
      </c>
      <c r="M1590" s="835">
        <v>0</v>
      </c>
      <c r="N1590" s="832">
        <v>1</v>
      </c>
      <c r="O1590" s="836">
        <v>0.5</v>
      </c>
      <c r="P1590" s="835"/>
      <c r="Q1590" s="837"/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30</v>
      </c>
      <c r="B1591" s="832" t="s">
        <v>3452</v>
      </c>
      <c r="C1591" s="832" t="s">
        <v>3462</v>
      </c>
      <c r="D1591" s="833" t="s">
        <v>5005</v>
      </c>
      <c r="E1591" s="834" t="s">
        <v>3471</v>
      </c>
      <c r="F1591" s="832" t="s">
        <v>3453</v>
      </c>
      <c r="G1591" s="832" t="s">
        <v>3586</v>
      </c>
      <c r="H1591" s="832" t="s">
        <v>564</v>
      </c>
      <c r="I1591" s="832" t="s">
        <v>4770</v>
      </c>
      <c r="J1591" s="832" t="s">
        <v>1652</v>
      </c>
      <c r="K1591" s="832" t="s">
        <v>4771</v>
      </c>
      <c r="L1591" s="835">
        <v>0</v>
      </c>
      <c r="M1591" s="835">
        <v>0</v>
      </c>
      <c r="N1591" s="832">
        <v>1</v>
      </c>
      <c r="O1591" s="836">
        <v>0.5</v>
      </c>
      <c r="P1591" s="835">
        <v>0</v>
      </c>
      <c r="Q1591" s="837"/>
      <c r="R1591" s="832">
        <v>1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30</v>
      </c>
      <c r="B1592" s="832" t="s">
        <v>3452</v>
      </c>
      <c r="C1592" s="832" t="s">
        <v>3462</v>
      </c>
      <c r="D1592" s="833" t="s">
        <v>5005</v>
      </c>
      <c r="E1592" s="834" t="s">
        <v>3471</v>
      </c>
      <c r="F1592" s="832" t="s">
        <v>3453</v>
      </c>
      <c r="G1592" s="832" t="s">
        <v>3904</v>
      </c>
      <c r="H1592" s="832" t="s">
        <v>597</v>
      </c>
      <c r="I1592" s="832" t="s">
        <v>3159</v>
      </c>
      <c r="J1592" s="832" t="s">
        <v>3160</v>
      </c>
      <c r="K1592" s="832" t="s">
        <v>3006</v>
      </c>
      <c r="L1592" s="835">
        <v>122.96</v>
      </c>
      <c r="M1592" s="835">
        <v>122.96</v>
      </c>
      <c r="N1592" s="832">
        <v>1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30</v>
      </c>
      <c r="B1593" s="832" t="s">
        <v>3452</v>
      </c>
      <c r="C1593" s="832" t="s">
        <v>3462</v>
      </c>
      <c r="D1593" s="833" t="s">
        <v>5005</v>
      </c>
      <c r="E1593" s="834" t="s">
        <v>3471</v>
      </c>
      <c r="F1593" s="832" t="s">
        <v>3453</v>
      </c>
      <c r="G1593" s="832" t="s">
        <v>3559</v>
      </c>
      <c r="H1593" s="832" t="s">
        <v>597</v>
      </c>
      <c r="I1593" s="832" t="s">
        <v>3057</v>
      </c>
      <c r="J1593" s="832" t="s">
        <v>1461</v>
      </c>
      <c r="K1593" s="832" t="s">
        <v>3058</v>
      </c>
      <c r="L1593" s="835">
        <v>0</v>
      </c>
      <c r="M1593" s="835">
        <v>0</v>
      </c>
      <c r="N1593" s="832">
        <v>3</v>
      </c>
      <c r="O1593" s="836">
        <v>1.5</v>
      </c>
      <c r="P1593" s="835">
        <v>0</v>
      </c>
      <c r="Q1593" s="837"/>
      <c r="R1593" s="832">
        <v>1</v>
      </c>
      <c r="S1593" s="837">
        <v>0.33333333333333331</v>
      </c>
      <c r="T1593" s="836">
        <v>0.5</v>
      </c>
      <c r="U1593" s="838">
        <v>0.33333333333333331</v>
      </c>
    </row>
    <row r="1594" spans="1:21" ht="14.4" customHeight="1" x14ac:dyDescent="0.3">
      <c r="A1594" s="831">
        <v>30</v>
      </c>
      <c r="B1594" s="832" t="s">
        <v>3452</v>
      </c>
      <c r="C1594" s="832" t="s">
        <v>3462</v>
      </c>
      <c r="D1594" s="833" t="s">
        <v>5005</v>
      </c>
      <c r="E1594" s="834" t="s">
        <v>3471</v>
      </c>
      <c r="F1594" s="832" t="s">
        <v>3453</v>
      </c>
      <c r="G1594" s="832" t="s">
        <v>4000</v>
      </c>
      <c r="H1594" s="832" t="s">
        <v>564</v>
      </c>
      <c r="I1594" s="832" t="s">
        <v>4001</v>
      </c>
      <c r="J1594" s="832" t="s">
        <v>1659</v>
      </c>
      <c r="K1594" s="832" t="s">
        <v>4002</v>
      </c>
      <c r="L1594" s="835">
        <v>60.07</v>
      </c>
      <c r="M1594" s="835">
        <v>60.07</v>
      </c>
      <c r="N1594" s="832">
        <v>1</v>
      </c>
      <c r="O1594" s="836">
        <v>0.5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30</v>
      </c>
      <c r="B1595" s="832" t="s">
        <v>3452</v>
      </c>
      <c r="C1595" s="832" t="s">
        <v>3462</v>
      </c>
      <c r="D1595" s="833" t="s">
        <v>5005</v>
      </c>
      <c r="E1595" s="834" t="s">
        <v>3471</v>
      </c>
      <c r="F1595" s="832" t="s">
        <v>3453</v>
      </c>
      <c r="G1595" s="832" t="s">
        <v>3560</v>
      </c>
      <c r="H1595" s="832" t="s">
        <v>564</v>
      </c>
      <c r="I1595" s="832" t="s">
        <v>3561</v>
      </c>
      <c r="J1595" s="832" t="s">
        <v>1829</v>
      </c>
      <c r="K1595" s="832" t="s">
        <v>3562</v>
      </c>
      <c r="L1595" s="835">
        <v>42.08</v>
      </c>
      <c r="M1595" s="835">
        <v>378.71999999999991</v>
      </c>
      <c r="N1595" s="832">
        <v>9</v>
      </c>
      <c r="O1595" s="836">
        <v>5</v>
      </c>
      <c r="P1595" s="835">
        <v>84.16</v>
      </c>
      <c r="Q1595" s="837">
        <v>0.22222222222222227</v>
      </c>
      <c r="R1595" s="832">
        <v>2</v>
      </c>
      <c r="S1595" s="837">
        <v>0.22222222222222221</v>
      </c>
      <c r="T1595" s="836">
        <v>1</v>
      </c>
      <c r="U1595" s="838">
        <v>0.2</v>
      </c>
    </row>
    <row r="1596" spans="1:21" ht="14.4" customHeight="1" x14ac:dyDescent="0.3">
      <c r="A1596" s="831">
        <v>30</v>
      </c>
      <c r="B1596" s="832" t="s">
        <v>3452</v>
      </c>
      <c r="C1596" s="832" t="s">
        <v>3462</v>
      </c>
      <c r="D1596" s="833" t="s">
        <v>5005</v>
      </c>
      <c r="E1596" s="834" t="s">
        <v>3471</v>
      </c>
      <c r="F1596" s="832" t="s">
        <v>3453</v>
      </c>
      <c r="G1596" s="832" t="s">
        <v>3913</v>
      </c>
      <c r="H1596" s="832" t="s">
        <v>564</v>
      </c>
      <c r="I1596" s="832" t="s">
        <v>3914</v>
      </c>
      <c r="J1596" s="832" t="s">
        <v>3915</v>
      </c>
      <c r="K1596" s="832" t="s">
        <v>3916</v>
      </c>
      <c r="L1596" s="835">
        <v>42.54</v>
      </c>
      <c r="M1596" s="835">
        <v>85.08</v>
      </c>
      <c r="N1596" s="832">
        <v>2</v>
      </c>
      <c r="O1596" s="836">
        <v>1</v>
      </c>
      <c r="P1596" s="835">
        <v>42.54</v>
      </c>
      <c r="Q1596" s="837">
        <v>0.5</v>
      </c>
      <c r="R1596" s="832">
        <v>1</v>
      </c>
      <c r="S1596" s="837">
        <v>0.5</v>
      </c>
      <c r="T1596" s="836">
        <v>0.5</v>
      </c>
      <c r="U1596" s="838">
        <v>0.5</v>
      </c>
    </row>
    <row r="1597" spans="1:21" ht="14.4" customHeight="1" x14ac:dyDescent="0.3">
      <c r="A1597" s="831">
        <v>30</v>
      </c>
      <c r="B1597" s="832" t="s">
        <v>3452</v>
      </c>
      <c r="C1597" s="832" t="s">
        <v>3462</v>
      </c>
      <c r="D1597" s="833" t="s">
        <v>5005</v>
      </c>
      <c r="E1597" s="834" t="s">
        <v>3471</v>
      </c>
      <c r="F1597" s="832" t="s">
        <v>3453</v>
      </c>
      <c r="G1597" s="832" t="s">
        <v>3563</v>
      </c>
      <c r="H1597" s="832" t="s">
        <v>564</v>
      </c>
      <c r="I1597" s="832" t="s">
        <v>3564</v>
      </c>
      <c r="J1597" s="832" t="s">
        <v>1839</v>
      </c>
      <c r="K1597" s="832" t="s">
        <v>1840</v>
      </c>
      <c r="L1597" s="835">
        <v>657.67</v>
      </c>
      <c r="M1597" s="835">
        <v>1315.34</v>
      </c>
      <c r="N1597" s="832">
        <v>2</v>
      </c>
      <c r="O1597" s="836">
        <v>1</v>
      </c>
      <c r="P1597" s="835">
        <v>657.67</v>
      </c>
      <c r="Q1597" s="837">
        <v>0.5</v>
      </c>
      <c r="R1597" s="832">
        <v>1</v>
      </c>
      <c r="S1597" s="837">
        <v>0.5</v>
      </c>
      <c r="T1597" s="836">
        <v>0.5</v>
      </c>
      <c r="U1597" s="838">
        <v>0.5</v>
      </c>
    </row>
    <row r="1598" spans="1:21" ht="14.4" customHeight="1" x14ac:dyDescent="0.3">
      <c r="A1598" s="831">
        <v>30</v>
      </c>
      <c r="B1598" s="832" t="s">
        <v>3452</v>
      </c>
      <c r="C1598" s="832" t="s">
        <v>3462</v>
      </c>
      <c r="D1598" s="833" t="s">
        <v>5005</v>
      </c>
      <c r="E1598" s="834" t="s">
        <v>3471</v>
      </c>
      <c r="F1598" s="832" t="s">
        <v>3453</v>
      </c>
      <c r="G1598" s="832" t="s">
        <v>4068</v>
      </c>
      <c r="H1598" s="832" t="s">
        <v>597</v>
      </c>
      <c r="I1598" s="832" t="s">
        <v>2827</v>
      </c>
      <c r="J1598" s="832" t="s">
        <v>2828</v>
      </c>
      <c r="K1598" s="832" t="s">
        <v>2829</v>
      </c>
      <c r="L1598" s="835">
        <v>79.11</v>
      </c>
      <c r="M1598" s="835">
        <v>79.11</v>
      </c>
      <c r="N1598" s="832">
        <v>1</v>
      </c>
      <c r="O1598" s="836">
        <v>0.5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30</v>
      </c>
      <c r="B1599" s="832" t="s">
        <v>3452</v>
      </c>
      <c r="C1599" s="832" t="s">
        <v>3462</v>
      </c>
      <c r="D1599" s="833" t="s">
        <v>5005</v>
      </c>
      <c r="E1599" s="834" t="s">
        <v>3471</v>
      </c>
      <c r="F1599" s="832" t="s">
        <v>3453</v>
      </c>
      <c r="G1599" s="832" t="s">
        <v>3923</v>
      </c>
      <c r="H1599" s="832" t="s">
        <v>564</v>
      </c>
      <c r="I1599" s="832" t="s">
        <v>4772</v>
      </c>
      <c r="J1599" s="832" t="s">
        <v>4773</v>
      </c>
      <c r="K1599" s="832" t="s">
        <v>4774</v>
      </c>
      <c r="L1599" s="835">
        <v>59.88</v>
      </c>
      <c r="M1599" s="835">
        <v>59.88</v>
      </c>
      <c r="N1599" s="832">
        <v>1</v>
      </c>
      <c r="O1599" s="836">
        <v>0.5</v>
      </c>
      <c r="P1599" s="835">
        <v>59.88</v>
      </c>
      <c r="Q1599" s="837">
        <v>1</v>
      </c>
      <c r="R1599" s="832">
        <v>1</v>
      </c>
      <c r="S1599" s="837">
        <v>1</v>
      </c>
      <c r="T1599" s="836">
        <v>0.5</v>
      </c>
      <c r="U1599" s="838">
        <v>1</v>
      </c>
    </row>
    <row r="1600" spans="1:21" ht="14.4" customHeight="1" x14ac:dyDescent="0.3">
      <c r="A1600" s="831">
        <v>30</v>
      </c>
      <c r="B1600" s="832" t="s">
        <v>3452</v>
      </c>
      <c r="C1600" s="832" t="s">
        <v>3462</v>
      </c>
      <c r="D1600" s="833" t="s">
        <v>5005</v>
      </c>
      <c r="E1600" s="834" t="s">
        <v>3471</v>
      </c>
      <c r="F1600" s="832" t="s">
        <v>3453</v>
      </c>
      <c r="G1600" s="832" t="s">
        <v>3565</v>
      </c>
      <c r="H1600" s="832" t="s">
        <v>564</v>
      </c>
      <c r="I1600" s="832" t="s">
        <v>4775</v>
      </c>
      <c r="J1600" s="832" t="s">
        <v>4776</v>
      </c>
      <c r="K1600" s="832" t="s">
        <v>2720</v>
      </c>
      <c r="L1600" s="835">
        <v>17.8</v>
      </c>
      <c r="M1600" s="835">
        <v>17.8</v>
      </c>
      <c r="N1600" s="832">
        <v>1</v>
      </c>
      <c r="O1600" s="836">
        <v>0.5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30</v>
      </c>
      <c r="B1601" s="832" t="s">
        <v>3452</v>
      </c>
      <c r="C1601" s="832" t="s">
        <v>3462</v>
      </c>
      <c r="D1601" s="833" t="s">
        <v>5005</v>
      </c>
      <c r="E1601" s="834" t="s">
        <v>3471</v>
      </c>
      <c r="F1601" s="832" t="s">
        <v>3453</v>
      </c>
      <c r="G1601" s="832" t="s">
        <v>4606</v>
      </c>
      <c r="H1601" s="832" t="s">
        <v>564</v>
      </c>
      <c r="I1601" s="832" t="s">
        <v>4607</v>
      </c>
      <c r="J1601" s="832" t="s">
        <v>4608</v>
      </c>
      <c r="K1601" s="832" t="s">
        <v>3147</v>
      </c>
      <c r="L1601" s="835">
        <v>192.28</v>
      </c>
      <c r="M1601" s="835">
        <v>192.28</v>
      </c>
      <c r="N1601" s="832">
        <v>1</v>
      </c>
      <c r="O1601" s="836">
        <v>0.5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30</v>
      </c>
      <c r="B1602" s="832" t="s">
        <v>3452</v>
      </c>
      <c r="C1602" s="832" t="s">
        <v>3462</v>
      </c>
      <c r="D1602" s="833" t="s">
        <v>5005</v>
      </c>
      <c r="E1602" s="834" t="s">
        <v>3471</v>
      </c>
      <c r="F1602" s="832" t="s">
        <v>3453</v>
      </c>
      <c r="G1602" s="832" t="s">
        <v>4313</v>
      </c>
      <c r="H1602" s="832" t="s">
        <v>564</v>
      </c>
      <c r="I1602" s="832" t="s">
        <v>4777</v>
      </c>
      <c r="J1602" s="832" t="s">
        <v>1738</v>
      </c>
      <c r="K1602" s="832" t="s">
        <v>4778</v>
      </c>
      <c r="L1602" s="835">
        <v>98.2</v>
      </c>
      <c r="M1602" s="835">
        <v>98.2</v>
      </c>
      <c r="N1602" s="832">
        <v>1</v>
      </c>
      <c r="O1602" s="836">
        <v>0.5</v>
      </c>
      <c r="P1602" s="835">
        <v>98.2</v>
      </c>
      <c r="Q1602" s="837">
        <v>1</v>
      </c>
      <c r="R1602" s="832">
        <v>1</v>
      </c>
      <c r="S1602" s="837">
        <v>1</v>
      </c>
      <c r="T1602" s="836">
        <v>0.5</v>
      </c>
      <c r="U1602" s="838">
        <v>1</v>
      </c>
    </row>
    <row r="1603" spans="1:21" ht="14.4" customHeight="1" x14ac:dyDescent="0.3">
      <c r="A1603" s="831">
        <v>30</v>
      </c>
      <c r="B1603" s="832" t="s">
        <v>3452</v>
      </c>
      <c r="C1603" s="832" t="s">
        <v>3462</v>
      </c>
      <c r="D1603" s="833" t="s">
        <v>5005</v>
      </c>
      <c r="E1603" s="834" t="s">
        <v>3471</v>
      </c>
      <c r="F1603" s="832" t="s">
        <v>3453</v>
      </c>
      <c r="G1603" s="832" t="s">
        <v>3569</v>
      </c>
      <c r="H1603" s="832" t="s">
        <v>564</v>
      </c>
      <c r="I1603" s="832" t="s">
        <v>3570</v>
      </c>
      <c r="J1603" s="832" t="s">
        <v>1726</v>
      </c>
      <c r="K1603" s="832" t="s">
        <v>2713</v>
      </c>
      <c r="L1603" s="835">
        <v>122.73</v>
      </c>
      <c r="M1603" s="835">
        <v>368.19</v>
      </c>
      <c r="N1603" s="832">
        <v>3</v>
      </c>
      <c r="O1603" s="836">
        <v>1.5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30</v>
      </c>
      <c r="B1604" s="832" t="s">
        <v>3452</v>
      </c>
      <c r="C1604" s="832" t="s">
        <v>3462</v>
      </c>
      <c r="D1604" s="833" t="s">
        <v>5005</v>
      </c>
      <c r="E1604" s="834" t="s">
        <v>3471</v>
      </c>
      <c r="F1604" s="832" t="s">
        <v>3453</v>
      </c>
      <c r="G1604" s="832" t="s">
        <v>4213</v>
      </c>
      <c r="H1604" s="832" t="s">
        <v>564</v>
      </c>
      <c r="I1604" s="832" t="s">
        <v>4779</v>
      </c>
      <c r="J1604" s="832" t="s">
        <v>1746</v>
      </c>
      <c r="K1604" s="832" t="s">
        <v>4780</v>
      </c>
      <c r="L1604" s="835">
        <v>31.32</v>
      </c>
      <c r="M1604" s="835">
        <v>31.32</v>
      </c>
      <c r="N1604" s="832">
        <v>1</v>
      </c>
      <c r="O1604" s="836">
        <v>0.5</v>
      </c>
      <c r="P1604" s="835">
        <v>31.32</v>
      </c>
      <c r="Q1604" s="837">
        <v>1</v>
      </c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30</v>
      </c>
      <c r="B1605" s="832" t="s">
        <v>3452</v>
      </c>
      <c r="C1605" s="832" t="s">
        <v>3462</v>
      </c>
      <c r="D1605" s="833" t="s">
        <v>5005</v>
      </c>
      <c r="E1605" s="834" t="s">
        <v>3471</v>
      </c>
      <c r="F1605" s="832" t="s">
        <v>3453</v>
      </c>
      <c r="G1605" s="832" t="s">
        <v>4213</v>
      </c>
      <c r="H1605" s="832" t="s">
        <v>564</v>
      </c>
      <c r="I1605" s="832" t="s">
        <v>4317</v>
      </c>
      <c r="J1605" s="832" t="s">
        <v>4318</v>
      </c>
      <c r="K1605" s="832" t="s">
        <v>4319</v>
      </c>
      <c r="L1605" s="835">
        <v>93.96</v>
      </c>
      <c r="M1605" s="835">
        <v>93.96</v>
      </c>
      <c r="N1605" s="832">
        <v>1</v>
      </c>
      <c r="O1605" s="836">
        <v>0.5</v>
      </c>
      <c r="P1605" s="835">
        <v>93.96</v>
      </c>
      <c r="Q1605" s="837">
        <v>1</v>
      </c>
      <c r="R1605" s="832">
        <v>1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30</v>
      </c>
      <c r="B1606" s="832" t="s">
        <v>3452</v>
      </c>
      <c r="C1606" s="832" t="s">
        <v>3462</v>
      </c>
      <c r="D1606" s="833" t="s">
        <v>5005</v>
      </c>
      <c r="E1606" s="834" t="s">
        <v>3471</v>
      </c>
      <c r="F1606" s="832" t="s">
        <v>3453</v>
      </c>
      <c r="G1606" s="832" t="s">
        <v>3941</v>
      </c>
      <c r="H1606" s="832" t="s">
        <v>564</v>
      </c>
      <c r="I1606" s="832" t="s">
        <v>3942</v>
      </c>
      <c r="J1606" s="832" t="s">
        <v>959</v>
      </c>
      <c r="K1606" s="832" t="s">
        <v>3943</v>
      </c>
      <c r="L1606" s="835">
        <v>43.94</v>
      </c>
      <c r="M1606" s="835">
        <v>43.94</v>
      </c>
      <c r="N1606" s="832">
        <v>1</v>
      </c>
      <c r="O1606" s="836">
        <v>0.5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30</v>
      </c>
      <c r="B1607" s="832" t="s">
        <v>3452</v>
      </c>
      <c r="C1607" s="832" t="s">
        <v>3462</v>
      </c>
      <c r="D1607" s="833" t="s">
        <v>5005</v>
      </c>
      <c r="E1607" s="834" t="s">
        <v>3471</v>
      </c>
      <c r="F1607" s="832" t="s">
        <v>3453</v>
      </c>
      <c r="G1607" s="832" t="s">
        <v>3590</v>
      </c>
      <c r="H1607" s="832" t="s">
        <v>564</v>
      </c>
      <c r="I1607" s="832" t="s">
        <v>3944</v>
      </c>
      <c r="J1607" s="832" t="s">
        <v>791</v>
      </c>
      <c r="K1607" s="832" t="s">
        <v>3945</v>
      </c>
      <c r="L1607" s="835">
        <v>311.02</v>
      </c>
      <c r="M1607" s="835">
        <v>933.06</v>
      </c>
      <c r="N1607" s="832">
        <v>3</v>
      </c>
      <c r="O1607" s="836">
        <v>2</v>
      </c>
      <c r="P1607" s="835">
        <v>933.06</v>
      </c>
      <c r="Q1607" s="837">
        <v>1</v>
      </c>
      <c r="R1607" s="832">
        <v>3</v>
      </c>
      <c r="S1607" s="837">
        <v>1</v>
      </c>
      <c r="T1607" s="836">
        <v>2</v>
      </c>
      <c r="U1607" s="838">
        <v>1</v>
      </c>
    </row>
    <row r="1608" spans="1:21" ht="14.4" customHeight="1" x14ac:dyDescent="0.3">
      <c r="A1608" s="831">
        <v>30</v>
      </c>
      <c r="B1608" s="832" t="s">
        <v>3452</v>
      </c>
      <c r="C1608" s="832" t="s">
        <v>3462</v>
      </c>
      <c r="D1608" s="833" t="s">
        <v>5005</v>
      </c>
      <c r="E1608" s="834" t="s">
        <v>3471</v>
      </c>
      <c r="F1608" s="832" t="s">
        <v>3453</v>
      </c>
      <c r="G1608" s="832" t="s">
        <v>4081</v>
      </c>
      <c r="H1608" s="832" t="s">
        <v>564</v>
      </c>
      <c r="I1608" s="832" t="s">
        <v>4781</v>
      </c>
      <c r="J1608" s="832" t="s">
        <v>4782</v>
      </c>
      <c r="K1608" s="832" t="s">
        <v>2778</v>
      </c>
      <c r="L1608" s="835">
        <v>218.73</v>
      </c>
      <c r="M1608" s="835">
        <v>218.73</v>
      </c>
      <c r="N1608" s="832">
        <v>1</v>
      </c>
      <c r="O1608" s="836">
        <v>0.5</v>
      </c>
      <c r="P1608" s="835">
        <v>218.73</v>
      </c>
      <c r="Q1608" s="837">
        <v>1</v>
      </c>
      <c r="R1608" s="832">
        <v>1</v>
      </c>
      <c r="S1608" s="837">
        <v>1</v>
      </c>
      <c r="T1608" s="836">
        <v>0.5</v>
      </c>
      <c r="U1608" s="838">
        <v>1</v>
      </c>
    </row>
    <row r="1609" spans="1:21" ht="14.4" customHeight="1" x14ac:dyDescent="0.3">
      <c r="A1609" s="831">
        <v>30</v>
      </c>
      <c r="B1609" s="832" t="s">
        <v>3452</v>
      </c>
      <c r="C1609" s="832" t="s">
        <v>3462</v>
      </c>
      <c r="D1609" s="833" t="s">
        <v>5005</v>
      </c>
      <c r="E1609" s="834" t="s">
        <v>3471</v>
      </c>
      <c r="F1609" s="832" t="s">
        <v>3453</v>
      </c>
      <c r="G1609" s="832" t="s">
        <v>3946</v>
      </c>
      <c r="H1609" s="832" t="s">
        <v>597</v>
      </c>
      <c r="I1609" s="832" t="s">
        <v>3183</v>
      </c>
      <c r="J1609" s="832" t="s">
        <v>813</v>
      </c>
      <c r="K1609" s="832" t="s">
        <v>2765</v>
      </c>
      <c r="L1609" s="835">
        <v>0</v>
      </c>
      <c r="M1609" s="835">
        <v>0</v>
      </c>
      <c r="N1609" s="832">
        <v>1</v>
      </c>
      <c r="O1609" s="836">
        <v>0.5</v>
      </c>
      <c r="P1609" s="835">
        <v>0</v>
      </c>
      <c r="Q1609" s="837"/>
      <c r="R1609" s="832">
        <v>1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30</v>
      </c>
      <c r="B1610" s="832" t="s">
        <v>3452</v>
      </c>
      <c r="C1610" s="832" t="s">
        <v>3462</v>
      </c>
      <c r="D1610" s="833" t="s">
        <v>5005</v>
      </c>
      <c r="E1610" s="834" t="s">
        <v>3471</v>
      </c>
      <c r="F1610" s="832" t="s">
        <v>3453</v>
      </c>
      <c r="G1610" s="832" t="s">
        <v>3946</v>
      </c>
      <c r="H1610" s="832" t="s">
        <v>597</v>
      </c>
      <c r="I1610" s="832" t="s">
        <v>3184</v>
      </c>
      <c r="J1610" s="832" t="s">
        <v>811</v>
      </c>
      <c r="K1610" s="832" t="s">
        <v>3185</v>
      </c>
      <c r="L1610" s="835">
        <v>0</v>
      </c>
      <c r="M1610" s="835">
        <v>0</v>
      </c>
      <c r="N1610" s="832">
        <v>1</v>
      </c>
      <c r="O1610" s="836">
        <v>0.5</v>
      </c>
      <c r="P1610" s="835"/>
      <c r="Q1610" s="837"/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30</v>
      </c>
      <c r="B1611" s="832" t="s">
        <v>3452</v>
      </c>
      <c r="C1611" s="832" t="s">
        <v>3462</v>
      </c>
      <c r="D1611" s="833" t="s">
        <v>5005</v>
      </c>
      <c r="E1611" s="834" t="s">
        <v>3471</v>
      </c>
      <c r="F1611" s="832" t="s">
        <v>3453</v>
      </c>
      <c r="G1611" s="832" t="s">
        <v>1865</v>
      </c>
      <c r="H1611" s="832" t="s">
        <v>597</v>
      </c>
      <c r="I1611" s="832" t="s">
        <v>4783</v>
      </c>
      <c r="J1611" s="832" t="s">
        <v>2619</v>
      </c>
      <c r="K1611" s="832" t="s">
        <v>4784</v>
      </c>
      <c r="L1611" s="835">
        <v>184.74</v>
      </c>
      <c r="M1611" s="835">
        <v>369.48</v>
      </c>
      <c r="N1611" s="832">
        <v>2</v>
      </c>
      <c r="O1611" s="836">
        <v>1.5</v>
      </c>
      <c r="P1611" s="835">
        <v>184.74</v>
      </c>
      <c r="Q1611" s="837">
        <v>0.5</v>
      </c>
      <c r="R1611" s="832">
        <v>1</v>
      </c>
      <c r="S1611" s="837">
        <v>0.5</v>
      </c>
      <c r="T1611" s="836">
        <v>0.5</v>
      </c>
      <c r="U1611" s="838">
        <v>0.33333333333333331</v>
      </c>
    </row>
    <row r="1612" spans="1:21" ht="14.4" customHeight="1" x14ac:dyDescent="0.3">
      <c r="A1612" s="831">
        <v>30</v>
      </c>
      <c r="B1612" s="832" t="s">
        <v>3452</v>
      </c>
      <c r="C1612" s="832" t="s">
        <v>3462</v>
      </c>
      <c r="D1612" s="833" t="s">
        <v>5005</v>
      </c>
      <c r="E1612" s="834" t="s">
        <v>3471</v>
      </c>
      <c r="F1612" s="832" t="s">
        <v>3453</v>
      </c>
      <c r="G1612" s="832" t="s">
        <v>1865</v>
      </c>
      <c r="H1612" s="832" t="s">
        <v>597</v>
      </c>
      <c r="I1612" s="832" t="s">
        <v>2621</v>
      </c>
      <c r="J1612" s="832" t="s">
        <v>2622</v>
      </c>
      <c r="K1612" s="832" t="s">
        <v>2623</v>
      </c>
      <c r="L1612" s="835">
        <v>120.61</v>
      </c>
      <c r="M1612" s="835">
        <v>120.61</v>
      </c>
      <c r="N1612" s="832">
        <v>1</v>
      </c>
      <c r="O1612" s="836">
        <v>0.5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30</v>
      </c>
      <c r="B1613" s="832" t="s">
        <v>3452</v>
      </c>
      <c r="C1613" s="832" t="s">
        <v>3462</v>
      </c>
      <c r="D1613" s="833" t="s">
        <v>5005</v>
      </c>
      <c r="E1613" s="834" t="s">
        <v>3471</v>
      </c>
      <c r="F1613" s="832" t="s">
        <v>3453</v>
      </c>
      <c r="G1613" s="832" t="s">
        <v>3489</v>
      </c>
      <c r="H1613" s="832" t="s">
        <v>597</v>
      </c>
      <c r="I1613" s="832" t="s">
        <v>3145</v>
      </c>
      <c r="J1613" s="832" t="s">
        <v>1891</v>
      </c>
      <c r="K1613" s="832" t="s">
        <v>3144</v>
      </c>
      <c r="L1613" s="835">
        <v>0</v>
      </c>
      <c r="M1613" s="835">
        <v>0</v>
      </c>
      <c r="N1613" s="832">
        <v>4</v>
      </c>
      <c r="O1613" s="836">
        <v>2</v>
      </c>
      <c r="P1613" s="835">
        <v>0</v>
      </c>
      <c r="Q1613" s="837"/>
      <c r="R1613" s="832">
        <v>1</v>
      </c>
      <c r="S1613" s="837">
        <v>0.25</v>
      </c>
      <c r="T1613" s="836">
        <v>0.5</v>
      </c>
      <c r="U1613" s="838">
        <v>0.25</v>
      </c>
    </row>
    <row r="1614" spans="1:21" ht="14.4" customHeight="1" x14ac:dyDescent="0.3">
      <c r="A1614" s="831">
        <v>30</v>
      </c>
      <c r="B1614" s="832" t="s">
        <v>3452</v>
      </c>
      <c r="C1614" s="832" t="s">
        <v>3462</v>
      </c>
      <c r="D1614" s="833" t="s">
        <v>5005</v>
      </c>
      <c r="E1614" s="834" t="s">
        <v>3471</v>
      </c>
      <c r="F1614" s="832" t="s">
        <v>3453</v>
      </c>
      <c r="G1614" s="832" t="s">
        <v>3947</v>
      </c>
      <c r="H1614" s="832" t="s">
        <v>597</v>
      </c>
      <c r="I1614" s="832" t="s">
        <v>2657</v>
      </c>
      <c r="J1614" s="832" t="s">
        <v>967</v>
      </c>
      <c r="K1614" s="832" t="s">
        <v>2658</v>
      </c>
      <c r="L1614" s="835">
        <v>1544.99</v>
      </c>
      <c r="M1614" s="835">
        <v>12359.92</v>
      </c>
      <c r="N1614" s="832">
        <v>8</v>
      </c>
      <c r="O1614" s="836">
        <v>3.5</v>
      </c>
      <c r="P1614" s="835">
        <v>4634.97</v>
      </c>
      <c r="Q1614" s="837">
        <v>0.375</v>
      </c>
      <c r="R1614" s="832">
        <v>3</v>
      </c>
      <c r="S1614" s="837">
        <v>0.375</v>
      </c>
      <c r="T1614" s="836">
        <v>1.5</v>
      </c>
      <c r="U1614" s="838">
        <v>0.42857142857142855</v>
      </c>
    </row>
    <row r="1615" spans="1:21" ht="14.4" customHeight="1" x14ac:dyDescent="0.3">
      <c r="A1615" s="831">
        <v>30</v>
      </c>
      <c r="B1615" s="832" t="s">
        <v>3452</v>
      </c>
      <c r="C1615" s="832" t="s">
        <v>3462</v>
      </c>
      <c r="D1615" s="833" t="s">
        <v>5005</v>
      </c>
      <c r="E1615" s="834" t="s">
        <v>3471</v>
      </c>
      <c r="F1615" s="832" t="s">
        <v>3453</v>
      </c>
      <c r="G1615" s="832" t="s">
        <v>3947</v>
      </c>
      <c r="H1615" s="832" t="s">
        <v>597</v>
      </c>
      <c r="I1615" s="832" t="s">
        <v>2655</v>
      </c>
      <c r="J1615" s="832" t="s">
        <v>967</v>
      </c>
      <c r="K1615" s="832" t="s">
        <v>2656</v>
      </c>
      <c r="L1615" s="835">
        <v>515</v>
      </c>
      <c r="M1615" s="835">
        <v>515</v>
      </c>
      <c r="N1615" s="832">
        <v>1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30</v>
      </c>
      <c r="B1616" s="832" t="s">
        <v>3452</v>
      </c>
      <c r="C1616" s="832" t="s">
        <v>3462</v>
      </c>
      <c r="D1616" s="833" t="s">
        <v>5005</v>
      </c>
      <c r="E1616" s="834" t="s">
        <v>3471</v>
      </c>
      <c r="F1616" s="832" t="s">
        <v>3453</v>
      </c>
      <c r="G1616" s="832" t="s">
        <v>4785</v>
      </c>
      <c r="H1616" s="832" t="s">
        <v>597</v>
      </c>
      <c r="I1616" s="832" t="s">
        <v>3210</v>
      </c>
      <c r="J1616" s="832" t="s">
        <v>3211</v>
      </c>
      <c r="K1616" s="832" t="s">
        <v>3212</v>
      </c>
      <c r="L1616" s="835">
        <v>802.48</v>
      </c>
      <c r="M1616" s="835">
        <v>802.48</v>
      </c>
      <c r="N1616" s="832">
        <v>1</v>
      </c>
      <c r="O1616" s="836">
        <v>0.5</v>
      </c>
      <c r="P1616" s="835">
        <v>802.48</v>
      </c>
      <c r="Q1616" s="837">
        <v>1</v>
      </c>
      <c r="R1616" s="832">
        <v>1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30</v>
      </c>
      <c r="B1617" s="832" t="s">
        <v>3452</v>
      </c>
      <c r="C1617" s="832" t="s">
        <v>3462</v>
      </c>
      <c r="D1617" s="833" t="s">
        <v>5005</v>
      </c>
      <c r="E1617" s="834" t="s">
        <v>3471</v>
      </c>
      <c r="F1617" s="832" t="s">
        <v>3453</v>
      </c>
      <c r="G1617" s="832" t="s">
        <v>4786</v>
      </c>
      <c r="H1617" s="832" t="s">
        <v>564</v>
      </c>
      <c r="I1617" s="832" t="s">
        <v>4787</v>
      </c>
      <c r="J1617" s="832" t="s">
        <v>4788</v>
      </c>
      <c r="K1617" s="832" t="s">
        <v>4789</v>
      </c>
      <c r="L1617" s="835">
        <v>0</v>
      </c>
      <c r="M1617" s="835">
        <v>0</v>
      </c>
      <c r="N1617" s="832">
        <v>1</v>
      </c>
      <c r="O1617" s="836">
        <v>0.5</v>
      </c>
      <c r="P1617" s="835"/>
      <c r="Q1617" s="837"/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30</v>
      </c>
      <c r="B1618" s="832" t="s">
        <v>3452</v>
      </c>
      <c r="C1618" s="832" t="s">
        <v>3462</v>
      </c>
      <c r="D1618" s="833" t="s">
        <v>5005</v>
      </c>
      <c r="E1618" s="834" t="s">
        <v>3471</v>
      </c>
      <c r="F1618" s="832" t="s">
        <v>3453</v>
      </c>
      <c r="G1618" s="832" t="s">
        <v>3594</v>
      </c>
      <c r="H1618" s="832" t="s">
        <v>597</v>
      </c>
      <c r="I1618" s="832" t="s">
        <v>2574</v>
      </c>
      <c r="J1618" s="832" t="s">
        <v>2572</v>
      </c>
      <c r="K1618" s="832" t="s">
        <v>2575</v>
      </c>
      <c r="L1618" s="835">
        <v>414.07</v>
      </c>
      <c r="M1618" s="835">
        <v>414.07</v>
      </c>
      <c r="N1618" s="832">
        <v>1</v>
      </c>
      <c r="O1618" s="836">
        <v>0.5</v>
      </c>
      <c r="P1618" s="835">
        <v>414.07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30</v>
      </c>
      <c r="B1619" s="832" t="s">
        <v>3452</v>
      </c>
      <c r="C1619" s="832" t="s">
        <v>3462</v>
      </c>
      <c r="D1619" s="833" t="s">
        <v>5005</v>
      </c>
      <c r="E1619" s="834" t="s">
        <v>3471</v>
      </c>
      <c r="F1619" s="832" t="s">
        <v>3453</v>
      </c>
      <c r="G1619" s="832" t="s">
        <v>4790</v>
      </c>
      <c r="H1619" s="832" t="s">
        <v>597</v>
      </c>
      <c r="I1619" s="832" t="s">
        <v>2976</v>
      </c>
      <c r="J1619" s="832" t="s">
        <v>2977</v>
      </c>
      <c r="K1619" s="832" t="s">
        <v>2978</v>
      </c>
      <c r="L1619" s="835">
        <v>150.72999999999999</v>
      </c>
      <c r="M1619" s="835">
        <v>1507.3</v>
      </c>
      <c r="N1619" s="832">
        <v>10</v>
      </c>
      <c r="O1619" s="836">
        <v>0.5</v>
      </c>
      <c r="P1619" s="835">
        <v>1507.3</v>
      </c>
      <c r="Q1619" s="837">
        <v>1</v>
      </c>
      <c r="R1619" s="832">
        <v>10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30</v>
      </c>
      <c r="B1620" s="832" t="s">
        <v>3452</v>
      </c>
      <c r="C1620" s="832" t="s">
        <v>3462</v>
      </c>
      <c r="D1620" s="833" t="s">
        <v>5005</v>
      </c>
      <c r="E1620" s="834" t="s">
        <v>3471</v>
      </c>
      <c r="F1620" s="832" t="s">
        <v>3453</v>
      </c>
      <c r="G1620" s="832" t="s">
        <v>3571</v>
      </c>
      <c r="H1620" s="832" t="s">
        <v>564</v>
      </c>
      <c r="I1620" s="832" t="s">
        <v>4791</v>
      </c>
      <c r="J1620" s="832" t="s">
        <v>3957</v>
      </c>
      <c r="K1620" s="832" t="s">
        <v>4792</v>
      </c>
      <c r="L1620" s="835">
        <v>99.94</v>
      </c>
      <c r="M1620" s="835">
        <v>99.94</v>
      </c>
      <c r="N1620" s="832">
        <v>1</v>
      </c>
      <c r="O1620" s="836">
        <v>1</v>
      </c>
      <c r="P1620" s="835">
        <v>99.94</v>
      </c>
      <c r="Q1620" s="837">
        <v>1</v>
      </c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30</v>
      </c>
      <c r="B1621" s="832" t="s">
        <v>3452</v>
      </c>
      <c r="C1621" s="832" t="s">
        <v>3462</v>
      </c>
      <c r="D1621" s="833" t="s">
        <v>5005</v>
      </c>
      <c r="E1621" s="834" t="s">
        <v>3471</v>
      </c>
      <c r="F1621" s="832" t="s">
        <v>3453</v>
      </c>
      <c r="G1621" s="832" t="s">
        <v>3571</v>
      </c>
      <c r="H1621" s="832" t="s">
        <v>597</v>
      </c>
      <c r="I1621" s="832" t="s">
        <v>3053</v>
      </c>
      <c r="J1621" s="832" t="s">
        <v>3054</v>
      </c>
      <c r="K1621" s="832" t="s">
        <v>3055</v>
      </c>
      <c r="L1621" s="835">
        <v>50.32</v>
      </c>
      <c r="M1621" s="835">
        <v>100.64</v>
      </c>
      <c r="N1621" s="832">
        <v>2</v>
      </c>
      <c r="O1621" s="836">
        <v>1</v>
      </c>
      <c r="P1621" s="835">
        <v>50.32</v>
      </c>
      <c r="Q1621" s="837">
        <v>0.5</v>
      </c>
      <c r="R1621" s="832">
        <v>1</v>
      </c>
      <c r="S1621" s="837">
        <v>0.5</v>
      </c>
      <c r="T1621" s="836">
        <v>0.5</v>
      </c>
      <c r="U1621" s="838">
        <v>0.5</v>
      </c>
    </row>
    <row r="1622" spans="1:21" ht="14.4" customHeight="1" x14ac:dyDescent="0.3">
      <c r="A1622" s="831">
        <v>30</v>
      </c>
      <c r="B1622" s="832" t="s">
        <v>3452</v>
      </c>
      <c r="C1622" s="832" t="s">
        <v>3462</v>
      </c>
      <c r="D1622" s="833" t="s">
        <v>5005</v>
      </c>
      <c r="E1622" s="834" t="s">
        <v>3471</v>
      </c>
      <c r="F1622" s="832" t="s">
        <v>3453</v>
      </c>
      <c r="G1622" s="832" t="s">
        <v>3571</v>
      </c>
      <c r="H1622" s="832" t="s">
        <v>564</v>
      </c>
      <c r="I1622" s="832" t="s">
        <v>4793</v>
      </c>
      <c r="J1622" s="832" t="s">
        <v>3960</v>
      </c>
      <c r="K1622" s="832" t="s">
        <v>4794</v>
      </c>
      <c r="L1622" s="835">
        <v>16.77</v>
      </c>
      <c r="M1622" s="835">
        <v>16.77</v>
      </c>
      <c r="N1622" s="832">
        <v>1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30</v>
      </c>
      <c r="B1623" s="832" t="s">
        <v>3452</v>
      </c>
      <c r="C1623" s="832" t="s">
        <v>3462</v>
      </c>
      <c r="D1623" s="833" t="s">
        <v>5005</v>
      </c>
      <c r="E1623" s="834" t="s">
        <v>3471</v>
      </c>
      <c r="F1623" s="832" t="s">
        <v>3453</v>
      </c>
      <c r="G1623" s="832" t="s">
        <v>3962</v>
      </c>
      <c r="H1623" s="832" t="s">
        <v>564</v>
      </c>
      <c r="I1623" s="832" t="s">
        <v>4795</v>
      </c>
      <c r="J1623" s="832" t="s">
        <v>4796</v>
      </c>
      <c r="K1623" s="832" t="s">
        <v>4797</v>
      </c>
      <c r="L1623" s="835">
        <v>102.52</v>
      </c>
      <c r="M1623" s="835">
        <v>102.52</v>
      </c>
      <c r="N1623" s="832">
        <v>1</v>
      </c>
      <c r="O1623" s="836">
        <v>0.5</v>
      </c>
      <c r="P1623" s="835">
        <v>102.52</v>
      </c>
      <c r="Q1623" s="837">
        <v>1</v>
      </c>
      <c r="R1623" s="832">
        <v>1</v>
      </c>
      <c r="S1623" s="837">
        <v>1</v>
      </c>
      <c r="T1623" s="836">
        <v>0.5</v>
      </c>
      <c r="U1623" s="838">
        <v>1</v>
      </c>
    </row>
    <row r="1624" spans="1:21" ht="14.4" customHeight="1" x14ac:dyDescent="0.3">
      <c r="A1624" s="831">
        <v>30</v>
      </c>
      <c r="B1624" s="832" t="s">
        <v>3452</v>
      </c>
      <c r="C1624" s="832" t="s">
        <v>3462</v>
      </c>
      <c r="D1624" s="833" t="s">
        <v>5005</v>
      </c>
      <c r="E1624" s="834" t="s">
        <v>3471</v>
      </c>
      <c r="F1624" s="832" t="s">
        <v>3453</v>
      </c>
      <c r="G1624" s="832" t="s">
        <v>3965</v>
      </c>
      <c r="H1624" s="832" t="s">
        <v>597</v>
      </c>
      <c r="I1624" s="832" t="s">
        <v>2923</v>
      </c>
      <c r="J1624" s="832" t="s">
        <v>1988</v>
      </c>
      <c r="K1624" s="832" t="s">
        <v>2924</v>
      </c>
      <c r="L1624" s="835">
        <v>154.36000000000001</v>
      </c>
      <c r="M1624" s="835">
        <v>154.36000000000001</v>
      </c>
      <c r="N1624" s="832">
        <v>1</v>
      </c>
      <c r="O1624" s="836">
        <v>0.5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30</v>
      </c>
      <c r="B1625" s="832" t="s">
        <v>3452</v>
      </c>
      <c r="C1625" s="832" t="s">
        <v>3462</v>
      </c>
      <c r="D1625" s="833" t="s">
        <v>5005</v>
      </c>
      <c r="E1625" s="834" t="s">
        <v>3471</v>
      </c>
      <c r="F1625" s="832" t="s">
        <v>3453</v>
      </c>
      <c r="G1625" s="832" t="s">
        <v>4082</v>
      </c>
      <c r="H1625" s="832" t="s">
        <v>597</v>
      </c>
      <c r="I1625" s="832" t="s">
        <v>3093</v>
      </c>
      <c r="J1625" s="832" t="s">
        <v>1432</v>
      </c>
      <c r="K1625" s="832" t="s">
        <v>3094</v>
      </c>
      <c r="L1625" s="835">
        <v>229.15</v>
      </c>
      <c r="M1625" s="835">
        <v>229.15</v>
      </c>
      <c r="N1625" s="832">
        <v>1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30</v>
      </c>
      <c r="B1626" s="832" t="s">
        <v>3452</v>
      </c>
      <c r="C1626" s="832" t="s">
        <v>3462</v>
      </c>
      <c r="D1626" s="833" t="s">
        <v>5005</v>
      </c>
      <c r="E1626" s="834" t="s">
        <v>3471</v>
      </c>
      <c r="F1626" s="832" t="s">
        <v>3453</v>
      </c>
      <c r="G1626" s="832" t="s">
        <v>4082</v>
      </c>
      <c r="H1626" s="832" t="s">
        <v>597</v>
      </c>
      <c r="I1626" s="832" t="s">
        <v>3093</v>
      </c>
      <c r="J1626" s="832" t="s">
        <v>1432</v>
      </c>
      <c r="K1626" s="832" t="s">
        <v>3094</v>
      </c>
      <c r="L1626" s="835">
        <v>212.45</v>
      </c>
      <c r="M1626" s="835">
        <v>212.45</v>
      </c>
      <c r="N1626" s="832">
        <v>1</v>
      </c>
      <c r="O1626" s="836">
        <v>0.5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30</v>
      </c>
      <c r="B1627" s="832" t="s">
        <v>3452</v>
      </c>
      <c r="C1627" s="832" t="s">
        <v>3462</v>
      </c>
      <c r="D1627" s="833" t="s">
        <v>5005</v>
      </c>
      <c r="E1627" s="834" t="s">
        <v>3471</v>
      </c>
      <c r="F1627" s="832" t="s">
        <v>3453</v>
      </c>
      <c r="G1627" s="832" t="s">
        <v>3572</v>
      </c>
      <c r="H1627" s="832" t="s">
        <v>597</v>
      </c>
      <c r="I1627" s="832" t="s">
        <v>2904</v>
      </c>
      <c r="J1627" s="832" t="s">
        <v>2900</v>
      </c>
      <c r="K1627" s="832" t="s">
        <v>2905</v>
      </c>
      <c r="L1627" s="835">
        <v>63.14</v>
      </c>
      <c r="M1627" s="835">
        <v>126.28</v>
      </c>
      <c r="N1627" s="832">
        <v>2</v>
      </c>
      <c r="O1627" s="836">
        <v>1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30</v>
      </c>
      <c r="B1628" s="832" t="s">
        <v>3452</v>
      </c>
      <c r="C1628" s="832" t="s">
        <v>3462</v>
      </c>
      <c r="D1628" s="833" t="s">
        <v>5005</v>
      </c>
      <c r="E1628" s="834" t="s">
        <v>3471</v>
      </c>
      <c r="F1628" s="832" t="s">
        <v>3453</v>
      </c>
      <c r="G1628" s="832" t="s">
        <v>3572</v>
      </c>
      <c r="H1628" s="832" t="s">
        <v>597</v>
      </c>
      <c r="I1628" s="832" t="s">
        <v>2908</v>
      </c>
      <c r="J1628" s="832" t="s">
        <v>2900</v>
      </c>
      <c r="K1628" s="832" t="s">
        <v>2909</v>
      </c>
      <c r="L1628" s="835">
        <v>84.18</v>
      </c>
      <c r="M1628" s="835">
        <v>168.36</v>
      </c>
      <c r="N1628" s="832">
        <v>2</v>
      </c>
      <c r="O1628" s="836">
        <v>1.5</v>
      </c>
      <c r="P1628" s="835">
        <v>84.18</v>
      </c>
      <c r="Q1628" s="837">
        <v>0.5</v>
      </c>
      <c r="R1628" s="832">
        <v>1</v>
      </c>
      <c r="S1628" s="837">
        <v>0.5</v>
      </c>
      <c r="T1628" s="836">
        <v>1</v>
      </c>
      <c r="U1628" s="838">
        <v>0.66666666666666663</v>
      </c>
    </row>
    <row r="1629" spans="1:21" ht="14.4" customHeight="1" x14ac:dyDescent="0.3">
      <c r="A1629" s="831">
        <v>30</v>
      </c>
      <c r="B1629" s="832" t="s">
        <v>3452</v>
      </c>
      <c r="C1629" s="832" t="s">
        <v>3462</v>
      </c>
      <c r="D1629" s="833" t="s">
        <v>5005</v>
      </c>
      <c r="E1629" s="834" t="s">
        <v>3471</v>
      </c>
      <c r="F1629" s="832" t="s">
        <v>3453</v>
      </c>
      <c r="G1629" s="832" t="s">
        <v>3572</v>
      </c>
      <c r="H1629" s="832" t="s">
        <v>597</v>
      </c>
      <c r="I1629" s="832" t="s">
        <v>2910</v>
      </c>
      <c r="J1629" s="832" t="s">
        <v>2897</v>
      </c>
      <c r="K1629" s="832" t="s">
        <v>2911</v>
      </c>
      <c r="L1629" s="835">
        <v>63.14</v>
      </c>
      <c r="M1629" s="835">
        <v>126.28</v>
      </c>
      <c r="N1629" s="832">
        <v>2</v>
      </c>
      <c r="O1629" s="836">
        <v>1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30</v>
      </c>
      <c r="B1630" s="832" t="s">
        <v>3452</v>
      </c>
      <c r="C1630" s="832" t="s">
        <v>3462</v>
      </c>
      <c r="D1630" s="833" t="s">
        <v>5005</v>
      </c>
      <c r="E1630" s="834" t="s">
        <v>3471</v>
      </c>
      <c r="F1630" s="832" t="s">
        <v>3453</v>
      </c>
      <c r="G1630" s="832" t="s">
        <v>3572</v>
      </c>
      <c r="H1630" s="832" t="s">
        <v>597</v>
      </c>
      <c r="I1630" s="832" t="s">
        <v>2912</v>
      </c>
      <c r="J1630" s="832" t="s">
        <v>2897</v>
      </c>
      <c r="K1630" s="832" t="s">
        <v>2913</v>
      </c>
      <c r="L1630" s="835">
        <v>49.08</v>
      </c>
      <c r="M1630" s="835">
        <v>49.08</v>
      </c>
      <c r="N1630" s="832">
        <v>1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30</v>
      </c>
      <c r="B1631" s="832" t="s">
        <v>3452</v>
      </c>
      <c r="C1631" s="832" t="s">
        <v>3462</v>
      </c>
      <c r="D1631" s="833" t="s">
        <v>5005</v>
      </c>
      <c r="E1631" s="834" t="s">
        <v>3471</v>
      </c>
      <c r="F1631" s="832" t="s">
        <v>3453</v>
      </c>
      <c r="G1631" s="832" t="s">
        <v>3572</v>
      </c>
      <c r="H1631" s="832" t="s">
        <v>597</v>
      </c>
      <c r="I1631" s="832" t="s">
        <v>2914</v>
      </c>
      <c r="J1631" s="832" t="s">
        <v>2897</v>
      </c>
      <c r="K1631" s="832" t="s">
        <v>2915</v>
      </c>
      <c r="L1631" s="835">
        <v>126.27</v>
      </c>
      <c r="M1631" s="835">
        <v>126.27</v>
      </c>
      <c r="N1631" s="832">
        <v>1</v>
      </c>
      <c r="O1631" s="836">
        <v>0.5</v>
      </c>
      <c r="P1631" s="835">
        <v>126.27</v>
      </c>
      <c r="Q1631" s="837">
        <v>1</v>
      </c>
      <c r="R1631" s="832">
        <v>1</v>
      </c>
      <c r="S1631" s="837">
        <v>1</v>
      </c>
      <c r="T1631" s="836">
        <v>0.5</v>
      </c>
      <c r="U1631" s="838">
        <v>1</v>
      </c>
    </row>
    <row r="1632" spans="1:21" ht="14.4" customHeight="1" x14ac:dyDescent="0.3">
      <c r="A1632" s="831">
        <v>30</v>
      </c>
      <c r="B1632" s="832" t="s">
        <v>3452</v>
      </c>
      <c r="C1632" s="832" t="s">
        <v>3462</v>
      </c>
      <c r="D1632" s="833" t="s">
        <v>5005</v>
      </c>
      <c r="E1632" s="834" t="s">
        <v>3471</v>
      </c>
      <c r="F1632" s="832" t="s">
        <v>3453</v>
      </c>
      <c r="G1632" s="832" t="s">
        <v>3572</v>
      </c>
      <c r="H1632" s="832" t="s">
        <v>564</v>
      </c>
      <c r="I1632" s="832" t="s">
        <v>3968</v>
      </c>
      <c r="J1632" s="832" t="s">
        <v>2897</v>
      </c>
      <c r="K1632" s="832" t="s">
        <v>3969</v>
      </c>
      <c r="L1632" s="835">
        <v>84.18</v>
      </c>
      <c r="M1632" s="835">
        <v>84.18</v>
      </c>
      <c r="N1632" s="832">
        <v>1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30</v>
      </c>
      <c r="B1633" s="832" t="s">
        <v>3452</v>
      </c>
      <c r="C1633" s="832" t="s">
        <v>3462</v>
      </c>
      <c r="D1633" s="833" t="s">
        <v>5005</v>
      </c>
      <c r="E1633" s="834" t="s">
        <v>3476</v>
      </c>
      <c r="F1633" s="832" t="s">
        <v>3453</v>
      </c>
      <c r="G1633" s="832" t="s">
        <v>3491</v>
      </c>
      <c r="H1633" s="832" t="s">
        <v>597</v>
      </c>
      <c r="I1633" s="832" t="s">
        <v>3137</v>
      </c>
      <c r="J1633" s="832" t="s">
        <v>3133</v>
      </c>
      <c r="K1633" s="832" t="s">
        <v>3136</v>
      </c>
      <c r="L1633" s="835">
        <v>4.7</v>
      </c>
      <c r="M1633" s="835">
        <v>4.7</v>
      </c>
      <c r="N1633" s="832">
        <v>1</v>
      </c>
      <c r="O1633" s="836">
        <v>0.5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30</v>
      </c>
      <c r="B1634" s="832" t="s">
        <v>3452</v>
      </c>
      <c r="C1634" s="832" t="s">
        <v>3462</v>
      </c>
      <c r="D1634" s="833" t="s">
        <v>5005</v>
      </c>
      <c r="E1634" s="834" t="s">
        <v>3476</v>
      </c>
      <c r="F1634" s="832" t="s">
        <v>3453</v>
      </c>
      <c r="G1634" s="832" t="s">
        <v>3500</v>
      </c>
      <c r="H1634" s="832" t="s">
        <v>597</v>
      </c>
      <c r="I1634" s="832" t="s">
        <v>2734</v>
      </c>
      <c r="J1634" s="832" t="s">
        <v>761</v>
      </c>
      <c r="K1634" s="832" t="s">
        <v>2735</v>
      </c>
      <c r="L1634" s="835">
        <v>17.559999999999999</v>
      </c>
      <c r="M1634" s="835">
        <v>17.559999999999999</v>
      </c>
      <c r="N1634" s="832">
        <v>1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30</v>
      </c>
      <c r="B1635" s="832" t="s">
        <v>3452</v>
      </c>
      <c r="C1635" s="832" t="s">
        <v>3462</v>
      </c>
      <c r="D1635" s="833" t="s">
        <v>5005</v>
      </c>
      <c r="E1635" s="834" t="s">
        <v>3476</v>
      </c>
      <c r="F1635" s="832" t="s">
        <v>3453</v>
      </c>
      <c r="G1635" s="832" t="s">
        <v>3758</v>
      </c>
      <c r="H1635" s="832" t="s">
        <v>564</v>
      </c>
      <c r="I1635" s="832" t="s">
        <v>3759</v>
      </c>
      <c r="J1635" s="832" t="s">
        <v>1371</v>
      </c>
      <c r="K1635" s="832" t="s">
        <v>3760</v>
      </c>
      <c r="L1635" s="835">
        <v>107.27</v>
      </c>
      <c r="M1635" s="835">
        <v>107.27</v>
      </c>
      <c r="N1635" s="832">
        <v>1</v>
      </c>
      <c r="O1635" s="836">
        <v>0.5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30</v>
      </c>
      <c r="B1636" s="832" t="s">
        <v>3452</v>
      </c>
      <c r="C1636" s="832" t="s">
        <v>3462</v>
      </c>
      <c r="D1636" s="833" t="s">
        <v>5005</v>
      </c>
      <c r="E1636" s="834" t="s">
        <v>3476</v>
      </c>
      <c r="F1636" s="832" t="s">
        <v>3453</v>
      </c>
      <c r="G1636" s="832" t="s">
        <v>3481</v>
      </c>
      <c r="H1636" s="832" t="s">
        <v>597</v>
      </c>
      <c r="I1636" s="832" t="s">
        <v>2646</v>
      </c>
      <c r="J1636" s="832" t="s">
        <v>2647</v>
      </c>
      <c r="K1636" s="832" t="s">
        <v>2648</v>
      </c>
      <c r="L1636" s="835">
        <v>93.43</v>
      </c>
      <c r="M1636" s="835">
        <v>93.43</v>
      </c>
      <c r="N1636" s="832">
        <v>1</v>
      </c>
      <c r="O1636" s="836">
        <v>0.5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30</v>
      </c>
      <c r="B1637" s="832" t="s">
        <v>3452</v>
      </c>
      <c r="C1637" s="832" t="s">
        <v>3462</v>
      </c>
      <c r="D1637" s="833" t="s">
        <v>5005</v>
      </c>
      <c r="E1637" s="834" t="s">
        <v>3476</v>
      </c>
      <c r="F1637" s="832" t="s">
        <v>3453</v>
      </c>
      <c r="G1637" s="832" t="s">
        <v>4040</v>
      </c>
      <c r="H1637" s="832" t="s">
        <v>564</v>
      </c>
      <c r="I1637" s="832" t="s">
        <v>4178</v>
      </c>
      <c r="J1637" s="832" t="s">
        <v>4042</v>
      </c>
      <c r="K1637" s="832" t="s">
        <v>4179</v>
      </c>
      <c r="L1637" s="835">
        <v>122.73</v>
      </c>
      <c r="M1637" s="835">
        <v>122.73</v>
      </c>
      <c r="N1637" s="832">
        <v>1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30</v>
      </c>
      <c r="B1638" s="832" t="s">
        <v>3452</v>
      </c>
      <c r="C1638" s="832" t="s">
        <v>3462</v>
      </c>
      <c r="D1638" s="833" t="s">
        <v>5005</v>
      </c>
      <c r="E1638" s="834" t="s">
        <v>3476</v>
      </c>
      <c r="F1638" s="832" t="s">
        <v>3453</v>
      </c>
      <c r="G1638" s="832" t="s">
        <v>4044</v>
      </c>
      <c r="H1638" s="832" t="s">
        <v>564</v>
      </c>
      <c r="I1638" s="832" t="s">
        <v>4045</v>
      </c>
      <c r="J1638" s="832" t="s">
        <v>2040</v>
      </c>
      <c r="K1638" s="832" t="s">
        <v>3313</v>
      </c>
      <c r="L1638" s="835">
        <v>34.19</v>
      </c>
      <c r="M1638" s="835">
        <v>68.38</v>
      </c>
      <c r="N1638" s="832">
        <v>2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30</v>
      </c>
      <c r="B1639" s="832" t="s">
        <v>3452</v>
      </c>
      <c r="C1639" s="832" t="s">
        <v>3462</v>
      </c>
      <c r="D1639" s="833" t="s">
        <v>5005</v>
      </c>
      <c r="E1639" s="834" t="s">
        <v>3476</v>
      </c>
      <c r="F1639" s="832" t="s">
        <v>3453</v>
      </c>
      <c r="G1639" s="832" t="s">
        <v>3487</v>
      </c>
      <c r="H1639" s="832" t="s">
        <v>597</v>
      </c>
      <c r="I1639" s="832" t="s">
        <v>3488</v>
      </c>
      <c r="J1639" s="832" t="s">
        <v>2559</v>
      </c>
      <c r="K1639" s="832" t="s">
        <v>2560</v>
      </c>
      <c r="L1639" s="835">
        <v>16.12</v>
      </c>
      <c r="M1639" s="835">
        <v>16.12</v>
      </c>
      <c r="N1639" s="832">
        <v>1</v>
      </c>
      <c r="O1639" s="836">
        <v>0.5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30</v>
      </c>
      <c r="B1640" s="832" t="s">
        <v>3452</v>
      </c>
      <c r="C1640" s="832" t="s">
        <v>3462</v>
      </c>
      <c r="D1640" s="833" t="s">
        <v>5005</v>
      </c>
      <c r="E1640" s="834" t="s">
        <v>3476</v>
      </c>
      <c r="F1640" s="832" t="s">
        <v>3453</v>
      </c>
      <c r="G1640" s="832" t="s">
        <v>3547</v>
      </c>
      <c r="H1640" s="832" t="s">
        <v>564</v>
      </c>
      <c r="I1640" s="832" t="s">
        <v>3551</v>
      </c>
      <c r="J1640" s="832" t="s">
        <v>3549</v>
      </c>
      <c r="K1640" s="832" t="s">
        <v>3552</v>
      </c>
      <c r="L1640" s="835">
        <v>145.72999999999999</v>
      </c>
      <c r="M1640" s="835">
        <v>145.72999999999999</v>
      </c>
      <c r="N1640" s="832">
        <v>1</v>
      </c>
      <c r="O1640" s="836">
        <v>0.5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30</v>
      </c>
      <c r="B1641" s="832" t="s">
        <v>3452</v>
      </c>
      <c r="C1641" s="832" t="s">
        <v>3456</v>
      </c>
      <c r="D1641" s="833" t="s">
        <v>564</v>
      </c>
      <c r="E1641" s="834" t="s">
        <v>3479</v>
      </c>
      <c r="F1641" s="832" t="s">
        <v>3455</v>
      </c>
      <c r="G1641" s="832" t="s">
        <v>3605</v>
      </c>
      <c r="H1641" s="832" t="s">
        <v>564</v>
      </c>
      <c r="I1641" s="832" t="s">
        <v>4798</v>
      </c>
      <c r="J1641" s="832" t="s">
        <v>4799</v>
      </c>
      <c r="K1641" s="832" t="s">
        <v>4800</v>
      </c>
      <c r="L1641" s="835">
        <v>1200</v>
      </c>
      <c r="M1641" s="835">
        <v>1200</v>
      </c>
      <c r="N1641" s="832">
        <v>1</v>
      </c>
      <c r="O1641" s="836">
        <v>1</v>
      </c>
      <c r="P1641" s="835">
        <v>1200</v>
      </c>
      <c r="Q1641" s="837">
        <v>1</v>
      </c>
      <c r="R1641" s="832">
        <v>1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30</v>
      </c>
      <c r="B1642" s="832" t="s">
        <v>3452</v>
      </c>
      <c r="C1642" s="832" t="s">
        <v>3456</v>
      </c>
      <c r="D1642" s="833" t="s">
        <v>564</v>
      </c>
      <c r="E1642" s="834" t="s">
        <v>3479</v>
      </c>
      <c r="F1642" s="832" t="s">
        <v>3455</v>
      </c>
      <c r="G1642" s="832" t="s">
        <v>3605</v>
      </c>
      <c r="H1642" s="832" t="s">
        <v>564</v>
      </c>
      <c r="I1642" s="832" t="s">
        <v>4801</v>
      </c>
      <c r="J1642" s="832" t="s">
        <v>4802</v>
      </c>
      <c r="K1642" s="832" t="s">
        <v>4803</v>
      </c>
      <c r="L1642" s="835">
        <v>1110</v>
      </c>
      <c r="M1642" s="835">
        <v>1110</v>
      </c>
      <c r="N1642" s="832">
        <v>1</v>
      </c>
      <c r="O1642" s="836">
        <v>1</v>
      </c>
      <c r="P1642" s="835">
        <v>1110</v>
      </c>
      <c r="Q1642" s="837">
        <v>1</v>
      </c>
      <c r="R1642" s="832">
        <v>1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30</v>
      </c>
      <c r="B1643" s="832" t="s">
        <v>3452</v>
      </c>
      <c r="C1643" s="832" t="s">
        <v>3456</v>
      </c>
      <c r="D1643" s="833" t="s">
        <v>564</v>
      </c>
      <c r="E1643" s="834" t="s">
        <v>3479</v>
      </c>
      <c r="F1643" s="832" t="s">
        <v>3455</v>
      </c>
      <c r="G1643" s="832" t="s">
        <v>3605</v>
      </c>
      <c r="H1643" s="832" t="s">
        <v>564</v>
      </c>
      <c r="I1643" s="832" t="s">
        <v>4804</v>
      </c>
      <c r="J1643" s="832" t="s">
        <v>4805</v>
      </c>
      <c r="K1643" s="832" t="s">
        <v>4806</v>
      </c>
      <c r="L1643" s="835">
        <v>4000</v>
      </c>
      <c r="M1643" s="835">
        <v>4000</v>
      </c>
      <c r="N1643" s="832">
        <v>1</v>
      </c>
      <c r="O1643" s="836">
        <v>1</v>
      </c>
      <c r="P1643" s="835">
        <v>4000</v>
      </c>
      <c r="Q1643" s="837">
        <v>1</v>
      </c>
      <c r="R1643" s="832">
        <v>1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30</v>
      </c>
      <c r="B1644" s="832" t="s">
        <v>3452</v>
      </c>
      <c r="C1644" s="832" t="s">
        <v>3456</v>
      </c>
      <c r="D1644" s="833" t="s">
        <v>564</v>
      </c>
      <c r="E1644" s="834" t="s">
        <v>3473</v>
      </c>
      <c r="F1644" s="832" t="s">
        <v>3453</v>
      </c>
      <c r="G1644" s="832" t="s">
        <v>3494</v>
      </c>
      <c r="H1644" s="832" t="s">
        <v>597</v>
      </c>
      <c r="I1644" s="832" t="s">
        <v>2846</v>
      </c>
      <c r="J1644" s="832" t="s">
        <v>1790</v>
      </c>
      <c r="K1644" s="832" t="s">
        <v>1791</v>
      </c>
      <c r="L1644" s="835">
        <v>143.35</v>
      </c>
      <c r="M1644" s="835">
        <v>143.35</v>
      </c>
      <c r="N1644" s="832">
        <v>1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30</v>
      </c>
      <c r="B1645" s="832" t="s">
        <v>3452</v>
      </c>
      <c r="C1645" s="832" t="s">
        <v>3456</v>
      </c>
      <c r="D1645" s="833" t="s">
        <v>564</v>
      </c>
      <c r="E1645" s="834" t="s">
        <v>3473</v>
      </c>
      <c r="F1645" s="832" t="s">
        <v>3453</v>
      </c>
      <c r="G1645" s="832" t="s">
        <v>3500</v>
      </c>
      <c r="H1645" s="832" t="s">
        <v>597</v>
      </c>
      <c r="I1645" s="832" t="s">
        <v>2734</v>
      </c>
      <c r="J1645" s="832" t="s">
        <v>761</v>
      </c>
      <c r="K1645" s="832" t="s">
        <v>2735</v>
      </c>
      <c r="L1645" s="835">
        <v>17.559999999999999</v>
      </c>
      <c r="M1645" s="835">
        <v>17.559999999999999</v>
      </c>
      <c r="N1645" s="832">
        <v>1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30</v>
      </c>
      <c r="B1646" s="832" t="s">
        <v>3452</v>
      </c>
      <c r="C1646" s="832" t="s">
        <v>3456</v>
      </c>
      <c r="D1646" s="833" t="s">
        <v>564</v>
      </c>
      <c r="E1646" s="834" t="s">
        <v>3473</v>
      </c>
      <c r="F1646" s="832" t="s">
        <v>3453</v>
      </c>
      <c r="G1646" s="832" t="s">
        <v>3508</v>
      </c>
      <c r="H1646" s="832" t="s">
        <v>597</v>
      </c>
      <c r="I1646" s="832" t="s">
        <v>2697</v>
      </c>
      <c r="J1646" s="832" t="s">
        <v>1091</v>
      </c>
      <c r="K1646" s="832" t="s">
        <v>2698</v>
      </c>
      <c r="L1646" s="835">
        <v>42.51</v>
      </c>
      <c r="M1646" s="835">
        <v>42.51</v>
      </c>
      <c r="N1646" s="832">
        <v>1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30</v>
      </c>
      <c r="B1647" s="832" t="s">
        <v>3452</v>
      </c>
      <c r="C1647" s="832" t="s">
        <v>3456</v>
      </c>
      <c r="D1647" s="833" t="s">
        <v>564</v>
      </c>
      <c r="E1647" s="834" t="s">
        <v>3473</v>
      </c>
      <c r="F1647" s="832" t="s">
        <v>3453</v>
      </c>
      <c r="G1647" s="832" t="s">
        <v>3481</v>
      </c>
      <c r="H1647" s="832" t="s">
        <v>597</v>
      </c>
      <c r="I1647" s="832" t="s">
        <v>2646</v>
      </c>
      <c r="J1647" s="832" t="s">
        <v>2647</v>
      </c>
      <c r="K1647" s="832" t="s">
        <v>2648</v>
      </c>
      <c r="L1647" s="835">
        <v>93.43</v>
      </c>
      <c r="M1647" s="835">
        <v>93.43</v>
      </c>
      <c r="N1647" s="832">
        <v>1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30</v>
      </c>
      <c r="B1648" s="832" t="s">
        <v>3452</v>
      </c>
      <c r="C1648" s="832" t="s">
        <v>3456</v>
      </c>
      <c r="D1648" s="833" t="s">
        <v>564</v>
      </c>
      <c r="E1648" s="834" t="s">
        <v>3473</v>
      </c>
      <c r="F1648" s="832" t="s">
        <v>3453</v>
      </c>
      <c r="G1648" s="832" t="s">
        <v>3622</v>
      </c>
      <c r="H1648" s="832" t="s">
        <v>564</v>
      </c>
      <c r="I1648" s="832" t="s">
        <v>3623</v>
      </c>
      <c r="J1648" s="832" t="s">
        <v>3624</v>
      </c>
      <c r="K1648" s="832" t="s">
        <v>3625</v>
      </c>
      <c r="L1648" s="835">
        <v>88.76</v>
      </c>
      <c r="M1648" s="835">
        <v>88.76</v>
      </c>
      <c r="N1648" s="832">
        <v>1</v>
      </c>
      <c r="O1648" s="836">
        <v>0.5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30</v>
      </c>
      <c r="B1649" s="832" t="s">
        <v>3452</v>
      </c>
      <c r="C1649" s="832" t="s">
        <v>3456</v>
      </c>
      <c r="D1649" s="833" t="s">
        <v>564</v>
      </c>
      <c r="E1649" s="834" t="s">
        <v>3473</v>
      </c>
      <c r="F1649" s="832" t="s">
        <v>3453</v>
      </c>
      <c r="G1649" s="832" t="s">
        <v>3599</v>
      </c>
      <c r="H1649" s="832" t="s">
        <v>564</v>
      </c>
      <c r="I1649" s="832" t="s">
        <v>3897</v>
      </c>
      <c r="J1649" s="832" t="s">
        <v>3601</v>
      </c>
      <c r="K1649" s="832" t="s">
        <v>3898</v>
      </c>
      <c r="L1649" s="835">
        <v>352.3</v>
      </c>
      <c r="M1649" s="835">
        <v>352.3</v>
      </c>
      <c r="N1649" s="832">
        <v>1</v>
      </c>
      <c r="O1649" s="836">
        <v>0.5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30</v>
      </c>
      <c r="B1650" s="832" t="s">
        <v>3452</v>
      </c>
      <c r="C1650" s="832" t="s">
        <v>3460</v>
      </c>
      <c r="D1650" s="833" t="s">
        <v>5006</v>
      </c>
      <c r="E1650" s="834" t="s">
        <v>3467</v>
      </c>
      <c r="F1650" s="832" t="s">
        <v>3453</v>
      </c>
      <c r="G1650" s="832" t="s">
        <v>3493</v>
      </c>
      <c r="H1650" s="832" t="s">
        <v>597</v>
      </c>
      <c r="I1650" s="832" t="s">
        <v>2764</v>
      </c>
      <c r="J1650" s="832" t="s">
        <v>2761</v>
      </c>
      <c r="K1650" s="832" t="s">
        <v>2765</v>
      </c>
      <c r="L1650" s="835">
        <v>62.18</v>
      </c>
      <c r="M1650" s="835">
        <v>62.18</v>
      </c>
      <c r="N1650" s="832">
        <v>1</v>
      </c>
      <c r="O1650" s="836">
        <v>0.5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30</v>
      </c>
      <c r="B1651" s="832" t="s">
        <v>3452</v>
      </c>
      <c r="C1651" s="832" t="s">
        <v>3460</v>
      </c>
      <c r="D1651" s="833" t="s">
        <v>5006</v>
      </c>
      <c r="E1651" s="834" t="s">
        <v>3467</v>
      </c>
      <c r="F1651" s="832" t="s">
        <v>3453</v>
      </c>
      <c r="G1651" s="832" t="s">
        <v>3494</v>
      </c>
      <c r="H1651" s="832" t="s">
        <v>597</v>
      </c>
      <c r="I1651" s="832" t="s">
        <v>2849</v>
      </c>
      <c r="J1651" s="832" t="s">
        <v>1790</v>
      </c>
      <c r="K1651" s="832" t="s">
        <v>2850</v>
      </c>
      <c r="L1651" s="835">
        <v>46.6</v>
      </c>
      <c r="M1651" s="835">
        <v>46.6</v>
      </c>
      <c r="N1651" s="832">
        <v>1</v>
      </c>
      <c r="O1651" s="836">
        <v>0.5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30</v>
      </c>
      <c r="B1652" s="832" t="s">
        <v>3452</v>
      </c>
      <c r="C1652" s="832" t="s">
        <v>3460</v>
      </c>
      <c r="D1652" s="833" t="s">
        <v>5006</v>
      </c>
      <c r="E1652" s="834" t="s">
        <v>3467</v>
      </c>
      <c r="F1652" s="832" t="s">
        <v>3453</v>
      </c>
      <c r="G1652" s="832" t="s">
        <v>3497</v>
      </c>
      <c r="H1652" s="832" t="s">
        <v>564</v>
      </c>
      <c r="I1652" s="832" t="s">
        <v>4807</v>
      </c>
      <c r="J1652" s="832" t="s">
        <v>1835</v>
      </c>
      <c r="K1652" s="832" t="s">
        <v>1836</v>
      </c>
      <c r="L1652" s="835">
        <v>86.5</v>
      </c>
      <c r="M1652" s="835">
        <v>86.5</v>
      </c>
      <c r="N1652" s="832">
        <v>1</v>
      </c>
      <c r="O1652" s="836">
        <v>0.5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30</v>
      </c>
      <c r="B1653" s="832" t="s">
        <v>3452</v>
      </c>
      <c r="C1653" s="832" t="s">
        <v>3460</v>
      </c>
      <c r="D1653" s="833" t="s">
        <v>5006</v>
      </c>
      <c r="E1653" s="834" t="s">
        <v>3467</v>
      </c>
      <c r="F1653" s="832" t="s">
        <v>3453</v>
      </c>
      <c r="G1653" s="832" t="s">
        <v>3500</v>
      </c>
      <c r="H1653" s="832" t="s">
        <v>564</v>
      </c>
      <c r="I1653" s="832" t="s">
        <v>4808</v>
      </c>
      <c r="J1653" s="832" t="s">
        <v>3680</v>
      </c>
      <c r="K1653" s="832" t="s">
        <v>2737</v>
      </c>
      <c r="L1653" s="835">
        <v>35.11</v>
      </c>
      <c r="M1653" s="835">
        <v>35.11</v>
      </c>
      <c r="N1653" s="832">
        <v>1</v>
      </c>
      <c r="O1653" s="836">
        <v>0.5</v>
      </c>
      <c r="P1653" s="835">
        <v>35.11</v>
      </c>
      <c r="Q1653" s="837">
        <v>1</v>
      </c>
      <c r="R1653" s="832">
        <v>1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30</v>
      </c>
      <c r="B1654" s="832" t="s">
        <v>3452</v>
      </c>
      <c r="C1654" s="832" t="s">
        <v>3460</v>
      </c>
      <c r="D1654" s="833" t="s">
        <v>5006</v>
      </c>
      <c r="E1654" s="834" t="s">
        <v>3467</v>
      </c>
      <c r="F1654" s="832" t="s">
        <v>3453</v>
      </c>
      <c r="G1654" s="832" t="s">
        <v>3712</v>
      </c>
      <c r="H1654" s="832" t="s">
        <v>564</v>
      </c>
      <c r="I1654" s="832" t="s">
        <v>4809</v>
      </c>
      <c r="J1654" s="832" t="s">
        <v>4810</v>
      </c>
      <c r="K1654" s="832" t="s">
        <v>4811</v>
      </c>
      <c r="L1654" s="835">
        <v>0</v>
      </c>
      <c r="M1654" s="835">
        <v>0</v>
      </c>
      <c r="N1654" s="832">
        <v>1</v>
      </c>
      <c r="O1654" s="836">
        <v>0.5</v>
      </c>
      <c r="P1654" s="835">
        <v>0</v>
      </c>
      <c r="Q1654" s="837"/>
      <c r="R1654" s="832">
        <v>1</v>
      </c>
      <c r="S1654" s="837">
        <v>1</v>
      </c>
      <c r="T1654" s="836">
        <v>0.5</v>
      </c>
      <c r="U1654" s="838">
        <v>1</v>
      </c>
    </row>
    <row r="1655" spans="1:21" ht="14.4" customHeight="1" x14ac:dyDescent="0.3">
      <c r="A1655" s="831">
        <v>30</v>
      </c>
      <c r="B1655" s="832" t="s">
        <v>3452</v>
      </c>
      <c r="C1655" s="832" t="s">
        <v>3460</v>
      </c>
      <c r="D1655" s="833" t="s">
        <v>5006</v>
      </c>
      <c r="E1655" s="834" t="s">
        <v>3467</v>
      </c>
      <c r="F1655" s="832" t="s">
        <v>3453</v>
      </c>
      <c r="G1655" s="832" t="s">
        <v>3502</v>
      </c>
      <c r="H1655" s="832" t="s">
        <v>564</v>
      </c>
      <c r="I1655" s="832" t="s">
        <v>3503</v>
      </c>
      <c r="J1655" s="832" t="s">
        <v>875</v>
      </c>
      <c r="K1655" s="832" t="s">
        <v>3504</v>
      </c>
      <c r="L1655" s="835">
        <v>45.56</v>
      </c>
      <c r="M1655" s="835">
        <v>45.56</v>
      </c>
      <c r="N1655" s="832">
        <v>1</v>
      </c>
      <c r="O1655" s="836">
        <v>0.5</v>
      </c>
      <c r="P1655" s="835">
        <v>45.56</v>
      </c>
      <c r="Q1655" s="837">
        <v>1</v>
      </c>
      <c r="R1655" s="832">
        <v>1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30</v>
      </c>
      <c r="B1656" s="832" t="s">
        <v>3452</v>
      </c>
      <c r="C1656" s="832" t="s">
        <v>3460</v>
      </c>
      <c r="D1656" s="833" t="s">
        <v>5006</v>
      </c>
      <c r="E1656" s="834" t="s">
        <v>3467</v>
      </c>
      <c r="F1656" s="832" t="s">
        <v>3453</v>
      </c>
      <c r="G1656" s="832" t="s">
        <v>3508</v>
      </c>
      <c r="H1656" s="832" t="s">
        <v>597</v>
      </c>
      <c r="I1656" s="832" t="s">
        <v>2697</v>
      </c>
      <c r="J1656" s="832" t="s">
        <v>1091</v>
      </c>
      <c r="K1656" s="832" t="s">
        <v>2698</v>
      </c>
      <c r="L1656" s="835">
        <v>42.51</v>
      </c>
      <c r="M1656" s="835">
        <v>42.51</v>
      </c>
      <c r="N1656" s="832">
        <v>1</v>
      </c>
      <c r="O1656" s="836">
        <v>0.5</v>
      </c>
      <c r="P1656" s="835">
        <v>42.51</v>
      </c>
      <c r="Q1656" s="837">
        <v>1</v>
      </c>
      <c r="R1656" s="832">
        <v>1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30</v>
      </c>
      <c r="B1657" s="832" t="s">
        <v>3452</v>
      </c>
      <c r="C1657" s="832" t="s">
        <v>3460</v>
      </c>
      <c r="D1657" s="833" t="s">
        <v>5006</v>
      </c>
      <c r="E1657" s="834" t="s">
        <v>3467</v>
      </c>
      <c r="F1657" s="832" t="s">
        <v>3453</v>
      </c>
      <c r="G1657" s="832" t="s">
        <v>3509</v>
      </c>
      <c r="H1657" s="832" t="s">
        <v>564</v>
      </c>
      <c r="I1657" s="832" t="s">
        <v>3510</v>
      </c>
      <c r="J1657" s="832" t="s">
        <v>3511</v>
      </c>
      <c r="K1657" s="832" t="s">
        <v>3512</v>
      </c>
      <c r="L1657" s="835">
        <v>169.73</v>
      </c>
      <c r="M1657" s="835">
        <v>169.73</v>
      </c>
      <c r="N1657" s="832">
        <v>1</v>
      </c>
      <c r="O1657" s="836">
        <v>0.5</v>
      </c>
      <c r="P1657" s="835">
        <v>169.73</v>
      </c>
      <c r="Q1657" s="837">
        <v>1</v>
      </c>
      <c r="R1657" s="832">
        <v>1</v>
      </c>
      <c r="S1657" s="837">
        <v>1</v>
      </c>
      <c r="T1657" s="836">
        <v>0.5</v>
      </c>
      <c r="U1657" s="838">
        <v>1</v>
      </c>
    </row>
    <row r="1658" spans="1:21" ht="14.4" customHeight="1" x14ac:dyDescent="0.3">
      <c r="A1658" s="831">
        <v>30</v>
      </c>
      <c r="B1658" s="832" t="s">
        <v>3452</v>
      </c>
      <c r="C1658" s="832" t="s">
        <v>3460</v>
      </c>
      <c r="D1658" s="833" t="s">
        <v>5006</v>
      </c>
      <c r="E1658" s="834" t="s">
        <v>3467</v>
      </c>
      <c r="F1658" s="832" t="s">
        <v>3453</v>
      </c>
      <c r="G1658" s="832" t="s">
        <v>3758</v>
      </c>
      <c r="H1658" s="832" t="s">
        <v>564</v>
      </c>
      <c r="I1658" s="832" t="s">
        <v>4479</v>
      </c>
      <c r="J1658" s="832" t="s">
        <v>1371</v>
      </c>
      <c r="K1658" s="832" t="s">
        <v>3760</v>
      </c>
      <c r="L1658" s="835">
        <v>107.27</v>
      </c>
      <c r="M1658" s="835">
        <v>214.54</v>
      </c>
      <c r="N1658" s="832">
        <v>2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30</v>
      </c>
      <c r="B1659" s="832" t="s">
        <v>3452</v>
      </c>
      <c r="C1659" s="832" t="s">
        <v>3460</v>
      </c>
      <c r="D1659" s="833" t="s">
        <v>5006</v>
      </c>
      <c r="E1659" s="834" t="s">
        <v>3467</v>
      </c>
      <c r="F1659" s="832" t="s">
        <v>3453</v>
      </c>
      <c r="G1659" s="832" t="s">
        <v>3764</v>
      </c>
      <c r="H1659" s="832" t="s">
        <v>564</v>
      </c>
      <c r="I1659" s="832" t="s">
        <v>3767</v>
      </c>
      <c r="J1659" s="832" t="s">
        <v>1404</v>
      </c>
      <c r="K1659" s="832" t="s">
        <v>3768</v>
      </c>
      <c r="L1659" s="835">
        <v>50.64</v>
      </c>
      <c r="M1659" s="835">
        <v>50.64</v>
      </c>
      <c r="N1659" s="832">
        <v>1</v>
      </c>
      <c r="O1659" s="836">
        <v>0.5</v>
      </c>
      <c r="P1659" s="835">
        <v>50.64</v>
      </c>
      <c r="Q1659" s="837">
        <v>1</v>
      </c>
      <c r="R1659" s="832">
        <v>1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30</v>
      </c>
      <c r="B1660" s="832" t="s">
        <v>3452</v>
      </c>
      <c r="C1660" s="832" t="s">
        <v>3460</v>
      </c>
      <c r="D1660" s="833" t="s">
        <v>5006</v>
      </c>
      <c r="E1660" s="834" t="s">
        <v>3467</v>
      </c>
      <c r="F1660" s="832" t="s">
        <v>3453</v>
      </c>
      <c r="G1660" s="832" t="s">
        <v>3575</v>
      </c>
      <c r="H1660" s="832" t="s">
        <v>564</v>
      </c>
      <c r="I1660" s="832" t="s">
        <v>3613</v>
      </c>
      <c r="J1660" s="832" t="s">
        <v>1236</v>
      </c>
      <c r="K1660" s="832" t="s">
        <v>3614</v>
      </c>
      <c r="L1660" s="835">
        <v>75.05</v>
      </c>
      <c r="M1660" s="835">
        <v>75.05</v>
      </c>
      <c r="N1660" s="832">
        <v>1</v>
      </c>
      <c r="O1660" s="836">
        <v>0.5</v>
      </c>
      <c r="P1660" s="835">
        <v>75.05</v>
      </c>
      <c r="Q1660" s="837">
        <v>1</v>
      </c>
      <c r="R1660" s="832">
        <v>1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30</v>
      </c>
      <c r="B1661" s="832" t="s">
        <v>3452</v>
      </c>
      <c r="C1661" s="832" t="s">
        <v>3460</v>
      </c>
      <c r="D1661" s="833" t="s">
        <v>5006</v>
      </c>
      <c r="E1661" s="834" t="s">
        <v>3467</v>
      </c>
      <c r="F1661" s="832" t="s">
        <v>3453</v>
      </c>
      <c r="G1661" s="832" t="s">
        <v>3519</v>
      </c>
      <c r="H1661" s="832" t="s">
        <v>564</v>
      </c>
      <c r="I1661" s="832" t="s">
        <v>4146</v>
      </c>
      <c r="J1661" s="832" t="s">
        <v>1845</v>
      </c>
      <c r="K1661" s="832" t="s">
        <v>3521</v>
      </c>
      <c r="L1661" s="835">
        <v>34.15</v>
      </c>
      <c r="M1661" s="835">
        <v>34.15</v>
      </c>
      <c r="N1661" s="832">
        <v>1</v>
      </c>
      <c r="O1661" s="836">
        <v>0.5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30</v>
      </c>
      <c r="B1662" s="832" t="s">
        <v>3452</v>
      </c>
      <c r="C1662" s="832" t="s">
        <v>3460</v>
      </c>
      <c r="D1662" s="833" t="s">
        <v>5006</v>
      </c>
      <c r="E1662" s="834" t="s">
        <v>3467</v>
      </c>
      <c r="F1662" s="832" t="s">
        <v>3453</v>
      </c>
      <c r="G1662" s="832" t="s">
        <v>3482</v>
      </c>
      <c r="H1662" s="832" t="s">
        <v>564</v>
      </c>
      <c r="I1662" s="832" t="s">
        <v>3485</v>
      </c>
      <c r="J1662" s="832" t="s">
        <v>665</v>
      </c>
      <c r="K1662" s="832" t="s">
        <v>3486</v>
      </c>
      <c r="L1662" s="835">
        <v>10.55</v>
      </c>
      <c r="M1662" s="835">
        <v>10.55</v>
      </c>
      <c r="N1662" s="832">
        <v>1</v>
      </c>
      <c r="O1662" s="836">
        <v>0.5</v>
      </c>
      <c r="P1662" s="835">
        <v>10.55</v>
      </c>
      <c r="Q1662" s="837">
        <v>1</v>
      </c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30</v>
      </c>
      <c r="B1663" s="832" t="s">
        <v>3452</v>
      </c>
      <c r="C1663" s="832" t="s">
        <v>3460</v>
      </c>
      <c r="D1663" s="833" t="s">
        <v>5006</v>
      </c>
      <c r="E1663" s="834" t="s">
        <v>3467</v>
      </c>
      <c r="F1663" s="832" t="s">
        <v>3453</v>
      </c>
      <c r="G1663" s="832" t="s">
        <v>3482</v>
      </c>
      <c r="H1663" s="832" t="s">
        <v>564</v>
      </c>
      <c r="I1663" s="832" t="s">
        <v>3526</v>
      </c>
      <c r="J1663" s="832" t="s">
        <v>3527</v>
      </c>
      <c r="K1663" s="832" t="s">
        <v>3528</v>
      </c>
      <c r="L1663" s="835">
        <v>31.65</v>
      </c>
      <c r="M1663" s="835">
        <v>31.65</v>
      </c>
      <c r="N1663" s="832">
        <v>1</v>
      </c>
      <c r="O1663" s="836">
        <v>0.5</v>
      </c>
      <c r="P1663" s="835">
        <v>31.65</v>
      </c>
      <c r="Q1663" s="837">
        <v>1</v>
      </c>
      <c r="R1663" s="832">
        <v>1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30</v>
      </c>
      <c r="B1664" s="832" t="s">
        <v>3452</v>
      </c>
      <c r="C1664" s="832" t="s">
        <v>3460</v>
      </c>
      <c r="D1664" s="833" t="s">
        <v>5006</v>
      </c>
      <c r="E1664" s="834" t="s">
        <v>3467</v>
      </c>
      <c r="F1664" s="832" t="s">
        <v>3453</v>
      </c>
      <c r="G1664" s="832" t="s">
        <v>3622</v>
      </c>
      <c r="H1664" s="832" t="s">
        <v>564</v>
      </c>
      <c r="I1664" s="832" t="s">
        <v>3623</v>
      </c>
      <c r="J1664" s="832" t="s">
        <v>3624</v>
      </c>
      <c r="K1664" s="832" t="s">
        <v>3625</v>
      </c>
      <c r="L1664" s="835">
        <v>88.76</v>
      </c>
      <c r="M1664" s="835">
        <v>88.76</v>
      </c>
      <c r="N1664" s="832">
        <v>1</v>
      </c>
      <c r="O1664" s="836">
        <v>0.5</v>
      </c>
      <c r="P1664" s="835">
        <v>88.76</v>
      </c>
      <c r="Q1664" s="837">
        <v>1</v>
      </c>
      <c r="R1664" s="832">
        <v>1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30</v>
      </c>
      <c r="B1665" s="832" t="s">
        <v>3452</v>
      </c>
      <c r="C1665" s="832" t="s">
        <v>3460</v>
      </c>
      <c r="D1665" s="833" t="s">
        <v>5006</v>
      </c>
      <c r="E1665" s="834" t="s">
        <v>3467</v>
      </c>
      <c r="F1665" s="832" t="s">
        <v>3453</v>
      </c>
      <c r="G1665" s="832" t="s">
        <v>4039</v>
      </c>
      <c r="H1665" s="832" t="s">
        <v>597</v>
      </c>
      <c r="I1665" s="832" t="s">
        <v>2771</v>
      </c>
      <c r="J1665" s="832" t="s">
        <v>2772</v>
      </c>
      <c r="K1665" s="832" t="s">
        <v>2268</v>
      </c>
      <c r="L1665" s="835">
        <v>31.09</v>
      </c>
      <c r="M1665" s="835">
        <v>31.09</v>
      </c>
      <c r="N1665" s="832">
        <v>1</v>
      </c>
      <c r="O1665" s="836">
        <v>0.5</v>
      </c>
      <c r="P1665" s="835">
        <v>31.09</v>
      </c>
      <c r="Q1665" s="837">
        <v>1</v>
      </c>
      <c r="R1665" s="832">
        <v>1</v>
      </c>
      <c r="S1665" s="837">
        <v>1</v>
      </c>
      <c r="T1665" s="836">
        <v>0.5</v>
      </c>
      <c r="U1665" s="838">
        <v>1</v>
      </c>
    </row>
    <row r="1666" spans="1:21" ht="14.4" customHeight="1" x14ac:dyDescent="0.3">
      <c r="A1666" s="831">
        <v>30</v>
      </c>
      <c r="B1666" s="832" t="s">
        <v>3452</v>
      </c>
      <c r="C1666" s="832" t="s">
        <v>3460</v>
      </c>
      <c r="D1666" s="833" t="s">
        <v>5006</v>
      </c>
      <c r="E1666" s="834" t="s">
        <v>3467</v>
      </c>
      <c r="F1666" s="832" t="s">
        <v>3453</v>
      </c>
      <c r="G1666" s="832" t="s">
        <v>3530</v>
      </c>
      <c r="H1666" s="832" t="s">
        <v>564</v>
      </c>
      <c r="I1666" s="832" t="s">
        <v>3636</v>
      </c>
      <c r="J1666" s="832" t="s">
        <v>1365</v>
      </c>
      <c r="K1666" s="832" t="s">
        <v>3533</v>
      </c>
      <c r="L1666" s="835">
        <v>0</v>
      </c>
      <c r="M1666" s="835">
        <v>0</v>
      </c>
      <c r="N1666" s="832">
        <v>1</v>
      </c>
      <c r="O1666" s="836">
        <v>0.5</v>
      </c>
      <c r="P1666" s="835"/>
      <c r="Q1666" s="837"/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30</v>
      </c>
      <c r="B1667" s="832" t="s">
        <v>3452</v>
      </c>
      <c r="C1667" s="832" t="s">
        <v>3460</v>
      </c>
      <c r="D1667" s="833" t="s">
        <v>5006</v>
      </c>
      <c r="E1667" s="834" t="s">
        <v>3467</v>
      </c>
      <c r="F1667" s="832" t="s">
        <v>3453</v>
      </c>
      <c r="G1667" s="832" t="s">
        <v>3997</v>
      </c>
      <c r="H1667" s="832" t="s">
        <v>564</v>
      </c>
      <c r="I1667" s="832" t="s">
        <v>4812</v>
      </c>
      <c r="J1667" s="832" t="s">
        <v>3999</v>
      </c>
      <c r="K1667" s="832" t="s">
        <v>4813</v>
      </c>
      <c r="L1667" s="835">
        <v>285.89</v>
      </c>
      <c r="M1667" s="835">
        <v>285.89</v>
      </c>
      <c r="N1667" s="832">
        <v>1</v>
      </c>
      <c r="O1667" s="836">
        <v>0.5</v>
      </c>
      <c r="P1667" s="835">
        <v>285.89</v>
      </c>
      <c r="Q1667" s="837">
        <v>1</v>
      </c>
      <c r="R1667" s="832">
        <v>1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30</v>
      </c>
      <c r="B1668" s="832" t="s">
        <v>3452</v>
      </c>
      <c r="C1668" s="832" t="s">
        <v>3460</v>
      </c>
      <c r="D1668" s="833" t="s">
        <v>5006</v>
      </c>
      <c r="E1668" s="834" t="s">
        <v>3467</v>
      </c>
      <c r="F1668" s="832" t="s">
        <v>3453</v>
      </c>
      <c r="G1668" s="832" t="s">
        <v>3596</v>
      </c>
      <c r="H1668" s="832" t="s">
        <v>597</v>
      </c>
      <c r="I1668" s="832" t="s">
        <v>2882</v>
      </c>
      <c r="J1668" s="832" t="s">
        <v>1380</v>
      </c>
      <c r="K1668" s="832" t="s">
        <v>2883</v>
      </c>
      <c r="L1668" s="835">
        <v>32.869999999999997</v>
      </c>
      <c r="M1668" s="835">
        <v>32.869999999999997</v>
      </c>
      <c r="N1668" s="832">
        <v>1</v>
      </c>
      <c r="O1668" s="836">
        <v>0.5</v>
      </c>
      <c r="P1668" s="835">
        <v>32.869999999999997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30</v>
      </c>
      <c r="B1669" s="832" t="s">
        <v>3452</v>
      </c>
      <c r="C1669" s="832" t="s">
        <v>3460</v>
      </c>
      <c r="D1669" s="833" t="s">
        <v>5006</v>
      </c>
      <c r="E1669" s="834" t="s">
        <v>3467</v>
      </c>
      <c r="F1669" s="832" t="s">
        <v>3453</v>
      </c>
      <c r="G1669" s="832" t="s">
        <v>4048</v>
      </c>
      <c r="H1669" s="832" t="s">
        <v>597</v>
      </c>
      <c r="I1669" s="832" t="s">
        <v>2681</v>
      </c>
      <c r="J1669" s="832" t="s">
        <v>2682</v>
      </c>
      <c r="K1669" s="832" t="s">
        <v>2683</v>
      </c>
      <c r="L1669" s="835">
        <v>70.3</v>
      </c>
      <c r="M1669" s="835">
        <v>70.3</v>
      </c>
      <c r="N1669" s="832">
        <v>1</v>
      </c>
      <c r="O1669" s="836">
        <v>0.5</v>
      </c>
      <c r="P1669" s="835">
        <v>70.3</v>
      </c>
      <c r="Q1669" s="837">
        <v>1</v>
      </c>
      <c r="R1669" s="832">
        <v>1</v>
      </c>
      <c r="S1669" s="837">
        <v>1</v>
      </c>
      <c r="T1669" s="836">
        <v>0.5</v>
      </c>
      <c r="U1669" s="838">
        <v>1</v>
      </c>
    </row>
    <row r="1670" spans="1:21" ht="14.4" customHeight="1" x14ac:dyDescent="0.3">
      <c r="A1670" s="831">
        <v>30</v>
      </c>
      <c r="B1670" s="832" t="s">
        <v>3452</v>
      </c>
      <c r="C1670" s="832" t="s">
        <v>3460</v>
      </c>
      <c r="D1670" s="833" t="s">
        <v>5006</v>
      </c>
      <c r="E1670" s="834" t="s">
        <v>3467</v>
      </c>
      <c r="F1670" s="832" t="s">
        <v>3453</v>
      </c>
      <c r="G1670" s="832" t="s">
        <v>3542</v>
      </c>
      <c r="H1670" s="832" t="s">
        <v>597</v>
      </c>
      <c r="I1670" s="832" t="s">
        <v>2637</v>
      </c>
      <c r="J1670" s="832" t="s">
        <v>1071</v>
      </c>
      <c r="K1670" s="832" t="s">
        <v>2638</v>
      </c>
      <c r="L1670" s="835">
        <v>368.16</v>
      </c>
      <c r="M1670" s="835">
        <v>1104.48</v>
      </c>
      <c r="N1670" s="832">
        <v>3</v>
      </c>
      <c r="O1670" s="836">
        <v>1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30</v>
      </c>
      <c r="B1671" s="832" t="s">
        <v>3452</v>
      </c>
      <c r="C1671" s="832" t="s">
        <v>3460</v>
      </c>
      <c r="D1671" s="833" t="s">
        <v>5006</v>
      </c>
      <c r="E1671" s="834" t="s">
        <v>3467</v>
      </c>
      <c r="F1671" s="832" t="s">
        <v>3453</v>
      </c>
      <c r="G1671" s="832" t="s">
        <v>4050</v>
      </c>
      <c r="H1671" s="832" t="s">
        <v>564</v>
      </c>
      <c r="I1671" s="832" t="s">
        <v>4051</v>
      </c>
      <c r="J1671" s="832" t="s">
        <v>982</v>
      </c>
      <c r="K1671" s="832" t="s">
        <v>2723</v>
      </c>
      <c r="L1671" s="835">
        <v>155.24</v>
      </c>
      <c r="M1671" s="835">
        <v>310.48</v>
      </c>
      <c r="N1671" s="832">
        <v>2</v>
      </c>
      <c r="O1671" s="836">
        <v>1</v>
      </c>
      <c r="P1671" s="835">
        <v>310.48</v>
      </c>
      <c r="Q1671" s="837">
        <v>1</v>
      </c>
      <c r="R1671" s="832">
        <v>2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30</v>
      </c>
      <c r="B1672" s="832" t="s">
        <v>3452</v>
      </c>
      <c r="C1672" s="832" t="s">
        <v>3460</v>
      </c>
      <c r="D1672" s="833" t="s">
        <v>5006</v>
      </c>
      <c r="E1672" s="834" t="s">
        <v>3467</v>
      </c>
      <c r="F1672" s="832" t="s">
        <v>3453</v>
      </c>
      <c r="G1672" s="832" t="s">
        <v>3487</v>
      </c>
      <c r="H1672" s="832" t="s">
        <v>597</v>
      </c>
      <c r="I1672" s="832" t="s">
        <v>2558</v>
      </c>
      <c r="J1672" s="832" t="s">
        <v>2559</v>
      </c>
      <c r="K1672" s="832" t="s">
        <v>2560</v>
      </c>
      <c r="L1672" s="835">
        <v>16.12</v>
      </c>
      <c r="M1672" s="835">
        <v>32.24</v>
      </c>
      <c r="N1672" s="832">
        <v>2</v>
      </c>
      <c r="O1672" s="836">
        <v>1</v>
      </c>
      <c r="P1672" s="835">
        <v>16.12</v>
      </c>
      <c r="Q1672" s="837">
        <v>0.5</v>
      </c>
      <c r="R1672" s="832">
        <v>1</v>
      </c>
      <c r="S1672" s="837">
        <v>0.5</v>
      </c>
      <c r="T1672" s="836">
        <v>0.5</v>
      </c>
      <c r="U1672" s="838">
        <v>0.5</v>
      </c>
    </row>
    <row r="1673" spans="1:21" ht="14.4" customHeight="1" x14ac:dyDescent="0.3">
      <c r="A1673" s="831">
        <v>30</v>
      </c>
      <c r="B1673" s="832" t="s">
        <v>3452</v>
      </c>
      <c r="C1673" s="832" t="s">
        <v>3460</v>
      </c>
      <c r="D1673" s="833" t="s">
        <v>5006</v>
      </c>
      <c r="E1673" s="834" t="s">
        <v>3467</v>
      </c>
      <c r="F1673" s="832" t="s">
        <v>3453</v>
      </c>
      <c r="G1673" s="832" t="s">
        <v>4375</v>
      </c>
      <c r="H1673" s="832" t="s">
        <v>597</v>
      </c>
      <c r="I1673" s="832" t="s">
        <v>3155</v>
      </c>
      <c r="J1673" s="832" t="s">
        <v>673</v>
      </c>
      <c r="K1673" s="832" t="s">
        <v>823</v>
      </c>
      <c r="L1673" s="835">
        <v>132</v>
      </c>
      <c r="M1673" s="835">
        <v>132</v>
      </c>
      <c r="N1673" s="832">
        <v>1</v>
      </c>
      <c r="O1673" s="836">
        <v>0.5</v>
      </c>
      <c r="P1673" s="835">
        <v>132</v>
      </c>
      <c r="Q1673" s="837">
        <v>1</v>
      </c>
      <c r="R1673" s="832">
        <v>1</v>
      </c>
      <c r="S1673" s="837">
        <v>1</v>
      </c>
      <c r="T1673" s="836">
        <v>0.5</v>
      </c>
      <c r="U1673" s="838">
        <v>1</v>
      </c>
    </row>
    <row r="1674" spans="1:21" ht="14.4" customHeight="1" x14ac:dyDescent="0.3">
      <c r="A1674" s="831">
        <v>30</v>
      </c>
      <c r="B1674" s="832" t="s">
        <v>3452</v>
      </c>
      <c r="C1674" s="832" t="s">
        <v>3460</v>
      </c>
      <c r="D1674" s="833" t="s">
        <v>5006</v>
      </c>
      <c r="E1674" s="834" t="s">
        <v>3467</v>
      </c>
      <c r="F1674" s="832" t="s">
        <v>3453</v>
      </c>
      <c r="G1674" s="832" t="s">
        <v>3584</v>
      </c>
      <c r="H1674" s="832" t="s">
        <v>597</v>
      </c>
      <c r="I1674" s="832" t="s">
        <v>2781</v>
      </c>
      <c r="J1674" s="832" t="s">
        <v>1553</v>
      </c>
      <c r="K1674" s="832" t="s">
        <v>2737</v>
      </c>
      <c r="L1674" s="835">
        <v>47.7</v>
      </c>
      <c r="M1674" s="835">
        <v>47.7</v>
      </c>
      <c r="N1674" s="832">
        <v>1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30</v>
      </c>
      <c r="B1675" s="832" t="s">
        <v>3452</v>
      </c>
      <c r="C1675" s="832" t="s">
        <v>3460</v>
      </c>
      <c r="D1675" s="833" t="s">
        <v>5006</v>
      </c>
      <c r="E1675" s="834" t="s">
        <v>3467</v>
      </c>
      <c r="F1675" s="832" t="s">
        <v>3453</v>
      </c>
      <c r="G1675" s="832" t="s">
        <v>3585</v>
      </c>
      <c r="H1675" s="832" t="s">
        <v>597</v>
      </c>
      <c r="I1675" s="832" t="s">
        <v>2804</v>
      </c>
      <c r="J1675" s="832" t="s">
        <v>2805</v>
      </c>
      <c r="K1675" s="832" t="s">
        <v>2806</v>
      </c>
      <c r="L1675" s="835">
        <v>117.46</v>
      </c>
      <c r="M1675" s="835">
        <v>117.46</v>
      </c>
      <c r="N1675" s="832">
        <v>1</v>
      </c>
      <c r="O1675" s="836">
        <v>0.5</v>
      </c>
      <c r="P1675" s="835">
        <v>117.46</v>
      </c>
      <c r="Q1675" s="837">
        <v>1</v>
      </c>
      <c r="R1675" s="832">
        <v>1</v>
      </c>
      <c r="S1675" s="837">
        <v>1</v>
      </c>
      <c r="T1675" s="836">
        <v>0.5</v>
      </c>
      <c r="U1675" s="838">
        <v>1</v>
      </c>
    </row>
    <row r="1676" spans="1:21" ht="14.4" customHeight="1" x14ac:dyDescent="0.3">
      <c r="A1676" s="831">
        <v>30</v>
      </c>
      <c r="B1676" s="832" t="s">
        <v>3452</v>
      </c>
      <c r="C1676" s="832" t="s">
        <v>3460</v>
      </c>
      <c r="D1676" s="833" t="s">
        <v>5006</v>
      </c>
      <c r="E1676" s="834" t="s">
        <v>3467</v>
      </c>
      <c r="F1676" s="832" t="s">
        <v>3453</v>
      </c>
      <c r="G1676" s="832" t="s">
        <v>3559</v>
      </c>
      <c r="H1676" s="832" t="s">
        <v>597</v>
      </c>
      <c r="I1676" s="832" t="s">
        <v>3057</v>
      </c>
      <c r="J1676" s="832" t="s">
        <v>1461</v>
      </c>
      <c r="K1676" s="832" t="s">
        <v>3058</v>
      </c>
      <c r="L1676" s="835">
        <v>0</v>
      </c>
      <c r="M1676" s="835">
        <v>0</v>
      </c>
      <c r="N1676" s="832">
        <v>2</v>
      </c>
      <c r="O1676" s="836">
        <v>0.5</v>
      </c>
      <c r="P1676" s="835">
        <v>0</v>
      </c>
      <c r="Q1676" s="837"/>
      <c r="R1676" s="832">
        <v>2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30</v>
      </c>
      <c r="B1677" s="832" t="s">
        <v>3452</v>
      </c>
      <c r="C1677" s="832" t="s">
        <v>3460</v>
      </c>
      <c r="D1677" s="833" t="s">
        <v>5006</v>
      </c>
      <c r="E1677" s="834" t="s">
        <v>3467</v>
      </c>
      <c r="F1677" s="832" t="s">
        <v>3453</v>
      </c>
      <c r="G1677" s="832" t="s">
        <v>4213</v>
      </c>
      <c r="H1677" s="832" t="s">
        <v>564</v>
      </c>
      <c r="I1677" s="832" t="s">
        <v>4814</v>
      </c>
      <c r="J1677" s="832" t="s">
        <v>2372</v>
      </c>
      <c r="K1677" s="832" t="s">
        <v>4815</v>
      </c>
      <c r="L1677" s="835">
        <v>31.32</v>
      </c>
      <c r="M1677" s="835">
        <v>62.64</v>
      </c>
      <c r="N1677" s="832">
        <v>2</v>
      </c>
      <c r="O1677" s="836">
        <v>0.5</v>
      </c>
      <c r="P1677" s="835">
        <v>62.64</v>
      </c>
      <c r="Q1677" s="837">
        <v>1</v>
      </c>
      <c r="R1677" s="832">
        <v>2</v>
      </c>
      <c r="S1677" s="837">
        <v>1</v>
      </c>
      <c r="T1677" s="836">
        <v>0.5</v>
      </c>
      <c r="U1677" s="838">
        <v>1</v>
      </c>
    </row>
    <row r="1678" spans="1:21" ht="14.4" customHeight="1" x14ac:dyDescent="0.3">
      <c r="A1678" s="831">
        <v>30</v>
      </c>
      <c r="B1678" s="832" t="s">
        <v>3452</v>
      </c>
      <c r="C1678" s="832" t="s">
        <v>3460</v>
      </c>
      <c r="D1678" s="833" t="s">
        <v>5006</v>
      </c>
      <c r="E1678" s="834" t="s">
        <v>3467</v>
      </c>
      <c r="F1678" s="832" t="s">
        <v>3453</v>
      </c>
      <c r="G1678" s="832" t="s">
        <v>3590</v>
      </c>
      <c r="H1678" s="832" t="s">
        <v>564</v>
      </c>
      <c r="I1678" s="832" t="s">
        <v>4615</v>
      </c>
      <c r="J1678" s="832" t="s">
        <v>792</v>
      </c>
      <c r="K1678" s="832" t="s">
        <v>1335</v>
      </c>
      <c r="L1678" s="835">
        <v>0</v>
      </c>
      <c r="M1678" s="835">
        <v>0</v>
      </c>
      <c r="N1678" s="832">
        <v>1</v>
      </c>
      <c r="O1678" s="836">
        <v>0.5</v>
      </c>
      <c r="P1678" s="835"/>
      <c r="Q1678" s="837"/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30</v>
      </c>
      <c r="B1679" s="832" t="s">
        <v>3452</v>
      </c>
      <c r="C1679" s="832" t="s">
        <v>3460</v>
      </c>
      <c r="D1679" s="833" t="s">
        <v>5006</v>
      </c>
      <c r="E1679" s="834" t="s">
        <v>3467</v>
      </c>
      <c r="F1679" s="832" t="s">
        <v>3453</v>
      </c>
      <c r="G1679" s="832" t="s">
        <v>3590</v>
      </c>
      <c r="H1679" s="832" t="s">
        <v>564</v>
      </c>
      <c r="I1679" s="832" t="s">
        <v>4222</v>
      </c>
      <c r="J1679" s="832" t="s">
        <v>779</v>
      </c>
      <c r="K1679" s="832" t="s">
        <v>4223</v>
      </c>
      <c r="L1679" s="835">
        <v>0</v>
      </c>
      <c r="M1679" s="835">
        <v>0</v>
      </c>
      <c r="N1679" s="832">
        <v>1</v>
      </c>
      <c r="O1679" s="836">
        <v>0.5</v>
      </c>
      <c r="P1679" s="835">
        <v>0</v>
      </c>
      <c r="Q1679" s="837"/>
      <c r="R1679" s="832">
        <v>1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30</v>
      </c>
      <c r="B1680" s="832" t="s">
        <v>3452</v>
      </c>
      <c r="C1680" s="832" t="s">
        <v>3460</v>
      </c>
      <c r="D1680" s="833" t="s">
        <v>5006</v>
      </c>
      <c r="E1680" s="834" t="s">
        <v>3467</v>
      </c>
      <c r="F1680" s="832" t="s">
        <v>3453</v>
      </c>
      <c r="G1680" s="832" t="s">
        <v>4227</v>
      </c>
      <c r="H1680" s="832" t="s">
        <v>564</v>
      </c>
      <c r="I1680" s="832" t="s">
        <v>4701</v>
      </c>
      <c r="J1680" s="832" t="s">
        <v>4229</v>
      </c>
      <c r="K1680" s="832" t="s">
        <v>4702</v>
      </c>
      <c r="L1680" s="835">
        <v>55.54</v>
      </c>
      <c r="M1680" s="835">
        <v>55.54</v>
      </c>
      <c r="N1680" s="832">
        <v>1</v>
      </c>
      <c r="O1680" s="836">
        <v>1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30</v>
      </c>
      <c r="B1681" s="832" t="s">
        <v>3452</v>
      </c>
      <c r="C1681" s="832" t="s">
        <v>3460</v>
      </c>
      <c r="D1681" s="833" t="s">
        <v>5006</v>
      </c>
      <c r="E1681" s="834" t="s">
        <v>3468</v>
      </c>
      <c r="F1681" s="832" t="s">
        <v>3453</v>
      </c>
      <c r="G1681" s="832" t="s">
        <v>3490</v>
      </c>
      <c r="H1681" s="832" t="s">
        <v>564</v>
      </c>
      <c r="I1681" s="832" t="s">
        <v>4553</v>
      </c>
      <c r="J1681" s="832" t="s">
        <v>4246</v>
      </c>
      <c r="K1681" s="832" t="s">
        <v>2713</v>
      </c>
      <c r="L1681" s="835">
        <v>36.270000000000003</v>
      </c>
      <c r="M1681" s="835">
        <v>72.540000000000006</v>
      </c>
      <c r="N1681" s="832">
        <v>2</v>
      </c>
      <c r="O1681" s="836">
        <v>1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30</v>
      </c>
      <c r="B1682" s="832" t="s">
        <v>3452</v>
      </c>
      <c r="C1682" s="832" t="s">
        <v>3460</v>
      </c>
      <c r="D1682" s="833" t="s">
        <v>5006</v>
      </c>
      <c r="E1682" s="834" t="s">
        <v>3468</v>
      </c>
      <c r="F1682" s="832" t="s">
        <v>3453</v>
      </c>
      <c r="G1682" s="832" t="s">
        <v>3490</v>
      </c>
      <c r="H1682" s="832" t="s">
        <v>597</v>
      </c>
      <c r="I1682" s="832" t="s">
        <v>3025</v>
      </c>
      <c r="J1682" s="832" t="s">
        <v>641</v>
      </c>
      <c r="K1682" s="832" t="s">
        <v>642</v>
      </c>
      <c r="L1682" s="835">
        <v>21.76</v>
      </c>
      <c r="M1682" s="835">
        <v>174.08</v>
      </c>
      <c r="N1682" s="832">
        <v>8</v>
      </c>
      <c r="O1682" s="836">
        <v>2</v>
      </c>
      <c r="P1682" s="835">
        <v>87.04</v>
      </c>
      <c r="Q1682" s="837">
        <v>0.5</v>
      </c>
      <c r="R1682" s="832">
        <v>4</v>
      </c>
      <c r="S1682" s="837">
        <v>0.5</v>
      </c>
      <c r="T1682" s="836">
        <v>0.5</v>
      </c>
      <c r="U1682" s="838">
        <v>0.25</v>
      </c>
    </row>
    <row r="1683" spans="1:21" ht="14.4" customHeight="1" x14ac:dyDescent="0.3">
      <c r="A1683" s="831">
        <v>30</v>
      </c>
      <c r="B1683" s="832" t="s">
        <v>3452</v>
      </c>
      <c r="C1683" s="832" t="s">
        <v>3460</v>
      </c>
      <c r="D1683" s="833" t="s">
        <v>5006</v>
      </c>
      <c r="E1683" s="834" t="s">
        <v>3468</v>
      </c>
      <c r="F1683" s="832" t="s">
        <v>3453</v>
      </c>
      <c r="G1683" s="832" t="s">
        <v>3491</v>
      </c>
      <c r="H1683" s="832" t="s">
        <v>597</v>
      </c>
      <c r="I1683" s="832" t="s">
        <v>3137</v>
      </c>
      <c r="J1683" s="832" t="s">
        <v>3133</v>
      </c>
      <c r="K1683" s="832" t="s">
        <v>3136</v>
      </c>
      <c r="L1683" s="835">
        <v>4.7</v>
      </c>
      <c r="M1683" s="835">
        <v>9.4</v>
      </c>
      <c r="N1683" s="832">
        <v>2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30</v>
      </c>
      <c r="B1684" s="832" t="s">
        <v>3452</v>
      </c>
      <c r="C1684" s="832" t="s">
        <v>3460</v>
      </c>
      <c r="D1684" s="833" t="s">
        <v>5006</v>
      </c>
      <c r="E1684" s="834" t="s">
        <v>3468</v>
      </c>
      <c r="F1684" s="832" t="s">
        <v>3453</v>
      </c>
      <c r="G1684" s="832" t="s">
        <v>3493</v>
      </c>
      <c r="H1684" s="832" t="s">
        <v>597</v>
      </c>
      <c r="I1684" s="832" t="s">
        <v>2760</v>
      </c>
      <c r="J1684" s="832" t="s">
        <v>2761</v>
      </c>
      <c r="K1684" s="832" t="s">
        <v>2762</v>
      </c>
      <c r="L1684" s="835">
        <v>93.27</v>
      </c>
      <c r="M1684" s="835">
        <v>93.27</v>
      </c>
      <c r="N1684" s="832">
        <v>1</v>
      </c>
      <c r="O1684" s="836">
        <v>0.5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30</v>
      </c>
      <c r="B1685" s="832" t="s">
        <v>3452</v>
      </c>
      <c r="C1685" s="832" t="s">
        <v>3460</v>
      </c>
      <c r="D1685" s="833" t="s">
        <v>5006</v>
      </c>
      <c r="E1685" s="834" t="s">
        <v>3468</v>
      </c>
      <c r="F1685" s="832" t="s">
        <v>3453</v>
      </c>
      <c r="G1685" s="832" t="s">
        <v>3494</v>
      </c>
      <c r="H1685" s="832" t="s">
        <v>597</v>
      </c>
      <c r="I1685" s="832" t="s">
        <v>2847</v>
      </c>
      <c r="J1685" s="832" t="s">
        <v>1790</v>
      </c>
      <c r="K1685" s="832" t="s">
        <v>2848</v>
      </c>
      <c r="L1685" s="835">
        <v>430.05</v>
      </c>
      <c r="M1685" s="835">
        <v>430.05</v>
      </c>
      <c r="N1685" s="832">
        <v>1</v>
      </c>
      <c r="O1685" s="836">
        <v>0.5</v>
      </c>
      <c r="P1685" s="835">
        <v>430.05</v>
      </c>
      <c r="Q1685" s="837">
        <v>1</v>
      </c>
      <c r="R1685" s="832">
        <v>1</v>
      </c>
      <c r="S1685" s="837">
        <v>1</v>
      </c>
      <c r="T1685" s="836">
        <v>0.5</v>
      </c>
      <c r="U1685" s="838">
        <v>1</v>
      </c>
    </row>
    <row r="1686" spans="1:21" ht="14.4" customHeight="1" x14ac:dyDescent="0.3">
      <c r="A1686" s="831">
        <v>30</v>
      </c>
      <c r="B1686" s="832" t="s">
        <v>3452</v>
      </c>
      <c r="C1686" s="832" t="s">
        <v>3460</v>
      </c>
      <c r="D1686" s="833" t="s">
        <v>5006</v>
      </c>
      <c r="E1686" s="834" t="s">
        <v>3468</v>
      </c>
      <c r="F1686" s="832" t="s">
        <v>3453</v>
      </c>
      <c r="G1686" s="832" t="s">
        <v>3494</v>
      </c>
      <c r="H1686" s="832" t="s">
        <v>597</v>
      </c>
      <c r="I1686" s="832" t="s">
        <v>2851</v>
      </c>
      <c r="J1686" s="832" t="s">
        <v>1790</v>
      </c>
      <c r="K1686" s="832" t="s">
        <v>2852</v>
      </c>
      <c r="L1686" s="835">
        <v>139.77000000000001</v>
      </c>
      <c r="M1686" s="835">
        <v>139.77000000000001</v>
      </c>
      <c r="N1686" s="832">
        <v>1</v>
      </c>
      <c r="O1686" s="836">
        <v>0.5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30</v>
      </c>
      <c r="B1687" s="832" t="s">
        <v>3452</v>
      </c>
      <c r="C1687" s="832" t="s">
        <v>3460</v>
      </c>
      <c r="D1687" s="833" t="s">
        <v>5006</v>
      </c>
      <c r="E1687" s="834" t="s">
        <v>3468</v>
      </c>
      <c r="F1687" s="832" t="s">
        <v>3453</v>
      </c>
      <c r="G1687" s="832" t="s">
        <v>3494</v>
      </c>
      <c r="H1687" s="832" t="s">
        <v>597</v>
      </c>
      <c r="I1687" s="832" t="s">
        <v>2855</v>
      </c>
      <c r="J1687" s="832" t="s">
        <v>1790</v>
      </c>
      <c r="K1687" s="832" t="s">
        <v>2856</v>
      </c>
      <c r="L1687" s="835">
        <v>279.52999999999997</v>
      </c>
      <c r="M1687" s="835">
        <v>279.52999999999997</v>
      </c>
      <c r="N1687" s="832">
        <v>1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30</v>
      </c>
      <c r="B1688" s="832" t="s">
        <v>3452</v>
      </c>
      <c r="C1688" s="832" t="s">
        <v>3460</v>
      </c>
      <c r="D1688" s="833" t="s">
        <v>5006</v>
      </c>
      <c r="E1688" s="834" t="s">
        <v>3468</v>
      </c>
      <c r="F1688" s="832" t="s">
        <v>3453</v>
      </c>
      <c r="G1688" s="832" t="s">
        <v>3494</v>
      </c>
      <c r="H1688" s="832" t="s">
        <v>564</v>
      </c>
      <c r="I1688" s="832" t="s">
        <v>3673</v>
      </c>
      <c r="J1688" s="832" t="s">
        <v>2844</v>
      </c>
      <c r="K1688" s="832" t="s">
        <v>762</v>
      </c>
      <c r="L1688" s="835">
        <v>58.85</v>
      </c>
      <c r="M1688" s="835">
        <v>235.4</v>
      </c>
      <c r="N1688" s="832">
        <v>4</v>
      </c>
      <c r="O1688" s="836">
        <v>1.5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30</v>
      </c>
      <c r="B1689" s="832" t="s">
        <v>3452</v>
      </c>
      <c r="C1689" s="832" t="s">
        <v>3460</v>
      </c>
      <c r="D1689" s="833" t="s">
        <v>5006</v>
      </c>
      <c r="E1689" s="834" t="s">
        <v>3468</v>
      </c>
      <c r="F1689" s="832" t="s">
        <v>3453</v>
      </c>
      <c r="G1689" s="832" t="s">
        <v>3494</v>
      </c>
      <c r="H1689" s="832" t="s">
        <v>564</v>
      </c>
      <c r="I1689" s="832" t="s">
        <v>4378</v>
      </c>
      <c r="J1689" s="832" t="s">
        <v>4379</v>
      </c>
      <c r="K1689" s="832" t="s">
        <v>3672</v>
      </c>
      <c r="L1689" s="835">
        <v>279.52999999999997</v>
      </c>
      <c r="M1689" s="835">
        <v>279.52999999999997</v>
      </c>
      <c r="N1689" s="832">
        <v>1</v>
      </c>
      <c r="O1689" s="836">
        <v>1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30</v>
      </c>
      <c r="B1690" s="832" t="s">
        <v>3452</v>
      </c>
      <c r="C1690" s="832" t="s">
        <v>3460</v>
      </c>
      <c r="D1690" s="833" t="s">
        <v>5006</v>
      </c>
      <c r="E1690" s="834" t="s">
        <v>3468</v>
      </c>
      <c r="F1690" s="832" t="s">
        <v>3453</v>
      </c>
      <c r="G1690" s="832" t="s">
        <v>3675</v>
      </c>
      <c r="H1690" s="832" t="s">
        <v>597</v>
      </c>
      <c r="I1690" s="832" t="s">
        <v>2730</v>
      </c>
      <c r="J1690" s="832" t="s">
        <v>2731</v>
      </c>
      <c r="K1690" s="832" t="s">
        <v>2732</v>
      </c>
      <c r="L1690" s="835">
        <v>65.540000000000006</v>
      </c>
      <c r="M1690" s="835">
        <v>196.62</v>
      </c>
      <c r="N1690" s="832">
        <v>3</v>
      </c>
      <c r="O1690" s="836">
        <v>0.5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30</v>
      </c>
      <c r="B1691" s="832" t="s">
        <v>3452</v>
      </c>
      <c r="C1691" s="832" t="s">
        <v>3460</v>
      </c>
      <c r="D1691" s="833" t="s">
        <v>5006</v>
      </c>
      <c r="E1691" s="834" t="s">
        <v>3468</v>
      </c>
      <c r="F1691" s="832" t="s">
        <v>3453</v>
      </c>
      <c r="G1691" s="832" t="s">
        <v>3675</v>
      </c>
      <c r="H1691" s="832" t="s">
        <v>597</v>
      </c>
      <c r="I1691" s="832" t="s">
        <v>3321</v>
      </c>
      <c r="J1691" s="832" t="s">
        <v>2731</v>
      </c>
      <c r="K1691" s="832" t="s">
        <v>3322</v>
      </c>
      <c r="L1691" s="835">
        <v>229.38</v>
      </c>
      <c r="M1691" s="835">
        <v>229.38</v>
      </c>
      <c r="N1691" s="832">
        <v>1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30</v>
      </c>
      <c r="B1692" s="832" t="s">
        <v>3452</v>
      </c>
      <c r="C1692" s="832" t="s">
        <v>3460</v>
      </c>
      <c r="D1692" s="833" t="s">
        <v>5006</v>
      </c>
      <c r="E1692" s="834" t="s">
        <v>3468</v>
      </c>
      <c r="F1692" s="832" t="s">
        <v>3453</v>
      </c>
      <c r="G1692" s="832" t="s">
        <v>3500</v>
      </c>
      <c r="H1692" s="832" t="s">
        <v>564</v>
      </c>
      <c r="I1692" s="832" t="s">
        <v>3679</v>
      </c>
      <c r="J1692" s="832" t="s">
        <v>3680</v>
      </c>
      <c r="K1692" s="832" t="s">
        <v>2737</v>
      </c>
      <c r="L1692" s="835">
        <v>35.11</v>
      </c>
      <c r="M1692" s="835">
        <v>105.33</v>
      </c>
      <c r="N1692" s="832">
        <v>3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30</v>
      </c>
      <c r="B1693" s="832" t="s">
        <v>3452</v>
      </c>
      <c r="C1693" s="832" t="s">
        <v>3460</v>
      </c>
      <c r="D1693" s="833" t="s">
        <v>5006</v>
      </c>
      <c r="E1693" s="834" t="s">
        <v>3468</v>
      </c>
      <c r="F1693" s="832" t="s">
        <v>3453</v>
      </c>
      <c r="G1693" s="832" t="s">
        <v>3500</v>
      </c>
      <c r="H1693" s="832" t="s">
        <v>597</v>
      </c>
      <c r="I1693" s="832" t="s">
        <v>2734</v>
      </c>
      <c r="J1693" s="832" t="s">
        <v>761</v>
      </c>
      <c r="K1693" s="832" t="s">
        <v>2735</v>
      </c>
      <c r="L1693" s="835">
        <v>17.559999999999999</v>
      </c>
      <c r="M1693" s="835">
        <v>52.679999999999993</v>
      </c>
      <c r="N1693" s="832">
        <v>3</v>
      </c>
      <c r="O1693" s="836">
        <v>1</v>
      </c>
      <c r="P1693" s="835">
        <v>52.679999999999993</v>
      </c>
      <c r="Q1693" s="837">
        <v>1</v>
      </c>
      <c r="R1693" s="832">
        <v>3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30</v>
      </c>
      <c r="B1694" s="832" t="s">
        <v>3452</v>
      </c>
      <c r="C1694" s="832" t="s">
        <v>3460</v>
      </c>
      <c r="D1694" s="833" t="s">
        <v>5006</v>
      </c>
      <c r="E1694" s="834" t="s">
        <v>3468</v>
      </c>
      <c r="F1694" s="832" t="s">
        <v>3453</v>
      </c>
      <c r="G1694" s="832" t="s">
        <v>3681</v>
      </c>
      <c r="H1694" s="832" t="s">
        <v>564</v>
      </c>
      <c r="I1694" s="832" t="s">
        <v>3682</v>
      </c>
      <c r="J1694" s="832" t="s">
        <v>3683</v>
      </c>
      <c r="K1694" s="832" t="s">
        <v>3684</v>
      </c>
      <c r="L1694" s="835">
        <v>0</v>
      </c>
      <c r="M1694" s="835">
        <v>0</v>
      </c>
      <c r="N1694" s="832">
        <v>2</v>
      </c>
      <c r="O1694" s="836">
        <v>1</v>
      </c>
      <c r="P1694" s="835"/>
      <c r="Q1694" s="837"/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30</v>
      </c>
      <c r="B1695" s="832" t="s">
        <v>3452</v>
      </c>
      <c r="C1695" s="832" t="s">
        <v>3460</v>
      </c>
      <c r="D1695" s="833" t="s">
        <v>5006</v>
      </c>
      <c r="E1695" s="834" t="s">
        <v>3468</v>
      </c>
      <c r="F1695" s="832" t="s">
        <v>3453</v>
      </c>
      <c r="G1695" s="832" t="s">
        <v>4816</v>
      </c>
      <c r="H1695" s="832" t="s">
        <v>564</v>
      </c>
      <c r="I1695" s="832" t="s">
        <v>4817</v>
      </c>
      <c r="J1695" s="832" t="s">
        <v>4818</v>
      </c>
      <c r="K1695" s="832" t="s">
        <v>4819</v>
      </c>
      <c r="L1695" s="835">
        <v>85.15</v>
      </c>
      <c r="M1695" s="835">
        <v>85.15</v>
      </c>
      <c r="N1695" s="832">
        <v>1</v>
      </c>
      <c r="O1695" s="836">
        <v>1</v>
      </c>
      <c r="P1695" s="835">
        <v>85.15</v>
      </c>
      <c r="Q1695" s="837">
        <v>1</v>
      </c>
      <c r="R1695" s="832">
        <v>1</v>
      </c>
      <c r="S1695" s="837">
        <v>1</v>
      </c>
      <c r="T1695" s="836">
        <v>1</v>
      </c>
      <c r="U1695" s="838">
        <v>1</v>
      </c>
    </row>
    <row r="1696" spans="1:21" ht="14.4" customHeight="1" x14ac:dyDescent="0.3">
      <c r="A1696" s="831">
        <v>30</v>
      </c>
      <c r="B1696" s="832" t="s">
        <v>3452</v>
      </c>
      <c r="C1696" s="832" t="s">
        <v>3460</v>
      </c>
      <c r="D1696" s="833" t="s">
        <v>5006</v>
      </c>
      <c r="E1696" s="834" t="s">
        <v>3468</v>
      </c>
      <c r="F1696" s="832" t="s">
        <v>3453</v>
      </c>
      <c r="G1696" s="832" t="s">
        <v>3712</v>
      </c>
      <c r="H1696" s="832" t="s">
        <v>564</v>
      </c>
      <c r="I1696" s="832" t="s">
        <v>3719</v>
      </c>
      <c r="J1696" s="832" t="s">
        <v>3717</v>
      </c>
      <c r="K1696" s="832" t="s">
        <v>3720</v>
      </c>
      <c r="L1696" s="835">
        <v>234.94</v>
      </c>
      <c r="M1696" s="835">
        <v>234.94</v>
      </c>
      <c r="N1696" s="832">
        <v>1</v>
      </c>
      <c r="O1696" s="836">
        <v>1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30</v>
      </c>
      <c r="B1697" s="832" t="s">
        <v>3452</v>
      </c>
      <c r="C1697" s="832" t="s">
        <v>3460</v>
      </c>
      <c r="D1697" s="833" t="s">
        <v>5006</v>
      </c>
      <c r="E1697" s="834" t="s">
        <v>3468</v>
      </c>
      <c r="F1697" s="832" t="s">
        <v>3453</v>
      </c>
      <c r="G1697" s="832" t="s">
        <v>3502</v>
      </c>
      <c r="H1697" s="832" t="s">
        <v>564</v>
      </c>
      <c r="I1697" s="832" t="s">
        <v>4383</v>
      </c>
      <c r="J1697" s="832" t="s">
        <v>875</v>
      </c>
      <c r="K1697" s="832" t="s">
        <v>877</v>
      </c>
      <c r="L1697" s="835">
        <v>273.33</v>
      </c>
      <c r="M1697" s="835">
        <v>273.33</v>
      </c>
      <c r="N1697" s="832">
        <v>1</v>
      </c>
      <c r="O1697" s="836">
        <v>0.5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30</v>
      </c>
      <c r="B1698" s="832" t="s">
        <v>3452</v>
      </c>
      <c r="C1698" s="832" t="s">
        <v>3460</v>
      </c>
      <c r="D1698" s="833" t="s">
        <v>5006</v>
      </c>
      <c r="E1698" s="834" t="s">
        <v>3468</v>
      </c>
      <c r="F1698" s="832" t="s">
        <v>3453</v>
      </c>
      <c r="G1698" s="832" t="s">
        <v>3744</v>
      </c>
      <c r="H1698" s="832" t="s">
        <v>597</v>
      </c>
      <c r="I1698" s="832" t="s">
        <v>3747</v>
      </c>
      <c r="J1698" s="832" t="s">
        <v>1332</v>
      </c>
      <c r="K1698" s="832" t="s">
        <v>3746</v>
      </c>
      <c r="L1698" s="835">
        <v>556.04</v>
      </c>
      <c r="M1698" s="835">
        <v>556.04</v>
      </c>
      <c r="N1698" s="832">
        <v>1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30</v>
      </c>
      <c r="B1699" s="832" t="s">
        <v>3452</v>
      </c>
      <c r="C1699" s="832" t="s">
        <v>3460</v>
      </c>
      <c r="D1699" s="833" t="s">
        <v>5006</v>
      </c>
      <c r="E1699" s="834" t="s">
        <v>3468</v>
      </c>
      <c r="F1699" s="832" t="s">
        <v>3453</v>
      </c>
      <c r="G1699" s="832" t="s">
        <v>3744</v>
      </c>
      <c r="H1699" s="832" t="s">
        <v>597</v>
      </c>
      <c r="I1699" s="832" t="s">
        <v>2866</v>
      </c>
      <c r="J1699" s="832" t="s">
        <v>1332</v>
      </c>
      <c r="K1699" s="832" t="s">
        <v>1333</v>
      </c>
      <c r="L1699" s="835">
        <v>185.34</v>
      </c>
      <c r="M1699" s="835">
        <v>185.34</v>
      </c>
      <c r="N1699" s="832">
        <v>1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30</v>
      </c>
      <c r="B1700" s="832" t="s">
        <v>3452</v>
      </c>
      <c r="C1700" s="832" t="s">
        <v>3460</v>
      </c>
      <c r="D1700" s="833" t="s">
        <v>5006</v>
      </c>
      <c r="E1700" s="834" t="s">
        <v>3468</v>
      </c>
      <c r="F1700" s="832" t="s">
        <v>3453</v>
      </c>
      <c r="G1700" s="832" t="s">
        <v>3508</v>
      </c>
      <c r="H1700" s="832" t="s">
        <v>597</v>
      </c>
      <c r="I1700" s="832" t="s">
        <v>2697</v>
      </c>
      <c r="J1700" s="832" t="s">
        <v>1091</v>
      </c>
      <c r="K1700" s="832" t="s">
        <v>2698</v>
      </c>
      <c r="L1700" s="835">
        <v>42.51</v>
      </c>
      <c r="M1700" s="835">
        <v>85.02</v>
      </c>
      <c r="N1700" s="832">
        <v>2</v>
      </c>
      <c r="O1700" s="836">
        <v>1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30</v>
      </c>
      <c r="B1701" s="832" t="s">
        <v>3452</v>
      </c>
      <c r="C1701" s="832" t="s">
        <v>3460</v>
      </c>
      <c r="D1701" s="833" t="s">
        <v>5006</v>
      </c>
      <c r="E1701" s="834" t="s">
        <v>3468</v>
      </c>
      <c r="F1701" s="832" t="s">
        <v>3453</v>
      </c>
      <c r="G1701" s="832" t="s">
        <v>3508</v>
      </c>
      <c r="H1701" s="832" t="s">
        <v>597</v>
      </c>
      <c r="I1701" s="832" t="s">
        <v>2699</v>
      </c>
      <c r="J1701" s="832" t="s">
        <v>1091</v>
      </c>
      <c r="K1701" s="832" t="s">
        <v>2700</v>
      </c>
      <c r="L1701" s="835">
        <v>85.02</v>
      </c>
      <c r="M1701" s="835">
        <v>85.02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30</v>
      </c>
      <c r="B1702" s="832" t="s">
        <v>3452</v>
      </c>
      <c r="C1702" s="832" t="s">
        <v>3460</v>
      </c>
      <c r="D1702" s="833" t="s">
        <v>5006</v>
      </c>
      <c r="E1702" s="834" t="s">
        <v>3468</v>
      </c>
      <c r="F1702" s="832" t="s">
        <v>3453</v>
      </c>
      <c r="G1702" s="832" t="s">
        <v>3513</v>
      </c>
      <c r="H1702" s="832" t="s">
        <v>564</v>
      </c>
      <c r="I1702" s="832" t="s">
        <v>3514</v>
      </c>
      <c r="J1702" s="832" t="s">
        <v>884</v>
      </c>
      <c r="K1702" s="832" t="s">
        <v>886</v>
      </c>
      <c r="L1702" s="835">
        <v>31.23</v>
      </c>
      <c r="M1702" s="835">
        <v>62.46</v>
      </c>
      <c r="N1702" s="832">
        <v>2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30</v>
      </c>
      <c r="B1703" s="832" t="s">
        <v>3452</v>
      </c>
      <c r="C1703" s="832" t="s">
        <v>3460</v>
      </c>
      <c r="D1703" s="833" t="s">
        <v>5006</v>
      </c>
      <c r="E1703" s="834" t="s">
        <v>3468</v>
      </c>
      <c r="F1703" s="832" t="s">
        <v>3453</v>
      </c>
      <c r="G1703" s="832" t="s">
        <v>3513</v>
      </c>
      <c r="H1703" s="832" t="s">
        <v>564</v>
      </c>
      <c r="I1703" s="832" t="s">
        <v>3752</v>
      </c>
      <c r="J1703" s="832" t="s">
        <v>884</v>
      </c>
      <c r="K1703" s="832" t="s">
        <v>3711</v>
      </c>
      <c r="L1703" s="835">
        <v>62.45</v>
      </c>
      <c r="M1703" s="835">
        <v>249.8</v>
      </c>
      <c r="N1703" s="832">
        <v>4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30</v>
      </c>
      <c r="B1704" s="832" t="s">
        <v>3452</v>
      </c>
      <c r="C1704" s="832" t="s">
        <v>3460</v>
      </c>
      <c r="D1704" s="833" t="s">
        <v>5006</v>
      </c>
      <c r="E1704" s="834" t="s">
        <v>3468</v>
      </c>
      <c r="F1704" s="832" t="s">
        <v>3453</v>
      </c>
      <c r="G1704" s="832" t="s">
        <v>3515</v>
      </c>
      <c r="H1704" s="832" t="s">
        <v>597</v>
      </c>
      <c r="I1704" s="832" t="s">
        <v>3307</v>
      </c>
      <c r="J1704" s="832" t="s">
        <v>2615</v>
      </c>
      <c r="K1704" s="832" t="s">
        <v>1328</v>
      </c>
      <c r="L1704" s="835">
        <v>31.23</v>
      </c>
      <c r="M1704" s="835">
        <v>93.69</v>
      </c>
      <c r="N1704" s="832">
        <v>3</v>
      </c>
      <c r="O1704" s="836">
        <v>0.5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30</v>
      </c>
      <c r="B1705" s="832" t="s">
        <v>3452</v>
      </c>
      <c r="C1705" s="832" t="s">
        <v>3460</v>
      </c>
      <c r="D1705" s="833" t="s">
        <v>5006</v>
      </c>
      <c r="E1705" s="834" t="s">
        <v>3468</v>
      </c>
      <c r="F1705" s="832" t="s">
        <v>3453</v>
      </c>
      <c r="G1705" s="832" t="s">
        <v>3758</v>
      </c>
      <c r="H1705" s="832" t="s">
        <v>564</v>
      </c>
      <c r="I1705" s="832" t="s">
        <v>4479</v>
      </c>
      <c r="J1705" s="832" t="s">
        <v>1371</v>
      </c>
      <c r="K1705" s="832" t="s">
        <v>3760</v>
      </c>
      <c r="L1705" s="835">
        <v>107.27</v>
      </c>
      <c r="M1705" s="835">
        <v>321.81</v>
      </c>
      <c r="N1705" s="832">
        <v>3</v>
      </c>
      <c r="O1705" s="836">
        <v>0.5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30</v>
      </c>
      <c r="B1706" s="832" t="s">
        <v>3452</v>
      </c>
      <c r="C1706" s="832" t="s">
        <v>3460</v>
      </c>
      <c r="D1706" s="833" t="s">
        <v>5006</v>
      </c>
      <c r="E1706" s="834" t="s">
        <v>3468</v>
      </c>
      <c r="F1706" s="832" t="s">
        <v>3453</v>
      </c>
      <c r="G1706" s="832" t="s">
        <v>4820</v>
      </c>
      <c r="H1706" s="832" t="s">
        <v>564</v>
      </c>
      <c r="I1706" s="832" t="s">
        <v>4821</v>
      </c>
      <c r="J1706" s="832" t="s">
        <v>1521</v>
      </c>
      <c r="K1706" s="832" t="s">
        <v>1523</v>
      </c>
      <c r="L1706" s="835">
        <v>0</v>
      </c>
      <c r="M1706" s="835">
        <v>0</v>
      </c>
      <c r="N1706" s="832">
        <v>2</v>
      </c>
      <c r="O1706" s="836">
        <v>1</v>
      </c>
      <c r="P1706" s="835">
        <v>0</v>
      </c>
      <c r="Q1706" s="837"/>
      <c r="R1706" s="832">
        <v>2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30</v>
      </c>
      <c r="B1707" s="832" t="s">
        <v>3452</v>
      </c>
      <c r="C1707" s="832" t="s">
        <v>3460</v>
      </c>
      <c r="D1707" s="833" t="s">
        <v>5006</v>
      </c>
      <c r="E1707" s="834" t="s">
        <v>3468</v>
      </c>
      <c r="F1707" s="832" t="s">
        <v>3453</v>
      </c>
      <c r="G1707" s="832" t="s">
        <v>3575</v>
      </c>
      <c r="H1707" s="832" t="s">
        <v>564</v>
      </c>
      <c r="I1707" s="832" t="s">
        <v>3613</v>
      </c>
      <c r="J1707" s="832" t="s">
        <v>1236</v>
      </c>
      <c r="K1707" s="832" t="s">
        <v>3614</v>
      </c>
      <c r="L1707" s="835">
        <v>75.05</v>
      </c>
      <c r="M1707" s="835">
        <v>75.05</v>
      </c>
      <c r="N1707" s="832">
        <v>1</v>
      </c>
      <c r="O1707" s="836">
        <v>0.5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30</v>
      </c>
      <c r="B1708" s="832" t="s">
        <v>3452</v>
      </c>
      <c r="C1708" s="832" t="s">
        <v>3460</v>
      </c>
      <c r="D1708" s="833" t="s">
        <v>5006</v>
      </c>
      <c r="E1708" s="834" t="s">
        <v>3468</v>
      </c>
      <c r="F1708" s="832" t="s">
        <v>3453</v>
      </c>
      <c r="G1708" s="832" t="s">
        <v>4822</v>
      </c>
      <c r="H1708" s="832" t="s">
        <v>564</v>
      </c>
      <c r="I1708" s="832" t="s">
        <v>4823</v>
      </c>
      <c r="J1708" s="832" t="s">
        <v>4824</v>
      </c>
      <c r="K1708" s="832" t="s">
        <v>4825</v>
      </c>
      <c r="L1708" s="835">
        <v>37.69</v>
      </c>
      <c r="M1708" s="835">
        <v>113.07</v>
      </c>
      <c r="N1708" s="832">
        <v>3</v>
      </c>
      <c r="O1708" s="836">
        <v>0.5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30</v>
      </c>
      <c r="B1709" s="832" t="s">
        <v>3452</v>
      </c>
      <c r="C1709" s="832" t="s">
        <v>3460</v>
      </c>
      <c r="D1709" s="833" t="s">
        <v>5006</v>
      </c>
      <c r="E1709" s="834" t="s">
        <v>3468</v>
      </c>
      <c r="F1709" s="832" t="s">
        <v>3453</v>
      </c>
      <c r="G1709" s="832" t="s">
        <v>3519</v>
      </c>
      <c r="H1709" s="832" t="s">
        <v>564</v>
      </c>
      <c r="I1709" s="832" t="s">
        <v>3520</v>
      </c>
      <c r="J1709" s="832" t="s">
        <v>1845</v>
      </c>
      <c r="K1709" s="832" t="s">
        <v>3521</v>
      </c>
      <c r="L1709" s="835">
        <v>34.15</v>
      </c>
      <c r="M1709" s="835">
        <v>68.3</v>
      </c>
      <c r="N1709" s="832">
        <v>2</v>
      </c>
      <c r="O1709" s="836">
        <v>1.5</v>
      </c>
      <c r="P1709" s="835">
        <v>34.15</v>
      </c>
      <c r="Q1709" s="837">
        <v>0.5</v>
      </c>
      <c r="R1709" s="832">
        <v>1</v>
      </c>
      <c r="S1709" s="837">
        <v>0.5</v>
      </c>
      <c r="T1709" s="836">
        <v>0.5</v>
      </c>
      <c r="U1709" s="838">
        <v>0.33333333333333331</v>
      </c>
    </row>
    <row r="1710" spans="1:21" ht="14.4" customHeight="1" x14ac:dyDescent="0.3">
      <c r="A1710" s="831">
        <v>30</v>
      </c>
      <c r="B1710" s="832" t="s">
        <v>3452</v>
      </c>
      <c r="C1710" s="832" t="s">
        <v>3460</v>
      </c>
      <c r="D1710" s="833" t="s">
        <v>5006</v>
      </c>
      <c r="E1710" s="834" t="s">
        <v>3468</v>
      </c>
      <c r="F1710" s="832" t="s">
        <v>3453</v>
      </c>
      <c r="G1710" s="832" t="s">
        <v>3786</v>
      </c>
      <c r="H1710" s="832" t="s">
        <v>564</v>
      </c>
      <c r="I1710" s="832" t="s">
        <v>3787</v>
      </c>
      <c r="J1710" s="832" t="s">
        <v>2042</v>
      </c>
      <c r="K1710" s="832" t="s">
        <v>3788</v>
      </c>
      <c r="L1710" s="835">
        <v>48.09</v>
      </c>
      <c r="M1710" s="835">
        <v>192.36</v>
      </c>
      <c r="N1710" s="832">
        <v>4</v>
      </c>
      <c r="O1710" s="836">
        <v>1.5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30</v>
      </c>
      <c r="B1711" s="832" t="s">
        <v>3452</v>
      </c>
      <c r="C1711" s="832" t="s">
        <v>3460</v>
      </c>
      <c r="D1711" s="833" t="s">
        <v>5006</v>
      </c>
      <c r="E1711" s="834" t="s">
        <v>3468</v>
      </c>
      <c r="F1711" s="832" t="s">
        <v>3453</v>
      </c>
      <c r="G1711" s="832" t="s">
        <v>3793</v>
      </c>
      <c r="H1711" s="832" t="s">
        <v>564</v>
      </c>
      <c r="I1711" s="832" t="s">
        <v>4826</v>
      </c>
      <c r="J1711" s="832" t="s">
        <v>3795</v>
      </c>
      <c r="K1711" s="832" t="s">
        <v>4827</v>
      </c>
      <c r="L1711" s="835">
        <v>0</v>
      </c>
      <c r="M1711" s="835">
        <v>0</v>
      </c>
      <c r="N1711" s="832">
        <v>1</v>
      </c>
      <c r="O1711" s="836">
        <v>0.5</v>
      </c>
      <c r="P1711" s="835">
        <v>0</v>
      </c>
      <c r="Q1711" s="837"/>
      <c r="R1711" s="832">
        <v>1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30</v>
      </c>
      <c r="B1712" s="832" t="s">
        <v>3452</v>
      </c>
      <c r="C1712" s="832" t="s">
        <v>3460</v>
      </c>
      <c r="D1712" s="833" t="s">
        <v>5006</v>
      </c>
      <c r="E1712" s="834" t="s">
        <v>3468</v>
      </c>
      <c r="F1712" s="832" t="s">
        <v>3453</v>
      </c>
      <c r="G1712" s="832" t="s">
        <v>3796</v>
      </c>
      <c r="H1712" s="832" t="s">
        <v>564</v>
      </c>
      <c r="I1712" s="832" t="s">
        <v>4828</v>
      </c>
      <c r="J1712" s="832" t="s">
        <v>4405</v>
      </c>
      <c r="K1712" s="832" t="s">
        <v>3798</v>
      </c>
      <c r="L1712" s="835">
        <v>111.72</v>
      </c>
      <c r="M1712" s="835">
        <v>111.72</v>
      </c>
      <c r="N1712" s="832">
        <v>1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30</v>
      </c>
      <c r="B1713" s="832" t="s">
        <v>3452</v>
      </c>
      <c r="C1713" s="832" t="s">
        <v>3460</v>
      </c>
      <c r="D1713" s="833" t="s">
        <v>5006</v>
      </c>
      <c r="E1713" s="834" t="s">
        <v>3468</v>
      </c>
      <c r="F1713" s="832" t="s">
        <v>3453</v>
      </c>
      <c r="G1713" s="832" t="s">
        <v>4159</v>
      </c>
      <c r="H1713" s="832" t="s">
        <v>564</v>
      </c>
      <c r="I1713" s="832" t="s">
        <v>4160</v>
      </c>
      <c r="J1713" s="832" t="s">
        <v>4161</v>
      </c>
      <c r="K1713" s="832" t="s">
        <v>4162</v>
      </c>
      <c r="L1713" s="835">
        <v>38.5</v>
      </c>
      <c r="M1713" s="835">
        <v>77</v>
      </c>
      <c r="N1713" s="832">
        <v>2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30</v>
      </c>
      <c r="B1714" s="832" t="s">
        <v>3452</v>
      </c>
      <c r="C1714" s="832" t="s">
        <v>3460</v>
      </c>
      <c r="D1714" s="833" t="s">
        <v>5006</v>
      </c>
      <c r="E1714" s="834" t="s">
        <v>3468</v>
      </c>
      <c r="F1714" s="832" t="s">
        <v>3453</v>
      </c>
      <c r="G1714" s="832" t="s">
        <v>4159</v>
      </c>
      <c r="H1714" s="832" t="s">
        <v>564</v>
      </c>
      <c r="I1714" s="832" t="s">
        <v>4829</v>
      </c>
      <c r="J1714" s="832" t="s">
        <v>4161</v>
      </c>
      <c r="K1714" s="832" t="s">
        <v>4162</v>
      </c>
      <c r="L1714" s="835">
        <v>38.5</v>
      </c>
      <c r="M1714" s="835">
        <v>38.5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30</v>
      </c>
      <c r="B1715" s="832" t="s">
        <v>3452</v>
      </c>
      <c r="C1715" s="832" t="s">
        <v>3460</v>
      </c>
      <c r="D1715" s="833" t="s">
        <v>5006</v>
      </c>
      <c r="E1715" s="834" t="s">
        <v>3468</v>
      </c>
      <c r="F1715" s="832" t="s">
        <v>3453</v>
      </c>
      <c r="G1715" s="832" t="s">
        <v>3807</v>
      </c>
      <c r="H1715" s="832" t="s">
        <v>564</v>
      </c>
      <c r="I1715" s="832" t="s">
        <v>3808</v>
      </c>
      <c r="J1715" s="832" t="s">
        <v>2084</v>
      </c>
      <c r="K1715" s="832" t="s">
        <v>3809</v>
      </c>
      <c r="L1715" s="835">
        <v>61.97</v>
      </c>
      <c r="M1715" s="835">
        <v>61.97</v>
      </c>
      <c r="N1715" s="832">
        <v>1</v>
      </c>
      <c r="O1715" s="836">
        <v>1</v>
      </c>
      <c r="P1715" s="835">
        <v>61.97</v>
      </c>
      <c r="Q1715" s="837">
        <v>1</v>
      </c>
      <c r="R1715" s="832">
        <v>1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30</v>
      </c>
      <c r="B1716" s="832" t="s">
        <v>3452</v>
      </c>
      <c r="C1716" s="832" t="s">
        <v>3460</v>
      </c>
      <c r="D1716" s="833" t="s">
        <v>5006</v>
      </c>
      <c r="E1716" s="834" t="s">
        <v>3468</v>
      </c>
      <c r="F1716" s="832" t="s">
        <v>3453</v>
      </c>
      <c r="G1716" s="832" t="s">
        <v>3482</v>
      </c>
      <c r="H1716" s="832" t="s">
        <v>564</v>
      </c>
      <c r="I1716" s="832" t="s">
        <v>3578</v>
      </c>
      <c r="J1716" s="832" t="s">
        <v>1113</v>
      </c>
      <c r="K1716" s="832" t="s">
        <v>3579</v>
      </c>
      <c r="L1716" s="835">
        <v>26.37</v>
      </c>
      <c r="M1716" s="835">
        <v>26.37</v>
      </c>
      <c r="N1716" s="832">
        <v>1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30</v>
      </c>
      <c r="B1717" s="832" t="s">
        <v>3452</v>
      </c>
      <c r="C1717" s="832" t="s">
        <v>3460</v>
      </c>
      <c r="D1717" s="833" t="s">
        <v>5006</v>
      </c>
      <c r="E1717" s="834" t="s">
        <v>3468</v>
      </c>
      <c r="F1717" s="832" t="s">
        <v>3453</v>
      </c>
      <c r="G1717" s="832" t="s">
        <v>3482</v>
      </c>
      <c r="H1717" s="832" t="s">
        <v>564</v>
      </c>
      <c r="I1717" s="832" t="s">
        <v>3810</v>
      </c>
      <c r="J1717" s="832" t="s">
        <v>684</v>
      </c>
      <c r="K1717" s="832" t="s">
        <v>683</v>
      </c>
      <c r="L1717" s="835">
        <v>0</v>
      </c>
      <c r="M1717" s="835">
        <v>0</v>
      </c>
      <c r="N1717" s="832">
        <v>1</v>
      </c>
      <c r="O1717" s="836">
        <v>0.5</v>
      </c>
      <c r="P1717" s="835">
        <v>0</v>
      </c>
      <c r="Q1717" s="837"/>
      <c r="R1717" s="832">
        <v>1</v>
      </c>
      <c r="S1717" s="837">
        <v>1</v>
      </c>
      <c r="T1717" s="836">
        <v>0.5</v>
      </c>
      <c r="U1717" s="838">
        <v>1</v>
      </c>
    </row>
    <row r="1718" spans="1:21" ht="14.4" customHeight="1" x14ac:dyDescent="0.3">
      <c r="A1718" s="831">
        <v>30</v>
      </c>
      <c r="B1718" s="832" t="s">
        <v>3452</v>
      </c>
      <c r="C1718" s="832" t="s">
        <v>3460</v>
      </c>
      <c r="D1718" s="833" t="s">
        <v>5006</v>
      </c>
      <c r="E1718" s="834" t="s">
        <v>3468</v>
      </c>
      <c r="F1718" s="832" t="s">
        <v>3453</v>
      </c>
      <c r="G1718" s="832" t="s">
        <v>3482</v>
      </c>
      <c r="H1718" s="832" t="s">
        <v>564</v>
      </c>
      <c r="I1718" s="832" t="s">
        <v>3526</v>
      </c>
      <c r="J1718" s="832" t="s">
        <v>3527</v>
      </c>
      <c r="K1718" s="832" t="s">
        <v>3528</v>
      </c>
      <c r="L1718" s="835">
        <v>31.65</v>
      </c>
      <c r="M1718" s="835">
        <v>31.65</v>
      </c>
      <c r="N1718" s="832">
        <v>1</v>
      </c>
      <c r="O1718" s="836">
        <v>0.5</v>
      </c>
      <c r="P1718" s="835">
        <v>31.65</v>
      </c>
      <c r="Q1718" s="837">
        <v>1</v>
      </c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30</v>
      </c>
      <c r="B1719" s="832" t="s">
        <v>3452</v>
      </c>
      <c r="C1719" s="832" t="s">
        <v>3460</v>
      </c>
      <c r="D1719" s="833" t="s">
        <v>5006</v>
      </c>
      <c r="E1719" s="834" t="s">
        <v>3468</v>
      </c>
      <c r="F1719" s="832" t="s">
        <v>3453</v>
      </c>
      <c r="G1719" s="832" t="s">
        <v>3482</v>
      </c>
      <c r="H1719" s="832" t="s">
        <v>564</v>
      </c>
      <c r="I1719" s="832" t="s">
        <v>4830</v>
      </c>
      <c r="J1719" s="832" t="s">
        <v>665</v>
      </c>
      <c r="K1719" s="832" t="s">
        <v>3484</v>
      </c>
      <c r="L1719" s="835">
        <v>31.65</v>
      </c>
      <c r="M1719" s="835">
        <v>31.65</v>
      </c>
      <c r="N1719" s="832">
        <v>1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30</v>
      </c>
      <c r="B1720" s="832" t="s">
        <v>3452</v>
      </c>
      <c r="C1720" s="832" t="s">
        <v>3460</v>
      </c>
      <c r="D1720" s="833" t="s">
        <v>5006</v>
      </c>
      <c r="E1720" s="834" t="s">
        <v>3468</v>
      </c>
      <c r="F1720" s="832" t="s">
        <v>3453</v>
      </c>
      <c r="G1720" s="832" t="s">
        <v>4039</v>
      </c>
      <c r="H1720" s="832" t="s">
        <v>597</v>
      </c>
      <c r="I1720" s="832" t="s">
        <v>2773</v>
      </c>
      <c r="J1720" s="832" t="s">
        <v>2772</v>
      </c>
      <c r="K1720" s="832" t="s">
        <v>2774</v>
      </c>
      <c r="L1720" s="835">
        <v>62.18</v>
      </c>
      <c r="M1720" s="835">
        <v>248.72</v>
      </c>
      <c r="N1720" s="832">
        <v>4</v>
      </c>
      <c r="O1720" s="836">
        <v>1</v>
      </c>
      <c r="P1720" s="835">
        <v>248.72</v>
      </c>
      <c r="Q1720" s="837">
        <v>1</v>
      </c>
      <c r="R1720" s="832">
        <v>4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30</v>
      </c>
      <c r="B1721" s="832" t="s">
        <v>3452</v>
      </c>
      <c r="C1721" s="832" t="s">
        <v>3460</v>
      </c>
      <c r="D1721" s="833" t="s">
        <v>5006</v>
      </c>
      <c r="E1721" s="834" t="s">
        <v>3468</v>
      </c>
      <c r="F1721" s="832" t="s">
        <v>3453</v>
      </c>
      <c r="G1721" s="832" t="s">
        <v>3633</v>
      </c>
      <c r="H1721" s="832" t="s">
        <v>564</v>
      </c>
      <c r="I1721" s="832" t="s">
        <v>4831</v>
      </c>
      <c r="J1721" s="832" t="s">
        <v>3635</v>
      </c>
      <c r="K1721" s="832" t="s">
        <v>4832</v>
      </c>
      <c r="L1721" s="835">
        <v>0</v>
      </c>
      <c r="M1721" s="835">
        <v>0</v>
      </c>
      <c r="N1721" s="832">
        <v>1</v>
      </c>
      <c r="O1721" s="836">
        <v>1</v>
      </c>
      <c r="P1721" s="835">
        <v>0</v>
      </c>
      <c r="Q1721" s="837"/>
      <c r="R1721" s="832">
        <v>1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30</v>
      </c>
      <c r="B1722" s="832" t="s">
        <v>3452</v>
      </c>
      <c r="C1722" s="832" t="s">
        <v>3460</v>
      </c>
      <c r="D1722" s="833" t="s">
        <v>5006</v>
      </c>
      <c r="E1722" s="834" t="s">
        <v>3468</v>
      </c>
      <c r="F1722" s="832" t="s">
        <v>3453</v>
      </c>
      <c r="G1722" s="832" t="s">
        <v>3827</v>
      </c>
      <c r="H1722" s="832" t="s">
        <v>564</v>
      </c>
      <c r="I1722" s="832" t="s">
        <v>3828</v>
      </c>
      <c r="J1722" s="832" t="s">
        <v>3829</v>
      </c>
      <c r="K1722" s="832" t="s">
        <v>3830</v>
      </c>
      <c r="L1722" s="835">
        <v>195.77</v>
      </c>
      <c r="M1722" s="835">
        <v>195.77</v>
      </c>
      <c r="N1722" s="832">
        <v>1</v>
      </c>
      <c r="O1722" s="836">
        <v>1</v>
      </c>
      <c r="P1722" s="835">
        <v>195.77</v>
      </c>
      <c r="Q1722" s="837">
        <v>1</v>
      </c>
      <c r="R1722" s="832">
        <v>1</v>
      </c>
      <c r="S1722" s="837">
        <v>1</v>
      </c>
      <c r="T1722" s="836">
        <v>1</v>
      </c>
      <c r="U1722" s="838">
        <v>1</v>
      </c>
    </row>
    <row r="1723" spans="1:21" ht="14.4" customHeight="1" x14ac:dyDescent="0.3">
      <c r="A1723" s="831">
        <v>30</v>
      </c>
      <c r="B1723" s="832" t="s">
        <v>3452</v>
      </c>
      <c r="C1723" s="832" t="s">
        <v>3460</v>
      </c>
      <c r="D1723" s="833" t="s">
        <v>5006</v>
      </c>
      <c r="E1723" s="834" t="s">
        <v>3468</v>
      </c>
      <c r="F1723" s="832" t="s">
        <v>3453</v>
      </c>
      <c r="G1723" s="832" t="s">
        <v>3534</v>
      </c>
      <c r="H1723" s="832" t="s">
        <v>597</v>
      </c>
      <c r="I1723" s="832" t="s">
        <v>3836</v>
      </c>
      <c r="J1723" s="832" t="s">
        <v>1636</v>
      </c>
      <c r="K1723" s="832" t="s">
        <v>3837</v>
      </c>
      <c r="L1723" s="835">
        <v>146.9</v>
      </c>
      <c r="M1723" s="835">
        <v>293.8</v>
      </c>
      <c r="N1723" s="832">
        <v>2</v>
      </c>
      <c r="O1723" s="836">
        <v>1.5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30</v>
      </c>
      <c r="B1724" s="832" t="s">
        <v>3452</v>
      </c>
      <c r="C1724" s="832" t="s">
        <v>3460</v>
      </c>
      <c r="D1724" s="833" t="s">
        <v>5006</v>
      </c>
      <c r="E1724" s="834" t="s">
        <v>3468</v>
      </c>
      <c r="F1724" s="832" t="s">
        <v>3453</v>
      </c>
      <c r="G1724" s="832" t="s">
        <v>3534</v>
      </c>
      <c r="H1724" s="832" t="s">
        <v>597</v>
      </c>
      <c r="I1724" s="832" t="s">
        <v>2608</v>
      </c>
      <c r="J1724" s="832" t="s">
        <v>2609</v>
      </c>
      <c r="K1724" s="832" t="s">
        <v>2610</v>
      </c>
      <c r="L1724" s="835">
        <v>86.41</v>
      </c>
      <c r="M1724" s="835">
        <v>172.82</v>
      </c>
      <c r="N1724" s="832">
        <v>2</v>
      </c>
      <c r="O1724" s="836">
        <v>0.5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30</v>
      </c>
      <c r="B1725" s="832" t="s">
        <v>3452</v>
      </c>
      <c r="C1725" s="832" t="s">
        <v>3460</v>
      </c>
      <c r="D1725" s="833" t="s">
        <v>5006</v>
      </c>
      <c r="E1725" s="834" t="s">
        <v>3468</v>
      </c>
      <c r="F1725" s="832" t="s">
        <v>3453</v>
      </c>
      <c r="G1725" s="832" t="s">
        <v>3534</v>
      </c>
      <c r="H1725" s="832" t="s">
        <v>564</v>
      </c>
      <c r="I1725" s="832" t="s">
        <v>3643</v>
      </c>
      <c r="J1725" s="832" t="s">
        <v>1631</v>
      </c>
      <c r="K1725" s="832" t="s">
        <v>2610</v>
      </c>
      <c r="L1725" s="835">
        <v>86.41</v>
      </c>
      <c r="M1725" s="835">
        <v>345.64</v>
      </c>
      <c r="N1725" s="832">
        <v>4</v>
      </c>
      <c r="O1725" s="836">
        <v>1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30</v>
      </c>
      <c r="B1726" s="832" t="s">
        <v>3452</v>
      </c>
      <c r="C1726" s="832" t="s">
        <v>3460</v>
      </c>
      <c r="D1726" s="833" t="s">
        <v>5006</v>
      </c>
      <c r="E1726" s="834" t="s">
        <v>3468</v>
      </c>
      <c r="F1726" s="832" t="s">
        <v>3453</v>
      </c>
      <c r="G1726" s="832" t="s">
        <v>3537</v>
      </c>
      <c r="H1726" s="832" t="s">
        <v>597</v>
      </c>
      <c r="I1726" s="832" t="s">
        <v>2716</v>
      </c>
      <c r="J1726" s="832" t="s">
        <v>736</v>
      </c>
      <c r="K1726" s="832" t="s">
        <v>738</v>
      </c>
      <c r="L1726" s="835">
        <v>38.04</v>
      </c>
      <c r="M1726" s="835">
        <v>76.08</v>
      </c>
      <c r="N1726" s="832">
        <v>2</v>
      </c>
      <c r="O1726" s="836">
        <v>0.5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30</v>
      </c>
      <c r="B1727" s="832" t="s">
        <v>3452</v>
      </c>
      <c r="C1727" s="832" t="s">
        <v>3460</v>
      </c>
      <c r="D1727" s="833" t="s">
        <v>5006</v>
      </c>
      <c r="E1727" s="834" t="s">
        <v>3468</v>
      </c>
      <c r="F1727" s="832" t="s">
        <v>3453</v>
      </c>
      <c r="G1727" s="832" t="s">
        <v>3537</v>
      </c>
      <c r="H1727" s="832" t="s">
        <v>597</v>
      </c>
      <c r="I1727" s="832" t="s">
        <v>2724</v>
      </c>
      <c r="J1727" s="832" t="s">
        <v>736</v>
      </c>
      <c r="K1727" s="832" t="s">
        <v>737</v>
      </c>
      <c r="L1727" s="835">
        <v>17.559999999999999</v>
      </c>
      <c r="M1727" s="835">
        <v>52.679999999999993</v>
      </c>
      <c r="N1727" s="832">
        <v>3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30</v>
      </c>
      <c r="B1728" s="832" t="s">
        <v>3452</v>
      </c>
      <c r="C1728" s="832" t="s">
        <v>3460</v>
      </c>
      <c r="D1728" s="833" t="s">
        <v>5006</v>
      </c>
      <c r="E1728" s="834" t="s">
        <v>3468</v>
      </c>
      <c r="F1728" s="832" t="s">
        <v>3453</v>
      </c>
      <c r="G1728" s="832" t="s">
        <v>3537</v>
      </c>
      <c r="H1728" s="832" t="s">
        <v>597</v>
      </c>
      <c r="I1728" s="832" t="s">
        <v>3318</v>
      </c>
      <c r="J1728" s="832" t="s">
        <v>736</v>
      </c>
      <c r="K1728" s="832" t="s">
        <v>2162</v>
      </c>
      <c r="L1728" s="835">
        <v>58.52</v>
      </c>
      <c r="M1728" s="835">
        <v>58.52</v>
      </c>
      <c r="N1728" s="832">
        <v>1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30</v>
      </c>
      <c r="B1729" s="832" t="s">
        <v>3452</v>
      </c>
      <c r="C1729" s="832" t="s">
        <v>3460</v>
      </c>
      <c r="D1729" s="833" t="s">
        <v>5006</v>
      </c>
      <c r="E1729" s="834" t="s">
        <v>3468</v>
      </c>
      <c r="F1729" s="832" t="s">
        <v>3453</v>
      </c>
      <c r="G1729" s="832" t="s">
        <v>4048</v>
      </c>
      <c r="H1729" s="832" t="s">
        <v>597</v>
      </c>
      <c r="I1729" s="832" t="s">
        <v>2684</v>
      </c>
      <c r="J1729" s="832" t="s">
        <v>2682</v>
      </c>
      <c r="K1729" s="832" t="s">
        <v>2685</v>
      </c>
      <c r="L1729" s="835">
        <v>105.44</v>
      </c>
      <c r="M1729" s="835">
        <v>316.32</v>
      </c>
      <c r="N1729" s="832">
        <v>3</v>
      </c>
      <c r="O1729" s="836">
        <v>0.5</v>
      </c>
      <c r="P1729" s="835">
        <v>316.32</v>
      </c>
      <c r="Q1729" s="837">
        <v>1</v>
      </c>
      <c r="R1729" s="832">
        <v>3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30</v>
      </c>
      <c r="B1730" s="832" t="s">
        <v>3452</v>
      </c>
      <c r="C1730" s="832" t="s">
        <v>3460</v>
      </c>
      <c r="D1730" s="833" t="s">
        <v>5006</v>
      </c>
      <c r="E1730" s="834" t="s">
        <v>3468</v>
      </c>
      <c r="F1730" s="832" t="s">
        <v>3453</v>
      </c>
      <c r="G1730" s="832" t="s">
        <v>3851</v>
      </c>
      <c r="H1730" s="832" t="s">
        <v>597</v>
      </c>
      <c r="I1730" s="832" t="s">
        <v>3023</v>
      </c>
      <c r="J1730" s="832" t="s">
        <v>701</v>
      </c>
      <c r="K1730" s="832" t="s">
        <v>642</v>
      </c>
      <c r="L1730" s="835">
        <v>35.25</v>
      </c>
      <c r="M1730" s="835">
        <v>141</v>
      </c>
      <c r="N1730" s="832">
        <v>4</v>
      </c>
      <c r="O1730" s="836">
        <v>2.5</v>
      </c>
      <c r="P1730" s="835">
        <v>35.25</v>
      </c>
      <c r="Q1730" s="837">
        <v>0.25</v>
      </c>
      <c r="R1730" s="832">
        <v>1</v>
      </c>
      <c r="S1730" s="837">
        <v>0.25</v>
      </c>
      <c r="T1730" s="836">
        <v>0.5</v>
      </c>
      <c r="U1730" s="838">
        <v>0.2</v>
      </c>
    </row>
    <row r="1731" spans="1:21" ht="14.4" customHeight="1" x14ac:dyDescent="0.3">
      <c r="A1731" s="831">
        <v>30</v>
      </c>
      <c r="B1731" s="832" t="s">
        <v>3452</v>
      </c>
      <c r="C1731" s="832" t="s">
        <v>3460</v>
      </c>
      <c r="D1731" s="833" t="s">
        <v>5006</v>
      </c>
      <c r="E1731" s="834" t="s">
        <v>3468</v>
      </c>
      <c r="F1731" s="832" t="s">
        <v>3453</v>
      </c>
      <c r="G1731" s="832" t="s">
        <v>3851</v>
      </c>
      <c r="H1731" s="832" t="s">
        <v>564</v>
      </c>
      <c r="I1731" s="832" t="s">
        <v>4833</v>
      </c>
      <c r="J1731" s="832" t="s">
        <v>701</v>
      </c>
      <c r="K1731" s="832" t="s">
        <v>642</v>
      </c>
      <c r="L1731" s="835">
        <v>35.25</v>
      </c>
      <c r="M1731" s="835">
        <v>35.25</v>
      </c>
      <c r="N1731" s="832">
        <v>1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30</v>
      </c>
      <c r="B1732" s="832" t="s">
        <v>3452</v>
      </c>
      <c r="C1732" s="832" t="s">
        <v>3460</v>
      </c>
      <c r="D1732" s="833" t="s">
        <v>5006</v>
      </c>
      <c r="E1732" s="834" t="s">
        <v>3468</v>
      </c>
      <c r="F1732" s="832" t="s">
        <v>3453</v>
      </c>
      <c r="G1732" s="832" t="s">
        <v>3544</v>
      </c>
      <c r="H1732" s="832" t="s">
        <v>564</v>
      </c>
      <c r="I1732" s="832" t="s">
        <v>4373</v>
      </c>
      <c r="J1732" s="832" t="s">
        <v>1133</v>
      </c>
      <c r="K1732" s="832" t="s">
        <v>4374</v>
      </c>
      <c r="L1732" s="835">
        <v>103.67</v>
      </c>
      <c r="M1732" s="835">
        <v>103.67</v>
      </c>
      <c r="N1732" s="832">
        <v>1</v>
      </c>
      <c r="O1732" s="836">
        <v>1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30</v>
      </c>
      <c r="B1733" s="832" t="s">
        <v>3452</v>
      </c>
      <c r="C1733" s="832" t="s">
        <v>3460</v>
      </c>
      <c r="D1733" s="833" t="s">
        <v>5006</v>
      </c>
      <c r="E1733" s="834" t="s">
        <v>3468</v>
      </c>
      <c r="F1733" s="832" t="s">
        <v>3453</v>
      </c>
      <c r="G1733" s="832" t="s">
        <v>3544</v>
      </c>
      <c r="H1733" s="832" t="s">
        <v>564</v>
      </c>
      <c r="I1733" s="832" t="s">
        <v>4834</v>
      </c>
      <c r="J1733" s="832" t="s">
        <v>3862</v>
      </c>
      <c r="K1733" s="832" t="s">
        <v>4835</v>
      </c>
      <c r="L1733" s="835">
        <v>32.25</v>
      </c>
      <c r="M1733" s="835">
        <v>96.75</v>
      </c>
      <c r="N1733" s="832">
        <v>3</v>
      </c>
      <c r="O1733" s="836">
        <v>0.5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30</v>
      </c>
      <c r="B1734" s="832" t="s">
        <v>3452</v>
      </c>
      <c r="C1734" s="832" t="s">
        <v>3460</v>
      </c>
      <c r="D1734" s="833" t="s">
        <v>5006</v>
      </c>
      <c r="E1734" s="834" t="s">
        <v>3468</v>
      </c>
      <c r="F1734" s="832" t="s">
        <v>3453</v>
      </c>
      <c r="G1734" s="832" t="s">
        <v>3544</v>
      </c>
      <c r="H1734" s="832" t="s">
        <v>564</v>
      </c>
      <c r="I1734" s="832" t="s">
        <v>3647</v>
      </c>
      <c r="J1734" s="832" t="s">
        <v>1133</v>
      </c>
      <c r="K1734" s="832" t="s">
        <v>3648</v>
      </c>
      <c r="L1734" s="835">
        <v>103.67</v>
      </c>
      <c r="M1734" s="835">
        <v>207.34</v>
      </c>
      <c r="N1734" s="832">
        <v>2</v>
      </c>
      <c r="O1734" s="836">
        <v>1</v>
      </c>
      <c r="P1734" s="835">
        <v>103.67</v>
      </c>
      <c r="Q1734" s="837">
        <v>0.5</v>
      </c>
      <c r="R1734" s="832">
        <v>1</v>
      </c>
      <c r="S1734" s="837">
        <v>0.5</v>
      </c>
      <c r="T1734" s="836">
        <v>0.5</v>
      </c>
      <c r="U1734" s="838">
        <v>0.5</v>
      </c>
    </row>
    <row r="1735" spans="1:21" ht="14.4" customHeight="1" x14ac:dyDescent="0.3">
      <c r="A1735" s="831">
        <v>30</v>
      </c>
      <c r="B1735" s="832" t="s">
        <v>3452</v>
      </c>
      <c r="C1735" s="832" t="s">
        <v>3460</v>
      </c>
      <c r="D1735" s="833" t="s">
        <v>5006</v>
      </c>
      <c r="E1735" s="834" t="s">
        <v>3468</v>
      </c>
      <c r="F1735" s="832" t="s">
        <v>3453</v>
      </c>
      <c r="G1735" s="832" t="s">
        <v>3584</v>
      </c>
      <c r="H1735" s="832" t="s">
        <v>597</v>
      </c>
      <c r="I1735" s="832" t="s">
        <v>2782</v>
      </c>
      <c r="J1735" s="832" t="s">
        <v>1553</v>
      </c>
      <c r="K1735" s="832" t="s">
        <v>2783</v>
      </c>
      <c r="L1735" s="835">
        <v>143.09</v>
      </c>
      <c r="M1735" s="835">
        <v>143.09</v>
      </c>
      <c r="N1735" s="832">
        <v>1</v>
      </c>
      <c r="O1735" s="836">
        <v>0.5</v>
      </c>
      <c r="P1735" s="835">
        <v>143.09</v>
      </c>
      <c r="Q1735" s="837">
        <v>1</v>
      </c>
      <c r="R1735" s="832">
        <v>1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30</v>
      </c>
      <c r="B1736" s="832" t="s">
        <v>3452</v>
      </c>
      <c r="C1736" s="832" t="s">
        <v>3460</v>
      </c>
      <c r="D1736" s="833" t="s">
        <v>5006</v>
      </c>
      <c r="E1736" s="834" t="s">
        <v>3468</v>
      </c>
      <c r="F1736" s="832" t="s">
        <v>3453</v>
      </c>
      <c r="G1736" s="832" t="s">
        <v>3547</v>
      </c>
      <c r="H1736" s="832" t="s">
        <v>564</v>
      </c>
      <c r="I1736" s="832" t="s">
        <v>3548</v>
      </c>
      <c r="J1736" s="832" t="s">
        <v>3549</v>
      </c>
      <c r="K1736" s="832" t="s">
        <v>3550</v>
      </c>
      <c r="L1736" s="835">
        <v>72.88</v>
      </c>
      <c r="M1736" s="835">
        <v>218.64</v>
      </c>
      <c r="N1736" s="832">
        <v>3</v>
      </c>
      <c r="O1736" s="836">
        <v>1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30</v>
      </c>
      <c r="B1737" s="832" t="s">
        <v>3452</v>
      </c>
      <c r="C1737" s="832" t="s">
        <v>3460</v>
      </c>
      <c r="D1737" s="833" t="s">
        <v>5006</v>
      </c>
      <c r="E1737" s="834" t="s">
        <v>3468</v>
      </c>
      <c r="F1737" s="832" t="s">
        <v>3453</v>
      </c>
      <c r="G1737" s="832" t="s">
        <v>3547</v>
      </c>
      <c r="H1737" s="832" t="s">
        <v>564</v>
      </c>
      <c r="I1737" s="832" t="s">
        <v>3883</v>
      </c>
      <c r="J1737" s="832" t="s">
        <v>3549</v>
      </c>
      <c r="K1737" s="832" t="s">
        <v>3884</v>
      </c>
      <c r="L1737" s="835">
        <v>218.62</v>
      </c>
      <c r="M1737" s="835">
        <v>218.62</v>
      </c>
      <c r="N1737" s="832">
        <v>1</v>
      </c>
      <c r="O1737" s="836">
        <v>1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30</v>
      </c>
      <c r="B1738" s="832" t="s">
        <v>3452</v>
      </c>
      <c r="C1738" s="832" t="s">
        <v>3460</v>
      </c>
      <c r="D1738" s="833" t="s">
        <v>5006</v>
      </c>
      <c r="E1738" s="834" t="s">
        <v>3468</v>
      </c>
      <c r="F1738" s="832" t="s">
        <v>3453</v>
      </c>
      <c r="G1738" s="832" t="s">
        <v>3547</v>
      </c>
      <c r="H1738" s="832" t="s">
        <v>564</v>
      </c>
      <c r="I1738" s="832" t="s">
        <v>4422</v>
      </c>
      <c r="J1738" s="832" t="s">
        <v>3549</v>
      </c>
      <c r="K1738" s="832" t="s">
        <v>4423</v>
      </c>
      <c r="L1738" s="835">
        <v>437.23</v>
      </c>
      <c r="M1738" s="835">
        <v>437.23</v>
      </c>
      <c r="N1738" s="832">
        <v>1</v>
      </c>
      <c r="O1738" s="836">
        <v>1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30</v>
      </c>
      <c r="B1739" s="832" t="s">
        <v>3452</v>
      </c>
      <c r="C1739" s="832" t="s">
        <v>3460</v>
      </c>
      <c r="D1739" s="833" t="s">
        <v>5006</v>
      </c>
      <c r="E1739" s="834" t="s">
        <v>3468</v>
      </c>
      <c r="F1739" s="832" t="s">
        <v>3453</v>
      </c>
      <c r="G1739" s="832" t="s">
        <v>4836</v>
      </c>
      <c r="H1739" s="832" t="s">
        <v>564</v>
      </c>
      <c r="I1739" s="832" t="s">
        <v>4837</v>
      </c>
      <c r="J1739" s="832" t="s">
        <v>4838</v>
      </c>
      <c r="K1739" s="832" t="s">
        <v>4839</v>
      </c>
      <c r="L1739" s="835">
        <v>0</v>
      </c>
      <c r="M1739" s="835">
        <v>0</v>
      </c>
      <c r="N1739" s="832">
        <v>1</v>
      </c>
      <c r="O1739" s="836">
        <v>1</v>
      </c>
      <c r="P1739" s="835"/>
      <c r="Q1739" s="837"/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30</v>
      </c>
      <c r="B1740" s="832" t="s">
        <v>3452</v>
      </c>
      <c r="C1740" s="832" t="s">
        <v>3460</v>
      </c>
      <c r="D1740" s="833" t="s">
        <v>5006</v>
      </c>
      <c r="E1740" s="834" t="s">
        <v>3468</v>
      </c>
      <c r="F1740" s="832" t="s">
        <v>3453</v>
      </c>
      <c r="G1740" s="832" t="s">
        <v>4836</v>
      </c>
      <c r="H1740" s="832" t="s">
        <v>564</v>
      </c>
      <c r="I1740" s="832" t="s">
        <v>4840</v>
      </c>
      <c r="J1740" s="832" t="s">
        <v>4838</v>
      </c>
      <c r="K1740" s="832" t="s">
        <v>4841</v>
      </c>
      <c r="L1740" s="835">
        <v>0</v>
      </c>
      <c r="M1740" s="835">
        <v>0</v>
      </c>
      <c r="N1740" s="832">
        <v>3</v>
      </c>
      <c r="O1740" s="836">
        <v>0.5</v>
      </c>
      <c r="P1740" s="835"/>
      <c r="Q1740" s="837"/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30</v>
      </c>
      <c r="B1741" s="832" t="s">
        <v>3452</v>
      </c>
      <c r="C1741" s="832" t="s">
        <v>3460</v>
      </c>
      <c r="D1741" s="833" t="s">
        <v>5006</v>
      </c>
      <c r="E1741" s="834" t="s">
        <v>3468</v>
      </c>
      <c r="F1741" s="832" t="s">
        <v>3453</v>
      </c>
      <c r="G1741" s="832" t="s">
        <v>3555</v>
      </c>
      <c r="H1741" s="832" t="s">
        <v>597</v>
      </c>
      <c r="I1741" s="832" t="s">
        <v>2785</v>
      </c>
      <c r="J1741" s="832" t="s">
        <v>2786</v>
      </c>
      <c r="K1741" s="832" t="s">
        <v>2787</v>
      </c>
      <c r="L1741" s="835">
        <v>10.34</v>
      </c>
      <c r="M1741" s="835">
        <v>51.7</v>
      </c>
      <c r="N1741" s="832">
        <v>5</v>
      </c>
      <c r="O1741" s="836">
        <v>1</v>
      </c>
      <c r="P1741" s="835">
        <v>51.7</v>
      </c>
      <c r="Q1741" s="837">
        <v>1</v>
      </c>
      <c r="R1741" s="832">
        <v>5</v>
      </c>
      <c r="S1741" s="837">
        <v>1</v>
      </c>
      <c r="T1741" s="836">
        <v>1</v>
      </c>
      <c r="U1741" s="838">
        <v>1</v>
      </c>
    </row>
    <row r="1742" spans="1:21" ht="14.4" customHeight="1" x14ac:dyDescent="0.3">
      <c r="A1742" s="831">
        <v>30</v>
      </c>
      <c r="B1742" s="832" t="s">
        <v>3452</v>
      </c>
      <c r="C1742" s="832" t="s">
        <v>3460</v>
      </c>
      <c r="D1742" s="833" t="s">
        <v>5006</v>
      </c>
      <c r="E1742" s="834" t="s">
        <v>3468</v>
      </c>
      <c r="F1742" s="832" t="s">
        <v>3453</v>
      </c>
      <c r="G1742" s="832" t="s">
        <v>3555</v>
      </c>
      <c r="H1742" s="832" t="s">
        <v>597</v>
      </c>
      <c r="I1742" s="832" t="s">
        <v>2788</v>
      </c>
      <c r="J1742" s="832" t="s">
        <v>2786</v>
      </c>
      <c r="K1742" s="832" t="s">
        <v>2789</v>
      </c>
      <c r="L1742" s="835">
        <v>15.9</v>
      </c>
      <c r="M1742" s="835">
        <v>95.4</v>
      </c>
      <c r="N1742" s="832">
        <v>6</v>
      </c>
      <c r="O1742" s="836">
        <v>1.5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30</v>
      </c>
      <c r="B1743" s="832" t="s">
        <v>3452</v>
      </c>
      <c r="C1743" s="832" t="s">
        <v>3460</v>
      </c>
      <c r="D1743" s="833" t="s">
        <v>5006</v>
      </c>
      <c r="E1743" s="834" t="s">
        <v>3468</v>
      </c>
      <c r="F1743" s="832" t="s">
        <v>3453</v>
      </c>
      <c r="G1743" s="832" t="s">
        <v>4189</v>
      </c>
      <c r="H1743" s="832" t="s">
        <v>564</v>
      </c>
      <c r="I1743" s="832" t="s">
        <v>4842</v>
      </c>
      <c r="J1743" s="832" t="s">
        <v>3343</v>
      </c>
      <c r="K1743" s="832" t="s">
        <v>4191</v>
      </c>
      <c r="L1743" s="835">
        <v>102.46</v>
      </c>
      <c r="M1743" s="835">
        <v>307.38</v>
      </c>
      <c r="N1743" s="832">
        <v>3</v>
      </c>
      <c r="O1743" s="836">
        <v>0.5</v>
      </c>
      <c r="P1743" s="835">
        <v>307.38</v>
      </c>
      <c r="Q1743" s="837">
        <v>1</v>
      </c>
      <c r="R1743" s="832">
        <v>3</v>
      </c>
      <c r="S1743" s="837">
        <v>1</v>
      </c>
      <c r="T1743" s="836">
        <v>0.5</v>
      </c>
      <c r="U1743" s="838">
        <v>1</v>
      </c>
    </row>
    <row r="1744" spans="1:21" ht="14.4" customHeight="1" x14ac:dyDescent="0.3">
      <c r="A1744" s="831">
        <v>30</v>
      </c>
      <c r="B1744" s="832" t="s">
        <v>3452</v>
      </c>
      <c r="C1744" s="832" t="s">
        <v>3460</v>
      </c>
      <c r="D1744" s="833" t="s">
        <v>5006</v>
      </c>
      <c r="E1744" s="834" t="s">
        <v>3468</v>
      </c>
      <c r="F1744" s="832" t="s">
        <v>3453</v>
      </c>
      <c r="G1744" s="832" t="s">
        <v>3887</v>
      </c>
      <c r="H1744" s="832" t="s">
        <v>564</v>
      </c>
      <c r="I1744" s="832" t="s">
        <v>3891</v>
      </c>
      <c r="J1744" s="832" t="s">
        <v>3889</v>
      </c>
      <c r="K1744" s="832" t="s">
        <v>3892</v>
      </c>
      <c r="L1744" s="835">
        <v>58.73</v>
      </c>
      <c r="M1744" s="835">
        <v>176.19</v>
      </c>
      <c r="N1744" s="832">
        <v>3</v>
      </c>
      <c r="O1744" s="836">
        <v>1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30</v>
      </c>
      <c r="B1745" s="832" t="s">
        <v>3452</v>
      </c>
      <c r="C1745" s="832" t="s">
        <v>3460</v>
      </c>
      <c r="D1745" s="833" t="s">
        <v>5006</v>
      </c>
      <c r="E1745" s="834" t="s">
        <v>3468</v>
      </c>
      <c r="F1745" s="832" t="s">
        <v>3453</v>
      </c>
      <c r="G1745" s="832" t="s">
        <v>4192</v>
      </c>
      <c r="H1745" s="832" t="s">
        <v>564</v>
      </c>
      <c r="I1745" s="832" t="s">
        <v>4193</v>
      </c>
      <c r="J1745" s="832" t="s">
        <v>4194</v>
      </c>
      <c r="K1745" s="832" t="s">
        <v>4195</v>
      </c>
      <c r="L1745" s="835">
        <v>1762.05</v>
      </c>
      <c r="M1745" s="835">
        <v>3524.1</v>
      </c>
      <c r="N1745" s="832">
        <v>2</v>
      </c>
      <c r="O1745" s="836">
        <v>1</v>
      </c>
      <c r="P1745" s="835">
        <v>3524.1</v>
      </c>
      <c r="Q1745" s="837">
        <v>1</v>
      </c>
      <c r="R1745" s="832">
        <v>2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30</v>
      </c>
      <c r="B1746" s="832" t="s">
        <v>3452</v>
      </c>
      <c r="C1746" s="832" t="s">
        <v>3460</v>
      </c>
      <c r="D1746" s="833" t="s">
        <v>5006</v>
      </c>
      <c r="E1746" s="834" t="s">
        <v>3468</v>
      </c>
      <c r="F1746" s="832" t="s">
        <v>3453</v>
      </c>
      <c r="G1746" s="832" t="s">
        <v>3599</v>
      </c>
      <c r="H1746" s="832" t="s">
        <v>564</v>
      </c>
      <c r="I1746" s="832" t="s">
        <v>3600</v>
      </c>
      <c r="J1746" s="832" t="s">
        <v>3601</v>
      </c>
      <c r="K1746" s="832" t="s">
        <v>3602</v>
      </c>
      <c r="L1746" s="835">
        <v>203.36</v>
      </c>
      <c r="M1746" s="835">
        <v>406.72</v>
      </c>
      <c r="N1746" s="832">
        <v>2</v>
      </c>
      <c r="O1746" s="836">
        <v>1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30</v>
      </c>
      <c r="B1747" s="832" t="s">
        <v>3452</v>
      </c>
      <c r="C1747" s="832" t="s">
        <v>3460</v>
      </c>
      <c r="D1747" s="833" t="s">
        <v>5006</v>
      </c>
      <c r="E1747" s="834" t="s">
        <v>3468</v>
      </c>
      <c r="F1747" s="832" t="s">
        <v>3453</v>
      </c>
      <c r="G1747" s="832" t="s">
        <v>3599</v>
      </c>
      <c r="H1747" s="832" t="s">
        <v>564</v>
      </c>
      <c r="I1747" s="832" t="s">
        <v>3897</v>
      </c>
      <c r="J1747" s="832" t="s">
        <v>3601</v>
      </c>
      <c r="K1747" s="832" t="s">
        <v>3898</v>
      </c>
      <c r="L1747" s="835">
        <v>352.3</v>
      </c>
      <c r="M1747" s="835">
        <v>1409.2</v>
      </c>
      <c r="N1747" s="832">
        <v>4</v>
      </c>
      <c r="O1747" s="836">
        <v>2</v>
      </c>
      <c r="P1747" s="835">
        <v>1409.2</v>
      </c>
      <c r="Q1747" s="837">
        <v>1</v>
      </c>
      <c r="R1747" s="832">
        <v>4</v>
      </c>
      <c r="S1747" s="837">
        <v>1</v>
      </c>
      <c r="T1747" s="836">
        <v>2</v>
      </c>
      <c r="U1747" s="838">
        <v>1</v>
      </c>
    </row>
    <row r="1748" spans="1:21" ht="14.4" customHeight="1" x14ac:dyDescent="0.3">
      <c r="A1748" s="831">
        <v>30</v>
      </c>
      <c r="B1748" s="832" t="s">
        <v>3452</v>
      </c>
      <c r="C1748" s="832" t="s">
        <v>3460</v>
      </c>
      <c r="D1748" s="833" t="s">
        <v>5006</v>
      </c>
      <c r="E1748" s="834" t="s">
        <v>3468</v>
      </c>
      <c r="F1748" s="832" t="s">
        <v>3453</v>
      </c>
      <c r="G1748" s="832" t="s">
        <v>3899</v>
      </c>
      <c r="H1748" s="832" t="s">
        <v>564</v>
      </c>
      <c r="I1748" s="832" t="s">
        <v>3902</v>
      </c>
      <c r="J1748" s="832" t="s">
        <v>3903</v>
      </c>
      <c r="K1748" s="832" t="s">
        <v>3672</v>
      </c>
      <c r="L1748" s="835">
        <v>430.05</v>
      </c>
      <c r="M1748" s="835">
        <v>430.05</v>
      </c>
      <c r="N1748" s="832">
        <v>1</v>
      </c>
      <c r="O1748" s="836">
        <v>1</v>
      </c>
      <c r="P1748" s="835">
        <v>430.05</v>
      </c>
      <c r="Q1748" s="837">
        <v>1</v>
      </c>
      <c r="R1748" s="832">
        <v>1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30</v>
      </c>
      <c r="B1749" s="832" t="s">
        <v>3452</v>
      </c>
      <c r="C1749" s="832" t="s">
        <v>3460</v>
      </c>
      <c r="D1749" s="833" t="s">
        <v>5006</v>
      </c>
      <c r="E1749" s="834" t="s">
        <v>3468</v>
      </c>
      <c r="F1749" s="832" t="s">
        <v>3453</v>
      </c>
      <c r="G1749" s="832" t="s">
        <v>4435</v>
      </c>
      <c r="H1749" s="832" t="s">
        <v>564</v>
      </c>
      <c r="I1749" s="832" t="s">
        <v>4436</v>
      </c>
      <c r="J1749" s="832" t="s">
        <v>1694</v>
      </c>
      <c r="K1749" s="832" t="s">
        <v>4437</v>
      </c>
      <c r="L1749" s="835">
        <v>73.09</v>
      </c>
      <c r="M1749" s="835">
        <v>219.27</v>
      </c>
      <c r="N1749" s="832">
        <v>3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30</v>
      </c>
      <c r="B1750" s="832" t="s">
        <v>3452</v>
      </c>
      <c r="C1750" s="832" t="s">
        <v>3460</v>
      </c>
      <c r="D1750" s="833" t="s">
        <v>5006</v>
      </c>
      <c r="E1750" s="834" t="s">
        <v>3468</v>
      </c>
      <c r="F1750" s="832" t="s">
        <v>3453</v>
      </c>
      <c r="G1750" s="832" t="s">
        <v>3913</v>
      </c>
      <c r="H1750" s="832" t="s">
        <v>564</v>
      </c>
      <c r="I1750" s="832" t="s">
        <v>3914</v>
      </c>
      <c r="J1750" s="832" t="s">
        <v>3915</v>
      </c>
      <c r="K1750" s="832" t="s">
        <v>3916</v>
      </c>
      <c r="L1750" s="835">
        <v>42.54</v>
      </c>
      <c r="M1750" s="835">
        <v>85.08</v>
      </c>
      <c r="N1750" s="832">
        <v>2</v>
      </c>
      <c r="O1750" s="836">
        <v>0.5</v>
      </c>
      <c r="P1750" s="835">
        <v>85.08</v>
      </c>
      <c r="Q1750" s="837">
        <v>1</v>
      </c>
      <c r="R1750" s="832">
        <v>2</v>
      </c>
      <c r="S1750" s="837">
        <v>1</v>
      </c>
      <c r="T1750" s="836">
        <v>0.5</v>
      </c>
      <c r="U1750" s="838">
        <v>1</v>
      </c>
    </row>
    <row r="1751" spans="1:21" ht="14.4" customHeight="1" x14ac:dyDescent="0.3">
      <c r="A1751" s="831">
        <v>30</v>
      </c>
      <c r="B1751" s="832" t="s">
        <v>3452</v>
      </c>
      <c r="C1751" s="832" t="s">
        <v>3460</v>
      </c>
      <c r="D1751" s="833" t="s">
        <v>5006</v>
      </c>
      <c r="E1751" s="834" t="s">
        <v>3468</v>
      </c>
      <c r="F1751" s="832" t="s">
        <v>3453</v>
      </c>
      <c r="G1751" s="832" t="s">
        <v>3563</v>
      </c>
      <c r="H1751" s="832" t="s">
        <v>564</v>
      </c>
      <c r="I1751" s="832" t="s">
        <v>3919</v>
      </c>
      <c r="J1751" s="832" t="s">
        <v>1839</v>
      </c>
      <c r="K1751" s="832" t="s">
        <v>3920</v>
      </c>
      <c r="L1751" s="835">
        <v>1578.41</v>
      </c>
      <c r="M1751" s="835">
        <v>3156.82</v>
      </c>
      <c r="N1751" s="832">
        <v>2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30</v>
      </c>
      <c r="B1752" s="832" t="s">
        <v>3452</v>
      </c>
      <c r="C1752" s="832" t="s">
        <v>3460</v>
      </c>
      <c r="D1752" s="833" t="s">
        <v>5006</v>
      </c>
      <c r="E1752" s="834" t="s">
        <v>3468</v>
      </c>
      <c r="F1752" s="832" t="s">
        <v>3453</v>
      </c>
      <c r="G1752" s="832" t="s">
        <v>4606</v>
      </c>
      <c r="H1752" s="832" t="s">
        <v>564</v>
      </c>
      <c r="I1752" s="832" t="s">
        <v>4607</v>
      </c>
      <c r="J1752" s="832" t="s">
        <v>4608</v>
      </c>
      <c r="K1752" s="832" t="s">
        <v>3147</v>
      </c>
      <c r="L1752" s="835">
        <v>192.28</v>
      </c>
      <c r="M1752" s="835">
        <v>384.56</v>
      </c>
      <c r="N1752" s="832">
        <v>2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30</v>
      </c>
      <c r="B1753" s="832" t="s">
        <v>3452</v>
      </c>
      <c r="C1753" s="832" t="s">
        <v>3460</v>
      </c>
      <c r="D1753" s="833" t="s">
        <v>5006</v>
      </c>
      <c r="E1753" s="834" t="s">
        <v>3468</v>
      </c>
      <c r="F1753" s="832" t="s">
        <v>3453</v>
      </c>
      <c r="G1753" s="832" t="s">
        <v>3938</v>
      </c>
      <c r="H1753" s="832" t="s">
        <v>564</v>
      </c>
      <c r="I1753" s="832" t="s">
        <v>3939</v>
      </c>
      <c r="J1753" s="832" t="s">
        <v>1781</v>
      </c>
      <c r="K1753" s="832" t="s">
        <v>3940</v>
      </c>
      <c r="L1753" s="835">
        <v>264</v>
      </c>
      <c r="M1753" s="835">
        <v>792</v>
      </c>
      <c r="N1753" s="832">
        <v>3</v>
      </c>
      <c r="O1753" s="836">
        <v>3</v>
      </c>
      <c r="P1753" s="835">
        <v>264</v>
      </c>
      <c r="Q1753" s="837">
        <v>0.33333333333333331</v>
      </c>
      <c r="R1753" s="832">
        <v>1</v>
      </c>
      <c r="S1753" s="837">
        <v>0.33333333333333331</v>
      </c>
      <c r="T1753" s="836">
        <v>1</v>
      </c>
      <c r="U1753" s="838">
        <v>0.33333333333333331</v>
      </c>
    </row>
    <row r="1754" spans="1:21" ht="14.4" customHeight="1" x14ac:dyDescent="0.3">
      <c r="A1754" s="831">
        <v>30</v>
      </c>
      <c r="B1754" s="832" t="s">
        <v>3452</v>
      </c>
      <c r="C1754" s="832" t="s">
        <v>3460</v>
      </c>
      <c r="D1754" s="833" t="s">
        <v>5006</v>
      </c>
      <c r="E1754" s="834" t="s">
        <v>3468</v>
      </c>
      <c r="F1754" s="832" t="s">
        <v>3453</v>
      </c>
      <c r="G1754" s="832" t="s">
        <v>4076</v>
      </c>
      <c r="H1754" s="832" t="s">
        <v>564</v>
      </c>
      <c r="I1754" s="832" t="s">
        <v>4077</v>
      </c>
      <c r="J1754" s="832" t="s">
        <v>1770</v>
      </c>
      <c r="K1754" s="832" t="s">
        <v>4078</v>
      </c>
      <c r="L1754" s="835">
        <v>75.349999999999994</v>
      </c>
      <c r="M1754" s="835">
        <v>75.349999999999994</v>
      </c>
      <c r="N1754" s="832">
        <v>1</v>
      </c>
      <c r="O1754" s="836">
        <v>1</v>
      </c>
      <c r="P1754" s="835">
        <v>75.349999999999994</v>
      </c>
      <c r="Q1754" s="837">
        <v>1</v>
      </c>
      <c r="R1754" s="832">
        <v>1</v>
      </c>
      <c r="S1754" s="837">
        <v>1</v>
      </c>
      <c r="T1754" s="836">
        <v>1</v>
      </c>
      <c r="U1754" s="838">
        <v>1</v>
      </c>
    </row>
    <row r="1755" spans="1:21" ht="14.4" customHeight="1" x14ac:dyDescent="0.3">
      <c r="A1755" s="831">
        <v>30</v>
      </c>
      <c r="B1755" s="832" t="s">
        <v>3452</v>
      </c>
      <c r="C1755" s="832" t="s">
        <v>3460</v>
      </c>
      <c r="D1755" s="833" t="s">
        <v>5006</v>
      </c>
      <c r="E1755" s="834" t="s">
        <v>3468</v>
      </c>
      <c r="F1755" s="832" t="s">
        <v>3453</v>
      </c>
      <c r="G1755" s="832" t="s">
        <v>3590</v>
      </c>
      <c r="H1755" s="832" t="s">
        <v>564</v>
      </c>
      <c r="I1755" s="832" t="s">
        <v>3944</v>
      </c>
      <c r="J1755" s="832" t="s">
        <v>791</v>
      </c>
      <c r="K1755" s="832" t="s">
        <v>3945</v>
      </c>
      <c r="L1755" s="835">
        <v>311.02</v>
      </c>
      <c r="M1755" s="835">
        <v>311.02</v>
      </c>
      <c r="N1755" s="832">
        <v>1</v>
      </c>
      <c r="O1755" s="836">
        <v>0.5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30</v>
      </c>
      <c r="B1756" s="832" t="s">
        <v>3452</v>
      </c>
      <c r="C1756" s="832" t="s">
        <v>3460</v>
      </c>
      <c r="D1756" s="833" t="s">
        <v>5006</v>
      </c>
      <c r="E1756" s="834" t="s">
        <v>3468</v>
      </c>
      <c r="F1756" s="832" t="s">
        <v>3453</v>
      </c>
      <c r="G1756" s="832" t="s">
        <v>3489</v>
      </c>
      <c r="H1756" s="832" t="s">
        <v>597</v>
      </c>
      <c r="I1756" s="832" t="s">
        <v>3146</v>
      </c>
      <c r="J1756" s="832" t="s">
        <v>1891</v>
      </c>
      <c r="K1756" s="832" t="s">
        <v>3147</v>
      </c>
      <c r="L1756" s="835">
        <v>0</v>
      </c>
      <c r="M1756" s="835">
        <v>0</v>
      </c>
      <c r="N1756" s="832">
        <v>1</v>
      </c>
      <c r="O1756" s="836">
        <v>1</v>
      </c>
      <c r="P1756" s="835">
        <v>0</v>
      </c>
      <c r="Q1756" s="837"/>
      <c r="R1756" s="832">
        <v>1</v>
      </c>
      <c r="S1756" s="837">
        <v>1</v>
      </c>
      <c r="T1756" s="836">
        <v>1</v>
      </c>
      <c r="U1756" s="838">
        <v>1</v>
      </c>
    </row>
    <row r="1757" spans="1:21" ht="14.4" customHeight="1" x14ac:dyDescent="0.3">
      <c r="A1757" s="831">
        <v>30</v>
      </c>
      <c r="B1757" s="832" t="s">
        <v>3452</v>
      </c>
      <c r="C1757" s="832" t="s">
        <v>3460</v>
      </c>
      <c r="D1757" s="833" t="s">
        <v>5006</v>
      </c>
      <c r="E1757" s="834" t="s">
        <v>3468</v>
      </c>
      <c r="F1757" s="832" t="s">
        <v>3453</v>
      </c>
      <c r="G1757" s="832" t="s">
        <v>3489</v>
      </c>
      <c r="H1757" s="832" t="s">
        <v>564</v>
      </c>
      <c r="I1757" s="832" t="s">
        <v>4843</v>
      </c>
      <c r="J1757" s="832" t="s">
        <v>4844</v>
      </c>
      <c r="K1757" s="832" t="s">
        <v>3144</v>
      </c>
      <c r="L1757" s="835">
        <v>0</v>
      </c>
      <c r="M1757" s="835">
        <v>0</v>
      </c>
      <c r="N1757" s="832">
        <v>2</v>
      </c>
      <c r="O1757" s="836">
        <v>0.5</v>
      </c>
      <c r="P1757" s="835"/>
      <c r="Q1757" s="837"/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30</v>
      </c>
      <c r="B1758" s="832" t="s">
        <v>3452</v>
      </c>
      <c r="C1758" s="832" t="s">
        <v>3460</v>
      </c>
      <c r="D1758" s="833" t="s">
        <v>5006</v>
      </c>
      <c r="E1758" s="834" t="s">
        <v>3468</v>
      </c>
      <c r="F1758" s="832" t="s">
        <v>3453</v>
      </c>
      <c r="G1758" s="832" t="s">
        <v>4227</v>
      </c>
      <c r="H1758" s="832" t="s">
        <v>564</v>
      </c>
      <c r="I1758" s="832" t="s">
        <v>4845</v>
      </c>
      <c r="J1758" s="832" t="s">
        <v>4229</v>
      </c>
      <c r="K1758" s="832" t="s">
        <v>4846</v>
      </c>
      <c r="L1758" s="835">
        <v>277.70999999999998</v>
      </c>
      <c r="M1758" s="835">
        <v>277.70999999999998</v>
      </c>
      <c r="N1758" s="832">
        <v>1</v>
      </c>
      <c r="O1758" s="836">
        <v>1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30</v>
      </c>
      <c r="B1759" s="832" t="s">
        <v>3452</v>
      </c>
      <c r="C1759" s="832" t="s">
        <v>3460</v>
      </c>
      <c r="D1759" s="833" t="s">
        <v>5006</v>
      </c>
      <c r="E1759" s="834" t="s">
        <v>3468</v>
      </c>
      <c r="F1759" s="832" t="s">
        <v>3453</v>
      </c>
      <c r="G1759" s="832" t="s">
        <v>3947</v>
      </c>
      <c r="H1759" s="832" t="s">
        <v>597</v>
      </c>
      <c r="I1759" s="832" t="s">
        <v>2657</v>
      </c>
      <c r="J1759" s="832" t="s">
        <v>967</v>
      </c>
      <c r="K1759" s="832" t="s">
        <v>2658</v>
      </c>
      <c r="L1759" s="835">
        <v>1544.99</v>
      </c>
      <c r="M1759" s="835">
        <v>3089.98</v>
      </c>
      <c r="N1759" s="832">
        <v>2</v>
      </c>
      <c r="O1759" s="836">
        <v>1</v>
      </c>
      <c r="P1759" s="835">
        <v>3089.98</v>
      </c>
      <c r="Q1759" s="837">
        <v>1</v>
      </c>
      <c r="R1759" s="832">
        <v>2</v>
      </c>
      <c r="S1759" s="837">
        <v>1</v>
      </c>
      <c r="T1759" s="836">
        <v>1</v>
      </c>
      <c r="U1759" s="838">
        <v>1</v>
      </c>
    </row>
    <row r="1760" spans="1:21" ht="14.4" customHeight="1" x14ac:dyDescent="0.3">
      <c r="A1760" s="831">
        <v>30</v>
      </c>
      <c r="B1760" s="832" t="s">
        <v>3452</v>
      </c>
      <c r="C1760" s="832" t="s">
        <v>3460</v>
      </c>
      <c r="D1760" s="833" t="s">
        <v>5006</v>
      </c>
      <c r="E1760" s="834" t="s">
        <v>3468</v>
      </c>
      <c r="F1760" s="832" t="s">
        <v>3453</v>
      </c>
      <c r="G1760" s="832" t="s">
        <v>3948</v>
      </c>
      <c r="H1760" s="832" t="s">
        <v>597</v>
      </c>
      <c r="I1760" s="832" t="s">
        <v>3353</v>
      </c>
      <c r="J1760" s="832" t="s">
        <v>2812</v>
      </c>
      <c r="K1760" s="832" t="s">
        <v>3354</v>
      </c>
      <c r="L1760" s="835">
        <v>654.95000000000005</v>
      </c>
      <c r="M1760" s="835">
        <v>1309.9000000000001</v>
      </c>
      <c r="N1760" s="832">
        <v>2</v>
      </c>
      <c r="O1760" s="836">
        <v>1.5</v>
      </c>
      <c r="P1760" s="835">
        <v>654.95000000000005</v>
      </c>
      <c r="Q1760" s="837">
        <v>0.5</v>
      </c>
      <c r="R1760" s="832">
        <v>1</v>
      </c>
      <c r="S1760" s="837">
        <v>0.5</v>
      </c>
      <c r="T1760" s="836">
        <v>0.5</v>
      </c>
      <c r="U1760" s="838">
        <v>0.33333333333333331</v>
      </c>
    </row>
    <row r="1761" spans="1:21" ht="14.4" customHeight="1" x14ac:dyDescent="0.3">
      <c r="A1761" s="831">
        <v>30</v>
      </c>
      <c r="B1761" s="832" t="s">
        <v>3452</v>
      </c>
      <c r="C1761" s="832" t="s">
        <v>3460</v>
      </c>
      <c r="D1761" s="833" t="s">
        <v>5006</v>
      </c>
      <c r="E1761" s="834" t="s">
        <v>3468</v>
      </c>
      <c r="F1761" s="832" t="s">
        <v>3453</v>
      </c>
      <c r="G1761" s="832" t="s">
        <v>3948</v>
      </c>
      <c r="H1761" s="832" t="s">
        <v>597</v>
      </c>
      <c r="I1761" s="832" t="s">
        <v>3351</v>
      </c>
      <c r="J1761" s="832" t="s">
        <v>2812</v>
      </c>
      <c r="K1761" s="832" t="s">
        <v>3352</v>
      </c>
      <c r="L1761" s="835">
        <v>181.45</v>
      </c>
      <c r="M1761" s="835">
        <v>181.45</v>
      </c>
      <c r="N1761" s="832">
        <v>1</v>
      </c>
      <c r="O1761" s="836">
        <v>1</v>
      </c>
      <c r="P1761" s="835">
        <v>181.45</v>
      </c>
      <c r="Q1761" s="837">
        <v>1</v>
      </c>
      <c r="R1761" s="832">
        <v>1</v>
      </c>
      <c r="S1761" s="837">
        <v>1</v>
      </c>
      <c r="T1761" s="836">
        <v>1</v>
      </c>
      <c r="U1761" s="838">
        <v>1</v>
      </c>
    </row>
    <row r="1762" spans="1:21" ht="14.4" customHeight="1" x14ac:dyDescent="0.3">
      <c r="A1762" s="831">
        <v>30</v>
      </c>
      <c r="B1762" s="832" t="s">
        <v>3452</v>
      </c>
      <c r="C1762" s="832" t="s">
        <v>3460</v>
      </c>
      <c r="D1762" s="833" t="s">
        <v>5006</v>
      </c>
      <c r="E1762" s="834" t="s">
        <v>3468</v>
      </c>
      <c r="F1762" s="832" t="s">
        <v>3453</v>
      </c>
      <c r="G1762" s="832" t="s">
        <v>3948</v>
      </c>
      <c r="H1762" s="832" t="s">
        <v>597</v>
      </c>
      <c r="I1762" s="832" t="s">
        <v>2811</v>
      </c>
      <c r="J1762" s="832" t="s">
        <v>2812</v>
      </c>
      <c r="K1762" s="832" t="s">
        <v>2813</v>
      </c>
      <c r="L1762" s="835">
        <v>109.17</v>
      </c>
      <c r="M1762" s="835">
        <v>109.17</v>
      </c>
      <c r="N1762" s="832">
        <v>1</v>
      </c>
      <c r="O1762" s="836">
        <v>1</v>
      </c>
      <c r="P1762" s="835">
        <v>109.17</v>
      </c>
      <c r="Q1762" s="837">
        <v>1</v>
      </c>
      <c r="R1762" s="832">
        <v>1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30</v>
      </c>
      <c r="B1763" s="832" t="s">
        <v>3452</v>
      </c>
      <c r="C1763" s="832" t="s">
        <v>3460</v>
      </c>
      <c r="D1763" s="833" t="s">
        <v>5006</v>
      </c>
      <c r="E1763" s="834" t="s">
        <v>3468</v>
      </c>
      <c r="F1763" s="832" t="s">
        <v>3453</v>
      </c>
      <c r="G1763" s="832" t="s">
        <v>3962</v>
      </c>
      <c r="H1763" s="832" t="s">
        <v>564</v>
      </c>
      <c r="I1763" s="832" t="s">
        <v>3963</v>
      </c>
      <c r="J1763" s="832" t="s">
        <v>3964</v>
      </c>
      <c r="K1763" s="832" t="s">
        <v>2806</v>
      </c>
      <c r="L1763" s="835">
        <v>101.23</v>
      </c>
      <c r="M1763" s="835">
        <v>607.38</v>
      </c>
      <c r="N1763" s="832">
        <v>6</v>
      </c>
      <c r="O1763" s="836">
        <v>1.5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30</v>
      </c>
      <c r="B1764" s="832" t="s">
        <v>3452</v>
      </c>
      <c r="C1764" s="832" t="s">
        <v>3460</v>
      </c>
      <c r="D1764" s="833" t="s">
        <v>5006</v>
      </c>
      <c r="E1764" s="834" t="s">
        <v>3468</v>
      </c>
      <c r="F1764" s="832" t="s">
        <v>3453</v>
      </c>
      <c r="G1764" s="832" t="s">
        <v>3962</v>
      </c>
      <c r="H1764" s="832" t="s">
        <v>564</v>
      </c>
      <c r="I1764" s="832" t="s">
        <v>4847</v>
      </c>
      <c r="J1764" s="832" t="s">
        <v>3964</v>
      </c>
      <c r="K1764" s="832" t="s">
        <v>4797</v>
      </c>
      <c r="L1764" s="835">
        <v>97.29</v>
      </c>
      <c r="M1764" s="835">
        <v>389.16</v>
      </c>
      <c r="N1764" s="832">
        <v>4</v>
      </c>
      <c r="O1764" s="836">
        <v>3</v>
      </c>
      <c r="P1764" s="835">
        <v>291.87</v>
      </c>
      <c r="Q1764" s="837">
        <v>0.75</v>
      </c>
      <c r="R1764" s="832">
        <v>3</v>
      </c>
      <c r="S1764" s="837">
        <v>0.75</v>
      </c>
      <c r="T1764" s="836">
        <v>2</v>
      </c>
      <c r="U1764" s="838">
        <v>0.66666666666666663</v>
      </c>
    </row>
    <row r="1765" spans="1:21" ht="14.4" customHeight="1" x14ac:dyDescent="0.3">
      <c r="A1765" s="831">
        <v>30</v>
      </c>
      <c r="B1765" s="832" t="s">
        <v>3452</v>
      </c>
      <c r="C1765" s="832" t="s">
        <v>3460</v>
      </c>
      <c r="D1765" s="833" t="s">
        <v>5006</v>
      </c>
      <c r="E1765" s="834" t="s">
        <v>3468</v>
      </c>
      <c r="F1765" s="832" t="s">
        <v>3453</v>
      </c>
      <c r="G1765" s="832" t="s">
        <v>4235</v>
      </c>
      <c r="H1765" s="832" t="s">
        <v>564</v>
      </c>
      <c r="I1765" s="832" t="s">
        <v>4376</v>
      </c>
      <c r="J1765" s="832" t="s">
        <v>1298</v>
      </c>
      <c r="K1765" s="832" t="s">
        <v>4237</v>
      </c>
      <c r="L1765" s="835">
        <v>374.79</v>
      </c>
      <c r="M1765" s="835">
        <v>749.58</v>
      </c>
      <c r="N1765" s="832">
        <v>2</v>
      </c>
      <c r="O1765" s="836">
        <v>0.5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30</v>
      </c>
      <c r="B1766" s="832" t="s">
        <v>3452</v>
      </c>
      <c r="C1766" s="832" t="s">
        <v>3460</v>
      </c>
      <c r="D1766" s="833" t="s">
        <v>5006</v>
      </c>
      <c r="E1766" s="834" t="s">
        <v>3468</v>
      </c>
      <c r="F1766" s="832" t="s">
        <v>3453</v>
      </c>
      <c r="G1766" s="832" t="s">
        <v>4235</v>
      </c>
      <c r="H1766" s="832" t="s">
        <v>564</v>
      </c>
      <c r="I1766" s="832" t="s">
        <v>4320</v>
      </c>
      <c r="J1766" s="832" t="s">
        <v>4321</v>
      </c>
      <c r="K1766" s="832" t="s">
        <v>4322</v>
      </c>
      <c r="L1766" s="835">
        <v>599.66999999999996</v>
      </c>
      <c r="M1766" s="835">
        <v>1199.3399999999999</v>
      </c>
      <c r="N1766" s="832">
        <v>2</v>
      </c>
      <c r="O1766" s="836">
        <v>0.5</v>
      </c>
      <c r="P1766" s="835">
        <v>1199.3399999999999</v>
      </c>
      <c r="Q1766" s="837">
        <v>1</v>
      </c>
      <c r="R1766" s="832">
        <v>2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30</v>
      </c>
      <c r="B1767" s="832" t="s">
        <v>3452</v>
      </c>
      <c r="C1767" s="832" t="s">
        <v>3460</v>
      </c>
      <c r="D1767" s="833" t="s">
        <v>5006</v>
      </c>
      <c r="E1767" s="834" t="s">
        <v>3468</v>
      </c>
      <c r="F1767" s="832" t="s">
        <v>3453</v>
      </c>
      <c r="G1767" s="832" t="s">
        <v>3572</v>
      </c>
      <c r="H1767" s="832" t="s">
        <v>597</v>
      </c>
      <c r="I1767" s="832" t="s">
        <v>3966</v>
      </c>
      <c r="J1767" s="832" t="s">
        <v>2897</v>
      </c>
      <c r="K1767" s="832" t="s">
        <v>3967</v>
      </c>
      <c r="L1767" s="835">
        <v>115.33</v>
      </c>
      <c r="M1767" s="835">
        <v>115.33</v>
      </c>
      <c r="N1767" s="832">
        <v>1</v>
      </c>
      <c r="O1767" s="836">
        <v>0.5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30</v>
      </c>
      <c r="B1768" s="832" t="s">
        <v>3452</v>
      </c>
      <c r="C1768" s="832" t="s">
        <v>3460</v>
      </c>
      <c r="D1768" s="833" t="s">
        <v>5006</v>
      </c>
      <c r="E1768" s="834" t="s">
        <v>3468</v>
      </c>
      <c r="F1768" s="832" t="s">
        <v>3453</v>
      </c>
      <c r="G1768" s="832" t="s">
        <v>3572</v>
      </c>
      <c r="H1768" s="832" t="s">
        <v>597</v>
      </c>
      <c r="I1768" s="832" t="s">
        <v>2904</v>
      </c>
      <c r="J1768" s="832" t="s">
        <v>2900</v>
      </c>
      <c r="K1768" s="832" t="s">
        <v>2905</v>
      </c>
      <c r="L1768" s="835">
        <v>63.14</v>
      </c>
      <c r="M1768" s="835">
        <v>63.14</v>
      </c>
      <c r="N1768" s="832">
        <v>1</v>
      </c>
      <c r="O1768" s="836">
        <v>1</v>
      </c>
      <c r="P1768" s="835">
        <v>63.14</v>
      </c>
      <c r="Q1768" s="837">
        <v>1</v>
      </c>
      <c r="R1768" s="832">
        <v>1</v>
      </c>
      <c r="S1768" s="837">
        <v>1</v>
      </c>
      <c r="T1768" s="836">
        <v>1</v>
      </c>
      <c r="U1768" s="838">
        <v>1</v>
      </c>
    </row>
    <row r="1769" spans="1:21" ht="14.4" customHeight="1" x14ac:dyDescent="0.3">
      <c r="A1769" s="831">
        <v>30</v>
      </c>
      <c r="B1769" s="832" t="s">
        <v>3452</v>
      </c>
      <c r="C1769" s="832" t="s">
        <v>3460</v>
      </c>
      <c r="D1769" s="833" t="s">
        <v>5006</v>
      </c>
      <c r="E1769" s="834" t="s">
        <v>3468</v>
      </c>
      <c r="F1769" s="832" t="s">
        <v>3453</v>
      </c>
      <c r="G1769" s="832" t="s">
        <v>3572</v>
      </c>
      <c r="H1769" s="832" t="s">
        <v>597</v>
      </c>
      <c r="I1769" s="832" t="s">
        <v>2910</v>
      </c>
      <c r="J1769" s="832" t="s">
        <v>2897</v>
      </c>
      <c r="K1769" s="832" t="s">
        <v>2911</v>
      </c>
      <c r="L1769" s="835">
        <v>63.14</v>
      </c>
      <c r="M1769" s="835">
        <v>63.14</v>
      </c>
      <c r="N1769" s="832">
        <v>1</v>
      </c>
      <c r="O1769" s="836">
        <v>0.5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30</v>
      </c>
      <c r="B1770" s="832" t="s">
        <v>3452</v>
      </c>
      <c r="C1770" s="832" t="s">
        <v>3460</v>
      </c>
      <c r="D1770" s="833" t="s">
        <v>5006</v>
      </c>
      <c r="E1770" s="834" t="s">
        <v>3468</v>
      </c>
      <c r="F1770" s="832" t="s">
        <v>3453</v>
      </c>
      <c r="G1770" s="832" t="s">
        <v>3572</v>
      </c>
      <c r="H1770" s="832" t="s">
        <v>564</v>
      </c>
      <c r="I1770" s="832" t="s">
        <v>3968</v>
      </c>
      <c r="J1770" s="832" t="s">
        <v>2897</v>
      </c>
      <c r="K1770" s="832" t="s">
        <v>3969</v>
      </c>
      <c r="L1770" s="835">
        <v>84.18</v>
      </c>
      <c r="M1770" s="835">
        <v>84.18</v>
      </c>
      <c r="N1770" s="832">
        <v>1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30</v>
      </c>
      <c r="B1771" s="832" t="s">
        <v>3452</v>
      </c>
      <c r="C1771" s="832" t="s">
        <v>3460</v>
      </c>
      <c r="D1771" s="833" t="s">
        <v>5006</v>
      </c>
      <c r="E1771" s="834" t="s">
        <v>3468</v>
      </c>
      <c r="F1771" s="832" t="s">
        <v>3455</v>
      </c>
      <c r="G1771" s="832" t="s">
        <v>3982</v>
      </c>
      <c r="H1771" s="832" t="s">
        <v>564</v>
      </c>
      <c r="I1771" s="832" t="s">
        <v>3983</v>
      </c>
      <c r="J1771" s="832" t="s">
        <v>3984</v>
      </c>
      <c r="K1771" s="832" t="s">
        <v>3985</v>
      </c>
      <c r="L1771" s="835">
        <v>410</v>
      </c>
      <c r="M1771" s="835">
        <v>820</v>
      </c>
      <c r="N1771" s="832">
        <v>2</v>
      </c>
      <c r="O1771" s="836">
        <v>2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30</v>
      </c>
      <c r="B1772" s="832" t="s">
        <v>3452</v>
      </c>
      <c r="C1772" s="832" t="s">
        <v>3460</v>
      </c>
      <c r="D1772" s="833" t="s">
        <v>5006</v>
      </c>
      <c r="E1772" s="834" t="s">
        <v>3468</v>
      </c>
      <c r="F1772" s="832" t="s">
        <v>3455</v>
      </c>
      <c r="G1772" s="832" t="s">
        <v>3986</v>
      </c>
      <c r="H1772" s="832" t="s">
        <v>564</v>
      </c>
      <c r="I1772" s="832" t="s">
        <v>4848</v>
      </c>
      <c r="J1772" s="832" t="s">
        <v>4849</v>
      </c>
      <c r="K1772" s="832" t="s">
        <v>4850</v>
      </c>
      <c r="L1772" s="835">
        <v>349.99</v>
      </c>
      <c r="M1772" s="835">
        <v>1749.95</v>
      </c>
      <c r="N1772" s="832">
        <v>5</v>
      </c>
      <c r="O1772" s="836">
        <v>1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30</v>
      </c>
      <c r="B1773" s="832" t="s">
        <v>3452</v>
      </c>
      <c r="C1773" s="832" t="s">
        <v>3460</v>
      </c>
      <c r="D1773" s="833" t="s">
        <v>5006</v>
      </c>
      <c r="E1773" s="834" t="s">
        <v>3468</v>
      </c>
      <c r="F1773" s="832" t="s">
        <v>3455</v>
      </c>
      <c r="G1773" s="832" t="s">
        <v>3986</v>
      </c>
      <c r="H1773" s="832" t="s">
        <v>564</v>
      </c>
      <c r="I1773" s="832" t="s">
        <v>4851</v>
      </c>
      <c r="J1773" s="832" t="s">
        <v>4852</v>
      </c>
      <c r="K1773" s="832" t="s">
        <v>4853</v>
      </c>
      <c r="L1773" s="835">
        <v>307.3</v>
      </c>
      <c r="M1773" s="835">
        <v>3073</v>
      </c>
      <c r="N1773" s="832">
        <v>10</v>
      </c>
      <c r="O1773" s="836">
        <v>1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30</v>
      </c>
      <c r="B1774" s="832" t="s">
        <v>3452</v>
      </c>
      <c r="C1774" s="832" t="s">
        <v>3460</v>
      </c>
      <c r="D1774" s="833" t="s">
        <v>5006</v>
      </c>
      <c r="E1774" s="834" t="s">
        <v>3472</v>
      </c>
      <c r="F1774" s="832" t="s">
        <v>3453</v>
      </c>
      <c r="G1774" s="832" t="s">
        <v>4854</v>
      </c>
      <c r="H1774" s="832" t="s">
        <v>564</v>
      </c>
      <c r="I1774" s="832" t="s">
        <v>4855</v>
      </c>
      <c r="J1774" s="832" t="s">
        <v>4856</v>
      </c>
      <c r="K1774" s="832" t="s">
        <v>4857</v>
      </c>
      <c r="L1774" s="835">
        <v>263.26</v>
      </c>
      <c r="M1774" s="835">
        <v>263.26</v>
      </c>
      <c r="N1774" s="832">
        <v>1</v>
      </c>
      <c r="O1774" s="836">
        <v>0.5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30</v>
      </c>
      <c r="B1775" s="832" t="s">
        <v>3452</v>
      </c>
      <c r="C1775" s="832" t="s">
        <v>3460</v>
      </c>
      <c r="D1775" s="833" t="s">
        <v>5006</v>
      </c>
      <c r="E1775" s="834" t="s">
        <v>3472</v>
      </c>
      <c r="F1775" s="832" t="s">
        <v>3453</v>
      </c>
      <c r="G1775" s="832" t="s">
        <v>3490</v>
      </c>
      <c r="H1775" s="832" t="s">
        <v>597</v>
      </c>
      <c r="I1775" s="832" t="s">
        <v>3025</v>
      </c>
      <c r="J1775" s="832" t="s">
        <v>641</v>
      </c>
      <c r="K1775" s="832" t="s">
        <v>642</v>
      </c>
      <c r="L1775" s="835">
        <v>21.76</v>
      </c>
      <c r="M1775" s="835">
        <v>43.52</v>
      </c>
      <c r="N1775" s="832">
        <v>2</v>
      </c>
      <c r="O1775" s="836">
        <v>1</v>
      </c>
      <c r="P1775" s="835">
        <v>21.76</v>
      </c>
      <c r="Q1775" s="837">
        <v>0.5</v>
      </c>
      <c r="R1775" s="832">
        <v>1</v>
      </c>
      <c r="S1775" s="837">
        <v>0.5</v>
      </c>
      <c r="T1775" s="836">
        <v>0.5</v>
      </c>
      <c r="U1775" s="838">
        <v>0.5</v>
      </c>
    </row>
    <row r="1776" spans="1:21" ht="14.4" customHeight="1" x14ac:dyDescent="0.3">
      <c r="A1776" s="831">
        <v>30</v>
      </c>
      <c r="B1776" s="832" t="s">
        <v>3452</v>
      </c>
      <c r="C1776" s="832" t="s">
        <v>3460</v>
      </c>
      <c r="D1776" s="833" t="s">
        <v>5006</v>
      </c>
      <c r="E1776" s="834" t="s">
        <v>3472</v>
      </c>
      <c r="F1776" s="832" t="s">
        <v>3453</v>
      </c>
      <c r="G1776" s="832" t="s">
        <v>3491</v>
      </c>
      <c r="H1776" s="832" t="s">
        <v>597</v>
      </c>
      <c r="I1776" s="832" t="s">
        <v>3137</v>
      </c>
      <c r="J1776" s="832" t="s">
        <v>3133</v>
      </c>
      <c r="K1776" s="832" t="s">
        <v>3136</v>
      </c>
      <c r="L1776" s="835">
        <v>4.7</v>
      </c>
      <c r="M1776" s="835">
        <v>4.7</v>
      </c>
      <c r="N1776" s="832">
        <v>1</v>
      </c>
      <c r="O1776" s="836">
        <v>0.5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30</v>
      </c>
      <c r="B1777" s="832" t="s">
        <v>3452</v>
      </c>
      <c r="C1777" s="832" t="s">
        <v>3460</v>
      </c>
      <c r="D1777" s="833" t="s">
        <v>5006</v>
      </c>
      <c r="E1777" s="834" t="s">
        <v>3472</v>
      </c>
      <c r="F1777" s="832" t="s">
        <v>3453</v>
      </c>
      <c r="G1777" s="832" t="s">
        <v>4451</v>
      </c>
      <c r="H1777" s="832" t="s">
        <v>564</v>
      </c>
      <c r="I1777" s="832" t="s">
        <v>4452</v>
      </c>
      <c r="J1777" s="832" t="s">
        <v>1715</v>
      </c>
      <c r="K1777" s="832" t="s">
        <v>3823</v>
      </c>
      <c r="L1777" s="835">
        <v>150.1</v>
      </c>
      <c r="M1777" s="835">
        <v>150.1</v>
      </c>
      <c r="N1777" s="832">
        <v>1</v>
      </c>
      <c r="O1777" s="836">
        <v>0.5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30</v>
      </c>
      <c r="B1778" s="832" t="s">
        <v>3452</v>
      </c>
      <c r="C1778" s="832" t="s">
        <v>3460</v>
      </c>
      <c r="D1778" s="833" t="s">
        <v>5006</v>
      </c>
      <c r="E1778" s="834" t="s">
        <v>3472</v>
      </c>
      <c r="F1778" s="832" t="s">
        <v>3453</v>
      </c>
      <c r="G1778" s="832" t="s">
        <v>3494</v>
      </c>
      <c r="H1778" s="832" t="s">
        <v>597</v>
      </c>
      <c r="I1778" s="832" t="s">
        <v>2853</v>
      </c>
      <c r="J1778" s="832" t="s">
        <v>1790</v>
      </c>
      <c r="K1778" s="832" t="s">
        <v>2854</v>
      </c>
      <c r="L1778" s="835">
        <v>93.18</v>
      </c>
      <c r="M1778" s="835">
        <v>186.36</v>
      </c>
      <c r="N1778" s="832">
        <v>2</v>
      </c>
      <c r="O1778" s="836">
        <v>1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30</v>
      </c>
      <c r="B1779" s="832" t="s">
        <v>3452</v>
      </c>
      <c r="C1779" s="832" t="s">
        <v>3460</v>
      </c>
      <c r="D1779" s="833" t="s">
        <v>5006</v>
      </c>
      <c r="E1779" s="834" t="s">
        <v>3472</v>
      </c>
      <c r="F1779" s="832" t="s">
        <v>3453</v>
      </c>
      <c r="G1779" s="832" t="s">
        <v>3494</v>
      </c>
      <c r="H1779" s="832" t="s">
        <v>597</v>
      </c>
      <c r="I1779" s="832" t="s">
        <v>2849</v>
      </c>
      <c r="J1779" s="832" t="s">
        <v>1790</v>
      </c>
      <c r="K1779" s="832" t="s">
        <v>2850</v>
      </c>
      <c r="L1779" s="835">
        <v>46.6</v>
      </c>
      <c r="M1779" s="835">
        <v>46.6</v>
      </c>
      <c r="N1779" s="832">
        <v>1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30</v>
      </c>
      <c r="B1780" s="832" t="s">
        <v>3452</v>
      </c>
      <c r="C1780" s="832" t="s">
        <v>3460</v>
      </c>
      <c r="D1780" s="833" t="s">
        <v>5006</v>
      </c>
      <c r="E1780" s="834" t="s">
        <v>3472</v>
      </c>
      <c r="F1780" s="832" t="s">
        <v>3453</v>
      </c>
      <c r="G1780" s="832" t="s">
        <v>4118</v>
      </c>
      <c r="H1780" s="832" t="s">
        <v>564</v>
      </c>
      <c r="I1780" s="832" t="s">
        <v>4119</v>
      </c>
      <c r="J1780" s="832" t="s">
        <v>4120</v>
      </c>
      <c r="K1780" s="832" t="s">
        <v>2769</v>
      </c>
      <c r="L1780" s="835">
        <v>58.77</v>
      </c>
      <c r="M1780" s="835">
        <v>58.77</v>
      </c>
      <c r="N1780" s="832">
        <v>1</v>
      </c>
      <c r="O1780" s="836">
        <v>0.5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30</v>
      </c>
      <c r="B1781" s="832" t="s">
        <v>3452</v>
      </c>
      <c r="C1781" s="832" t="s">
        <v>3460</v>
      </c>
      <c r="D1781" s="833" t="s">
        <v>5006</v>
      </c>
      <c r="E1781" s="834" t="s">
        <v>3472</v>
      </c>
      <c r="F1781" s="832" t="s">
        <v>3453</v>
      </c>
      <c r="G1781" s="832" t="s">
        <v>3501</v>
      </c>
      <c r="H1781" s="832" t="s">
        <v>597</v>
      </c>
      <c r="I1781" s="832" t="s">
        <v>3149</v>
      </c>
      <c r="J1781" s="832" t="s">
        <v>821</v>
      </c>
      <c r="K1781" s="832" t="s">
        <v>762</v>
      </c>
      <c r="L1781" s="835">
        <v>65.989999999999995</v>
      </c>
      <c r="M1781" s="835">
        <v>65.989999999999995</v>
      </c>
      <c r="N1781" s="832">
        <v>1</v>
      </c>
      <c r="O1781" s="836">
        <v>0.5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30</v>
      </c>
      <c r="B1782" s="832" t="s">
        <v>3452</v>
      </c>
      <c r="C1782" s="832" t="s">
        <v>3460</v>
      </c>
      <c r="D1782" s="833" t="s">
        <v>5006</v>
      </c>
      <c r="E1782" s="834" t="s">
        <v>3472</v>
      </c>
      <c r="F1782" s="832" t="s">
        <v>3453</v>
      </c>
      <c r="G1782" s="832" t="s">
        <v>3508</v>
      </c>
      <c r="H1782" s="832" t="s">
        <v>597</v>
      </c>
      <c r="I1782" s="832" t="s">
        <v>2697</v>
      </c>
      <c r="J1782" s="832" t="s">
        <v>1091</v>
      </c>
      <c r="K1782" s="832" t="s">
        <v>2698</v>
      </c>
      <c r="L1782" s="835">
        <v>42.51</v>
      </c>
      <c r="M1782" s="835">
        <v>127.53</v>
      </c>
      <c r="N1782" s="832">
        <v>3</v>
      </c>
      <c r="O1782" s="836">
        <v>1.5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30</v>
      </c>
      <c r="B1783" s="832" t="s">
        <v>3452</v>
      </c>
      <c r="C1783" s="832" t="s">
        <v>3460</v>
      </c>
      <c r="D1783" s="833" t="s">
        <v>5006</v>
      </c>
      <c r="E1783" s="834" t="s">
        <v>3472</v>
      </c>
      <c r="F1783" s="832" t="s">
        <v>3453</v>
      </c>
      <c r="G1783" s="832" t="s">
        <v>3758</v>
      </c>
      <c r="H1783" s="832" t="s">
        <v>564</v>
      </c>
      <c r="I1783" s="832" t="s">
        <v>4479</v>
      </c>
      <c r="J1783" s="832" t="s">
        <v>1371</v>
      </c>
      <c r="K1783" s="832" t="s">
        <v>3760</v>
      </c>
      <c r="L1783" s="835">
        <v>107.27</v>
      </c>
      <c r="M1783" s="835">
        <v>214.54</v>
      </c>
      <c r="N1783" s="832">
        <v>2</v>
      </c>
      <c r="O1783" s="836">
        <v>0.5</v>
      </c>
      <c r="P1783" s="835">
        <v>214.54</v>
      </c>
      <c r="Q1783" s="837">
        <v>1</v>
      </c>
      <c r="R1783" s="832">
        <v>2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30</v>
      </c>
      <c r="B1784" s="832" t="s">
        <v>3452</v>
      </c>
      <c r="C1784" s="832" t="s">
        <v>3460</v>
      </c>
      <c r="D1784" s="833" t="s">
        <v>5006</v>
      </c>
      <c r="E1784" s="834" t="s">
        <v>3472</v>
      </c>
      <c r="F1784" s="832" t="s">
        <v>3453</v>
      </c>
      <c r="G1784" s="832" t="s">
        <v>4858</v>
      </c>
      <c r="H1784" s="832" t="s">
        <v>564</v>
      </c>
      <c r="I1784" s="832" t="s">
        <v>4859</v>
      </c>
      <c r="J1784" s="832" t="s">
        <v>4860</v>
      </c>
      <c r="K1784" s="832" t="s">
        <v>4421</v>
      </c>
      <c r="L1784" s="835">
        <v>140.72</v>
      </c>
      <c r="M1784" s="835">
        <v>281.44</v>
      </c>
      <c r="N1784" s="832">
        <v>2</v>
      </c>
      <c r="O1784" s="836">
        <v>0.5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30</v>
      </c>
      <c r="B1785" s="832" t="s">
        <v>3452</v>
      </c>
      <c r="C1785" s="832" t="s">
        <v>3460</v>
      </c>
      <c r="D1785" s="833" t="s">
        <v>5006</v>
      </c>
      <c r="E1785" s="834" t="s">
        <v>3472</v>
      </c>
      <c r="F1785" s="832" t="s">
        <v>3453</v>
      </c>
      <c r="G1785" s="832" t="s">
        <v>3773</v>
      </c>
      <c r="H1785" s="832" t="s">
        <v>564</v>
      </c>
      <c r="I1785" s="832" t="s">
        <v>3774</v>
      </c>
      <c r="J1785" s="832" t="s">
        <v>1200</v>
      </c>
      <c r="K1785" s="832" t="s">
        <v>3775</v>
      </c>
      <c r="L1785" s="835">
        <v>49.2</v>
      </c>
      <c r="M1785" s="835">
        <v>49.2</v>
      </c>
      <c r="N1785" s="832">
        <v>1</v>
      </c>
      <c r="O1785" s="836">
        <v>0.5</v>
      </c>
      <c r="P1785" s="835">
        <v>49.2</v>
      </c>
      <c r="Q1785" s="837">
        <v>1</v>
      </c>
      <c r="R1785" s="832">
        <v>1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30</v>
      </c>
      <c r="B1786" s="832" t="s">
        <v>3452</v>
      </c>
      <c r="C1786" s="832" t="s">
        <v>3460</v>
      </c>
      <c r="D1786" s="833" t="s">
        <v>5006</v>
      </c>
      <c r="E1786" s="834" t="s">
        <v>3472</v>
      </c>
      <c r="F1786" s="832" t="s">
        <v>3453</v>
      </c>
      <c r="G1786" s="832" t="s">
        <v>3573</v>
      </c>
      <c r="H1786" s="832" t="s">
        <v>564</v>
      </c>
      <c r="I1786" s="832" t="s">
        <v>4700</v>
      </c>
      <c r="J1786" s="832" t="s">
        <v>3470</v>
      </c>
      <c r="K1786" s="832"/>
      <c r="L1786" s="835">
        <v>89.03</v>
      </c>
      <c r="M1786" s="835">
        <v>89.03</v>
      </c>
      <c r="N1786" s="832">
        <v>1</v>
      </c>
      <c r="O1786" s="836">
        <v>0.5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30</v>
      </c>
      <c r="B1787" s="832" t="s">
        <v>3452</v>
      </c>
      <c r="C1787" s="832" t="s">
        <v>3460</v>
      </c>
      <c r="D1787" s="833" t="s">
        <v>5006</v>
      </c>
      <c r="E1787" s="834" t="s">
        <v>3472</v>
      </c>
      <c r="F1787" s="832" t="s">
        <v>3453</v>
      </c>
      <c r="G1787" s="832" t="s">
        <v>4037</v>
      </c>
      <c r="H1787" s="832" t="s">
        <v>597</v>
      </c>
      <c r="I1787" s="832" t="s">
        <v>2753</v>
      </c>
      <c r="J1787" s="832" t="s">
        <v>805</v>
      </c>
      <c r="K1787" s="832" t="s">
        <v>2754</v>
      </c>
      <c r="L1787" s="835">
        <v>8.7899999999999991</v>
      </c>
      <c r="M1787" s="835">
        <v>8.7899999999999991</v>
      </c>
      <c r="N1787" s="832">
        <v>1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30</v>
      </c>
      <c r="B1788" s="832" t="s">
        <v>3452</v>
      </c>
      <c r="C1788" s="832" t="s">
        <v>3460</v>
      </c>
      <c r="D1788" s="833" t="s">
        <v>5006</v>
      </c>
      <c r="E1788" s="834" t="s">
        <v>3472</v>
      </c>
      <c r="F1788" s="832" t="s">
        <v>3453</v>
      </c>
      <c r="G1788" s="832" t="s">
        <v>3481</v>
      </c>
      <c r="H1788" s="832" t="s">
        <v>597</v>
      </c>
      <c r="I1788" s="832" t="s">
        <v>2646</v>
      </c>
      <c r="J1788" s="832" t="s">
        <v>2647</v>
      </c>
      <c r="K1788" s="832" t="s">
        <v>2648</v>
      </c>
      <c r="L1788" s="835">
        <v>93.43</v>
      </c>
      <c r="M1788" s="835">
        <v>93.43</v>
      </c>
      <c r="N1788" s="832">
        <v>1</v>
      </c>
      <c r="O1788" s="836">
        <v>0.5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30</v>
      </c>
      <c r="B1789" s="832" t="s">
        <v>3452</v>
      </c>
      <c r="C1789" s="832" t="s">
        <v>3460</v>
      </c>
      <c r="D1789" s="833" t="s">
        <v>5006</v>
      </c>
      <c r="E1789" s="834" t="s">
        <v>3472</v>
      </c>
      <c r="F1789" s="832" t="s">
        <v>3453</v>
      </c>
      <c r="G1789" s="832" t="s">
        <v>3619</v>
      </c>
      <c r="H1789" s="832" t="s">
        <v>564</v>
      </c>
      <c r="I1789" s="832" t="s">
        <v>3620</v>
      </c>
      <c r="J1789" s="832" t="s">
        <v>1373</v>
      </c>
      <c r="K1789" s="832" t="s">
        <v>3621</v>
      </c>
      <c r="L1789" s="835">
        <v>73.09</v>
      </c>
      <c r="M1789" s="835">
        <v>73.09</v>
      </c>
      <c r="N1789" s="832">
        <v>1</v>
      </c>
      <c r="O1789" s="836">
        <v>0.5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30</v>
      </c>
      <c r="B1790" s="832" t="s">
        <v>3452</v>
      </c>
      <c r="C1790" s="832" t="s">
        <v>3460</v>
      </c>
      <c r="D1790" s="833" t="s">
        <v>5006</v>
      </c>
      <c r="E1790" s="834" t="s">
        <v>3472</v>
      </c>
      <c r="F1790" s="832" t="s">
        <v>3453</v>
      </c>
      <c r="G1790" s="832" t="s">
        <v>3482</v>
      </c>
      <c r="H1790" s="832" t="s">
        <v>564</v>
      </c>
      <c r="I1790" s="832" t="s">
        <v>3485</v>
      </c>
      <c r="J1790" s="832" t="s">
        <v>665</v>
      </c>
      <c r="K1790" s="832" t="s">
        <v>3486</v>
      </c>
      <c r="L1790" s="835">
        <v>10.55</v>
      </c>
      <c r="M1790" s="835">
        <v>10.55</v>
      </c>
      <c r="N1790" s="832">
        <v>1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30</v>
      </c>
      <c r="B1791" s="832" t="s">
        <v>3452</v>
      </c>
      <c r="C1791" s="832" t="s">
        <v>3460</v>
      </c>
      <c r="D1791" s="833" t="s">
        <v>5006</v>
      </c>
      <c r="E1791" s="834" t="s">
        <v>3472</v>
      </c>
      <c r="F1791" s="832" t="s">
        <v>3453</v>
      </c>
      <c r="G1791" s="832" t="s">
        <v>4861</v>
      </c>
      <c r="H1791" s="832" t="s">
        <v>564</v>
      </c>
      <c r="I1791" s="832" t="s">
        <v>4862</v>
      </c>
      <c r="J1791" s="832" t="s">
        <v>4863</v>
      </c>
      <c r="K1791" s="832" t="s">
        <v>4839</v>
      </c>
      <c r="L1791" s="835">
        <v>3161.19</v>
      </c>
      <c r="M1791" s="835">
        <v>3161.19</v>
      </c>
      <c r="N1791" s="832">
        <v>1</v>
      </c>
      <c r="O1791" s="836">
        <v>0.5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30</v>
      </c>
      <c r="B1792" s="832" t="s">
        <v>3452</v>
      </c>
      <c r="C1792" s="832" t="s">
        <v>3460</v>
      </c>
      <c r="D1792" s="833" t="s">
        <v>5006</v>
      </c>
      <c r="E1792" s="834" t="s">
        <v>3472</v>
      </c>
      <c r="F1792" s="832" t="s">
        <v>3453</v>
      </c>
      <c r="G1792" s="832" t="s">
        <v>3622</v>
      </c>
      <c r="H1792" s="832" t="s">
        <v>564</v>
      </c>
      <c r="I1792" s="832" t="s">
        <v>3623</v>
      </c>
      <c r="J1792" s="832" t="s">
        <v>3624</v>
      </c>
      <c r="K1792" s="832" t="s">
        <v>3625</v>
      </c>
      <c r="L1792" s="835">
        <v>88.76</v>
      </c>
      <c r="M1792" s="835">
        <v>88.76</v>
      </c>
      <c r="N1792" s="832">
        <v>1</v>
      </c>
      <c r="O1792" s="836">
        <v>1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30</v>
      </c>
      <c r="B1793" s="832" t="s">
        <v>3452</v>
      </c>
      <c r="C1793" s="832" t="s">
        <v>3460</v>
      </c>
      <c r="D1793" s="833" t="s">
        <v>5006</v>
      </c>
      <c r="E1793" s="834" t="s">
        <v>3472</v>
      </c>
      <c r="F1793" s="832" t="s">
        <v>3453</v>
      </c>
      <c r="G1793" s="832" t="s">
        <v>3630</v>
      </c>
      <c r="H1793" s="832" t="s">
        <v>564</v>
      </c>
      <c r="I1793" s="832" t="s">
        <v>4864</v>
      </c>
      <c r="J1793" s="832" t="s">
        <v>4865</v>
      </c>
      <c r="K1793" s="832" t="s">
        <v>4866</v>
      </c>
      <c r="L1793" s="835">
        <v>0</v>
      </c>
      <c r="M1793" s="835">
        <v>0</v>
      </c>
      <c r="N1793" s="832">
        <v>1</v>
      </c>
      <c r="O1793" s="836">
        <v>0.5</v>
      </c>
      <c r="P1793" s="835"/>
      <c r="Q1793" s="837"/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30</v>
      </c>
      <c r="B1794" s="832" t="s">
        <v>3452</v>
      </c>
      <c r="C1794" s="832" t="s">
        <v>3460</v>
      </c>
      <c r="D1794" s="833" t="s">
        <v>5006</v>
      </c>
      <c r="E1794" s="834" t="s">
        <v>3472</v>
      </c>
      <c r="F1794" s="832" t="s">
        <v>3453</v>
      </c>
      <c r="G1794" s="832" t="s">
        <v>4039</v>
      </c>
      <c r="H1794" s="832" t="s">
        <v>597</v>
      </c>
      <c r="I1794" s="832" t="s">
        <v>2771</v>
      </c>
      <c r="J1794" s="832" t="s">
        <v>2772</v>
      </c>
      <c r="K1794" s="832" t="s">
        <v>2268</v>
      </c>
      <c r="L1794" s="835">
        <v>31.09</v>
      </c>
      <c r="M1794" s="835">
        <v>62.18</v>
      </c>
      <c r="N1794" s="832">
        <v>2</v>
      </c>
      <c r="O1794" s="836">
        <v>1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30</v>
      </c>
      <c r="B1795" s="832" t="s">
        <v>3452</v>
      </c>
      <c r="C1795" s="832" t="s">
        <v>3460</v>
      </c>
      <c r="D1795" s="833" t="s">
        <v>5006</v>
      </c>
      <c r="E1795" s="834" t="s">
        <v>3472</v>
      </c>
      <c r="F1795" s="832" t="s">
        <v>3453</v>
      </c>
      <c r="G1795" s="832" t="s">
        <v>3994</v>
      </c>
      <c r="H1795" s="832" t="s">
        <v>597</v>
      </c>
      <c r="I1795" s="832" t="s">
        <v>2820</v>
      </c>
      <c r="J1795" s="832" t="s">
        <v>1353</v>
      </c>
      <c r="K1795" s="832" t="s">
        <v>2821</v>
      </c>
      <c r="L1795" s="835">
        <v>39.549999999999997</v>
      </c>
      <c r="M1795" s="835">
        <v>39.549999999999997</v>
      </c>
      <c r="N1795" s="832">
        <v>1</v>
      </c>
      <c r="O1795" s="836">
        <v>0.5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30</v>
      </c>
      <c r="B1796" s="832" t="s">
        <v>3452</v>
      </c>
      <c r="C1796" s="832" t="s">
        <v>3460</v>
      </c>
      <c r="D1796" s="833" t="s">
        <v>5006</v>
      </c>
      <c r="E1796" s="834" t="s">
        <v>3472</v>
      </c>
      <c r="F1796" s="832" t="s">
        <v>3453</v>
      </c>
      <c r="G1796" s="832" t="s">
        <v>3530</v>
      </c>
      <c r="H1796" s="832" t="s">
        <v>564</v>
      </c>
      <c r="I1796" s="832" t="s">
        <v>4176</v>
      </c>
      <c r="J1796" s="832" t="s">
        <v>1365</v>
      </c>
      <c r="K1796" s="832" t="s">
        <v>4177</v>
      </c>
      <c r="L1796" s="835">
        <v>0</v>
      </c>
      <c r="M1796" s="835">
        <v>0</v>
      </c>
      <c r="N1796" s="832">
        <v>1</v>
      </c>
      <c r="O1796" s="836">
        <v>0.5</v>
      </c>
      <c r="P1796" s="835"/>
      <c r="Q1796" s="837"/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30</v>
      </c>
      <c r="B1797" s="832" t="s">
        <v>3452</v>
      </c>
      <c r="C1797" s="832" t="s">
        <v>3460</v>
      </c>
      <c r="D1797" s="833" t="s">
        <v>5006</v>
      </c>
      <c r="E1797" s="834" t="s">
        <v>3472</v>
      </c>
      <c r="F1797" s="832" t="s">
        <v>3453</v>
      </c>
      <c r="G1797" s="832" t="s">
        <v>3534</v>
      </c>
      <c r="H1797" s="832" t="s">
        <v>597</v>
      </c>
      <c r="I1797" s="832" t="s">
        <v>4867</v>
      </c>
      <c r="J1797" s="832" t="s">
        <v>1636</v>
      </c>
      <c r="K1797" s="832" t="s">
        <v>4868</v>
      </c>
      <c r="L1797" s="835">
        <v>73.45</v>
      </c>
      <c r="M1797" s="835">
        <v>73.45</v>
      </c>
      <c r="N1797" s="832">
        <v>1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30</v>
      </c>
      <c r="B1798" s="832" t="s">
        <v>3452</v>
      </c>
      <c r="C1798" s="832" t="s">
        <v>3460</v>
      </c>
      <c r="D1798" s="833" t="s">
        <v>5006</v>
      </c>
      <c r="E1798" s="834" t="s">
        <v>3472</v>
      </c>
      <c r="F1798" s="832" t="s">
        <v>3453</v>
      </c>
      <c r="G1798" s="832" t="s">
        <v>3534</v>
      </c>
      <c r="H1798" s="832" t="s">
        <v>564</v>
      </c>
      <c r="I1798" s="832" t="s">
        <v>3995</v>
      </c>
      <c r="J1798" s="832" t="s">
        <v>2609</v>
      </c>
      <c r="K1798" s="832" t="s">
        <v>3996</v>
      </c>
      <c r="L1798" s="835">
        <v>43.21</v>
      </c>
      <c r="M1798" s="835">
        <v>43.21</v>
      </c>
      <c r="N1798" s="832">
        <v>1</v>
      </c>
      <c r="O1798" s="836">
        <v>0.5</v>
      </c>
      <c r="P1798" s="835">
        <v>43.21</v>
      </c>
      <c r="Q1798" s="837">
        <v>1</v>
      </c>
      <c r="R1798" s="832">
        <v>1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30</v>
      </c>
      <c r="B1799" s="832" t="s">
        <v>3452</v>
      </c>
      <c r="C1799" s="832" t="s">
        <v>3460</v>
      </c>
      <c r="D1799" s="833" t="s">
        <v>5006</v>
      </c>
      <c r="E1799" s="834" t="s">
        <v>3472</v>
      </c>
      <c r="F1799" s="832" t="s">
        <v>3453</v>
      </c>
      <c r="G1799" s="832" t="s">
        <v>3537</v>
      </c>
      <c r="H1799" s="832" t="s">
        <v>597</v>
      </c>
      <c r="I1799" s="832" t="s">
        <v>2719</v>
      </c>
      <c r="J1799" s="832" t="s">
        <v>736</v>
      </c>
      <c r="K1799" s="832" t="s">
        <v>2720</v>
      </c>
      <c r="L1799" s="835">
        <v>35.11</v>
      </c>
      <c r="M1799" s="835">
        <v>35.11</v>
      </c>
      <c r="N1799" s="832">
        <v>1</v>
      </c>
      <c r="O1799" s="836">
        <v>0.5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30</v>
      </c>
      <c r="B1800" s="832" t="s">
        <v>3452</v>
      </c>
      <c r="C1800" s="832" t="s">
        <v>3460</v>
      </c>
      <c r="D1800" s="833" t="s">
        <v>5006</v>
      </c>
      <c r="E1800" s="834" t="s">
        <v>3472</v>
      </c>
      <c r="F1800" s="832" t="s">
        <v>3453</v>
      </c>
      <c r="G1800" s="832" t="s">
        <v>3537</v>
      </c>
      <c r="H1800" s="832" t="s">
        <v>597</v>
      </c>
      <c r="I1800" s="832" t="s">
        <v>2724</v>
      </c>
      <c r="J1800" s="832" t="s">
        <v>736</v>
      </c>
      <c r="K1800" s="832" t="s">
        <v>737</v>
      </c>
      <c r="L1800" s="835">
        <v>17.559999999999999</v>
      </c>
      <c r="M1800" s="835">
        <v>17.559999999999999</v>
      </c>
      <c r="N1800" s="832">
        <v>1</v>
      </c>
      <c r="O1800" s="836">
        <v>0.5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30</v>
      </c>
      <c r="B1801" s="832" t="s">
        <v>3452</v>
      </c>
      <c r="C1801" s="832" t="s">
        <v>3460</v>
      </c>
      <c r="D1801" s="833" t="s">
        <v>5006</v>
      </c>
      <c r="E1801" s="834" t="s">
        <v>3472</v>
      </c>
      <c r="F1801" s="832" t="s">
        <v>3453</v>
      </c>
      <c r="G1801" s="832" t="s">
        <v>3542</v>
      </c>
      <c r="H1801" s="832" t="s">
        <v>597</v>
      </c>
      <c r="I1801" s="832" t="s">
        <v>2639</v>
      </c>
      <c r="J1801" s="832" t="s">
        <v>1071</v>
      </c>
      <c r="K1801" s="832" t="s">
        <v>2640</v>
      </c>
      <c r="L1801" s="835">
        <v>736.33</v>
      </c>
      <c r="M1801" s="835">
        <v>2945.32</v>
      </c>
      <c r="N1801" s="832">
        <v>4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30</v>
      </c>
      <c r="B1802" s="832" t="s">
        <v>3452</v>
      </c>
      <c r="C1802" s="832" t="s">
        <v>3460</v>
      </c>
      <c r="D1802" s="833" t="s">
        <v>5006</v>
      </c>
      <c r="E1802" s="834" t="s">
        <v>3472</v>
      </c>
      <c r="F1802" s="832" t="s">
        <v>3453</v>
      </c>
      <c r="G1802" s="832" t="s">
        <v>3544</v>
      </c>
      <c r="H1802" s="832" t="s">
        <v>564</v>
      </c>
      <c r="I1802" s="832" t="s">
        <v>3545</v>
      </c>
      <c r="J1802" s="832" t="s">
        <v>1133</v>
      </c>
      <c r="K1802" s="832" t="s">
        <v>3546</v>
      </c>
      <c r="L1802" s="835">
        <v>32.25</v>
      </c>
      <c r="M1802" s="835">
        <v>32.25</v>
      </c>
      <c r="N1802" s="832">
        <v>1</v>
      </c>
      <c r="O1802" s="836">
        <v>0.5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30</v>
      </c>
      <c r="B1803" s="832" t="s">
        <v>3452</v>
      </c>
      <c r="C1803" s="832" t="s">
        <v>3460</v>
      </c>
      <c r="D1803" s="833" t="s">
        <v>5006</v>
      </c>
      <c r="E1803" s="834" t="s">
        <v>3472</v>
      </c>
      <c r="F1803" s="832" t="s">
        <v>3453</v>
      </c>
      <c r="G1803" s="832" t="s">
        <v>4869</v>
      </c>
      <c r="H1803" s="832" t="s">
        <v>564</v>
      </c>
      <c r="I1803" s="832" t="s">
        <v>4870</v>
      </c>
      <c r="J1803" s="832" t="s">
        <v>1806</v>
      </c>
      <c r="K1803" s="832" t="s">
        <v>1807</v>
      </c>
      <c r="L1803" s="835">
        <v>119.84</v>
      </c>
      <c r="M1803" s="835">
        <v>119.84</v>
      </c>
      <c r="N1803" s="832">
        <v>1</v>
      </c>
      <c r="O1803" s="836">
        <v>0.5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30</v>
      </c>
      <c r="B1804" s="832" t="s">
        <v>3452</v>
      </c>
      <c r="C1804" s="832" t="s">
        <v>3460</v>
      </c>
      <c r="D1804" s="833" t="s">
        <v>5006</v>
      </c>
      <c r="E1804" s="834" t="s">
        <v>3472</v>
      </c>
      <c r="F1804" s="832" t="s">
        <v>3453</v>
      </c>
      <c r="G1804" s="832" t="s">
        <v>3487</v>
      </c>
      <c r="H1804" s="832" t="s">
        <v>597</v>
      </c>
      <c r="I1804" s="832" t="s">
        <v>2558</v>
      </c>
      <c r="J1804" s="832" t="s">
        <v>2559</v>
      </c>
      <c r="K1804" s="832" t="s">
        <v>2560</v>
      </c>
      <c r="L1804" s="835">
        <v>16.12</v>
      </c>
      <c r="M1804" s="835">
        <v>32.24</v>
      </c>
      <c r="N1804" s="832">
        <v>2</v>
      </c>
      <c r="O1804" s="836">
        <v>1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30</v>
      </c>
      <c r="B1805" s="832" t="s">
        <v>3452</v>
      </c>
      <c r="C1805" s="832" t="s">
        <v>3460</v>
      </c>
      <c r="D1805" s="833" t="s">
        <v>5006</v>
      </c>
      <c r="E1805" s="834" t="s">
        <v>3472</v>
      </c>
      <c r="F1805" s="832" t="s">
        <v>3453</v>
      </c>
      <c r="G1805" s="832" t="s">
        <v>3487</v>
      </c>
      <c r="H1805" s="832" t="s">
        <v>564</v>
      </c>
      <c r="I1805" s="832" t="s">
        <v>4871</v>
      </c>
      <c r="J1805" s="832" t="s">
        <v>2559</v>
      </c>
      <c r="K1805" s="832" t="s">
        <v>3598</v>
      </c>
      <c r="L1805" s="835">
        <v>8.06</v>
      </c>
      <c r="M1805" s="835">
        <v>8.06</v>
      </c>
      <c r="N1805" s="832">
        <v>1</v>
      </c>
      <c r="O1805" s="836">
        <v>0.5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30</v>
      </c>
      <c r="B1806" s="832" t="s">
        <v>3452</v>
      </c>
      <c r="C1806" s="832" t="s">
        <v>3460</v>
      </c>
      <c r="D1806" s="833" t="s">
        <v>5006</v>
      </c>
      <c r="E1806" s="834" t="s">
        <v>3472</v>
      </c>
      <c r="F1806" s="832" t="s">
        <v>3453</v>
      </c>
      <c r="G1806" s="832" t="s">
        <v>3547</v>
      </c>
      <c r="H1806" s="832" t="s">
        <v>564</v>
      </c>
      <c r="I1806" s="832" t="s">
        <v>3551</v>
      </c>
      <c r="J1806" s="832" t="s">
        <v>3549</v>
      </c>
      <c r="K1806" s="832" t="s">
        <v>3552</v>
      </c>
      <c r="L1806" s="835">
        <v>145.72999999999999</v>
      </c>
      <c r="M1806" s="835">
        <v>145.72999999999999</v>
      </c>
      <c r="N1806" s="832">
        <v>1</v>
      </c>
      <c r="O1806" s="836">
        <v>0.5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30</v>
      </c>
      <c r="B1807" s="832" t="s">
        <v>3452</v>
      </c>
      <c r="C1807" s="832" t="s">
        <v>3460</v>
      </c>
      <c r="D1807" s="833" t="s">
        <v>5006</v>
      </c>
      <c r="E1807" s="834" t="s">
        <v>3472</v>
      </c>
      <c r="F1807" s="832" t="s">
        <v>3453</v>
      </c>
      <c r="G1807" s="832" t="s">
        <v>3555</v>
      </c>
      <c r="H1807" s="832" t="s">
        <v>597</v>
      </c>
      <c r="I1807" s="832" t="s">
        <v>2785</v>
      </c>
      <c r="J1807" s="832" t="s">
        <v>2786</v>
      </c>
      <c r="K1807" s="832" t="s">
        <v>2787</v>
      </c>
      <c r="L1807" s="835">
        <v>10.34</v>
      </c>
      <c r="M1807" s="835">
        <v>10.34</v>
      </c>
      <c r="N1807" s="832">
        <v>1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30</v>
      </c>
      <c r="B1808" s="832" t="s">
        <v>3452</v>
      </c>
      <c r="C1808" s="832" t="s">
        <v>3460</v>
      </c>
      <c r="D1808" s="833" t="s">
        <v>5006</v>
      </c>
      <c r="E1808" s="834" t="s">
        <v>3472</v>
      </c>
      <c r="F1808" s="832" t="s">
        <v>3453</v>
      </c>
      <c r="G1808" s="832" t="s">
        <v>3893</v>
      </c>
      <c r="H1808" s="832" t="s">
        <v>564</v>
      </c>
      <c r="I1808" s="832" t="s">
        <v>4872</v>
      </c>
      <c r="J1808" s="832" t="s">
        <v>4873</v>
      </c>
      <c r="K1808" s="832" t="s">
        <v>3518</v>
      </c>
      <c r="L1808" s="835">
        <v>49.14</v>
      </c>
      <c r="M1808" s="835">
        <v>49.14</v>
      </c>
      <c r="N1808" s="832">
        <v>1</v>
      </c>
      <c r="O1808" s="836">
        <v>0.5</v>
      </c>
      <c r="P1808" s="835">
        <v>49.14</v>
      </c>
      <c r="Q1808" s="837">
        <v>1</v>
      </c>
      <c r="R1808" s="832">
        <v>1</v>
      </c>
      <c r="S1808" s="837">
        <v>1</v>
      </c>
      <c r="T1808" s="836">
        <v>0.5</v>
      </c>
      <c r="U1808" s="838">
        <v>1</v>
      </c>
    </row>
    <row r="1809" spans="1:21" ht="14.4" customHeight="1" x14ac:dyDescent="0.3">
      <c r="A1809" s="831">
        <v>30</v>
      </c>
      <c r="B1809" s="832" t="s">
        <v>3452</v>
      </c>
      <c r="C1809" s="832" t="s">
        <v>3460</v>
      </c>
      <c r="D1809" s="833" t="s">
        <v>5006</v>
      </c>
      <c r="E1809" s="834" t="s">
        <v>3472</v>
      </c>
      <c r="F1809" s="832" t="s">
        <v>3453</v>
      </c>
      <c r="G1809" s="832" t="s">
        <v>3557</v>
      </c>
      <c r="H1809" s="832" t="s">
        <v>564</v>
      </c>
      <c r="I1809" s="832" t="s">
        <v>3558</v>
      </c>
      <c r="J1809" s="832" t="s">
        <v>1713</v>
      </c>
      <c r="K1809" s="832" t="s">
        <v>3518</v>
      </c>
      <c r="L1809" s="835">
        <v>105.44</v>
      </c>
      <c r="M1809" s="835">
        <v>105.44</v>
      </c>
      <c r="N1809" s="832">
        <v>1</v>
      </c>
      <c r="O1809" s="836">
        <v>0.5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30</v>
      </c>
      <c r="B1810" s="832" t="s">
        <v>3452</v>
      </c>
      <c r="C1810" s="832" t="s">
        <v>3460</v>
      </c>
      <c r="D1810" s="833" t="s">
        <v>5006</v>
      </c>
      <c r="E1810" s="834" t="s">
        <v>3472</v>
      </c>
      <c r="F1810" s="832" t="s">
        <v>3453</v>
      </c>
      <c r="G1810" s="832" t="s">
        <v>3899</v>
      </c>
      <c r="H1810" s="832" t="s">
        <v>597</v>
      </c>
      <c r="I1810" s="832" t="s">
        <v>3366</v>
      </c>
      <c r="J1810" s="832" t="s">
        <v>2859</v>
      </c>
      <c r="K1810" s="832" t="s">
        <v>823</v>
      </c>
      <c r="L1810" s="835">
        <v>143.35</v>
      </c>
      <c r="M1810" s="835">
        <v>143.35</v>
      </c>
      <c r="N1810" s="832">
        <v>1</v>
      </c>
      <c r="O1810" s="836">
        <v>0.5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30</v>
      </c>
      <c r="B1811" s="832" t="s">
        <v>3452</v>
      </c>
      <c r="C1811" s="832" t="s">
        <v>3460</v>
      </c>
      <c r="D1811" s="833" t="s">
        <v>5006</v>
      </c>
      <c r="E1811" s="834" t="s">
        <v>3472</v>
      </c>
      <c r="F1811" s="832" t="s">
        <v>3453</v>
      </c>
      <c r="G1811" s="832" t="s">
        <v>3909</v>
      </c>
      <c r="H1811" s="832" t="s">
        <v>564</v>
      </c>
      <c r="I1811" s="832" t="s">
        <v>3910</v>
      </c>
      <c r="J1811" s="832" t="s">
        <v>1301</v>
      </c>
      <c r="K1811" s="832" t="s">
        <v>681</v>
      </c>
      <c r="L1811" s="835">
        <v>0</v>
      </c>
      <c r="M1811" s="835">
        <v>0</v>
      </c>
      <c r="N1811" s="832">
        <v>1</v>
      </c>
      <c r="O1811" s="836">
        <v>0.5</v>
      </c>
      <c r="P1811" s="835">
        <v>0</v>
      </c>
      <c r="Q1811" s="837"/>
      <c r="R1811" s="832">
        <v>1</v>
      </c>
      <c r="S1811" s="837">
        <v>1</v>
      </c>
      <c r="T1811" s="836">
        <v>0.5</v>
      </c>
      <c r="U1811" s="838">
        <v>1</v>
      </c>
    </row>
    <row r="1812" spans="1:21" ht="14.4" customHeight="1" x14ac:dyDescent="0.3">
      <c r="A1812" s="831">
        <v>30</v>
      </c>
      <c r="B1812" s="832" t="s">
        <v>3452</v>
      </c>
      <c r="C1812" s="832" t="s">
        <v>3460</v>
      </c>
      <c r="D1812" s="833" t="s">
        <v>5006</v>
      </c>
      <c r="E1812" s="834" t="s">
        <v>3472</v>
      </c>
      <c r="F1812" s="832" t="s">
        <v>3453</v>
      </c>
      <c r="G1812" s="832" t="s">
        <v>3559</v>
      </c>
      <c r="H1812" s="832" t="s">
        <v>597</v>
      </c>
      <c r="I1812" s="832" t="s">
        <v>3057</v>
      </c>
      <c r="J1812" s="832" t="s">
        <v>1461</v>
      </c>
      <c r="K1812" s="832" t="s">
        <v>3058</v>
      </c>
      <c r="L1812" s="835">
        <v>0</v>
      </c>
      <c r="M1812" s="835">
        <v>0</v>
      </c>
      <c r="N1812" s="832">
        <v>3</v>
      </c>
      <c r="O1812" s="836">
        <v>2</v>
      </c>
      <c r="P1812" s="835"/>
      <c r="Q1812" s="837"/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30</v>
      </c>
      <c r="B1813" s="832" t="s">
        <v>3452</v>
      </c>
      <c r="C1813" s="832" t="s">
        <v>3460</v>
      </c>
      <c r="D1813" s="833" t="s">
        <v>5006</v>
      </c>
      <c r="E1813" s="834" t="s">
        <v>3472</v>
      </c>
      <c r="F1813" s="832" t="s">
        <v>3453</v>
      </c>
      <c r="G1813" s="832" t="s">
        <v>3560</v>
      </c>
      <c r="H1813" s="832" t="s">
        <v>564</v>
      </c>
      <c r="I1813" s="832" t="s">
        <v>3561</v>
      </c>
      <c r="J1813" s="832" t="s">
        <v>1829</v>
      </c>
      <c r="K1813" s="832" t="s">
        <v>3562</v>
      </c>
      <c r="L1813" s="835">
        <v>42.08</v>
      </c>
      <c r="M1813" s="835">
        <v>84.16</v>
      </c>
      <c r="N1813" s="832">
        <v>2</v>
      </c>
      <c r="O1813" s="836">
        <v>1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30</v>
      </c>
      <c r="B1814" s="832" t="s">
        <v>3452</v>
      </c>
      <c r="C1814" s="832" t="s">
        <v>3460</v>
      </c>
      <c r="D1814" s="833" t="s">
        <v>5006</v>
      </c>
      <c r="E1814" s="834" t="s">
        <v>3472</v>
      </c>
      <c r="F1814" s="832" t="s">
        <v>3453</v>
      </c>
      <c r="G1814" s="832" t="s">
        <v>4874</v>
      </c>
      <c r="H1814" s="832" t="s">
        <v>597</v>
      </c>
      <c r="I1814" s="832" t="s">
        <v>2876</v>
      </c>
      <c r="J1814" s="832" t="s">
        <v>1061</v>
      </c>
      <c r="K1814" s="832" t="s">
        <v>2877</v>
      </c>
      <c r="L1814" s="835">
        <v>100.1</v>
      </c>
      <c r="M1814" s="835">
        <v>100.1</v>
      </c>
      <c r="N1814" s="832">
        <v>1</v>
      </c>
      <c r="O1814" s="836">
        <v>0.5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30</v>
      </c>
      <c r="B1815" s="832" t="s">
        <v>3452</v>
      </c>
      <c r="C1815" s="832" t="s">
        <v>3460</v>
      </c>
      <c r="D1815" s="833" t="s">
        <v>5006</v>
      </c>
      <c r="E1815" s="834" t="s">
        <v>3472</v>
      </c>
      <c r="F1815" s="832" t="s">
        <v>3453</v>
      </c>
      <c r="G1815" s="832" t="s">
        <v>3589</v>
      </c>
      <c r="H1815" s="832" t="s">
        <v>597</v>
      </c>
      <c r="I1815" s="832" t="s">
        <v>2677</v>
      </c>
      <c r="J1815" s="832" t="s">
        <v>2678</v>
      </c>
      <c r="K1815" s="832" t="s">
        <v>2679</v>
      </c>
      <c r="L1815" s="835">
        <v>131.32</v>
      </c>
      <c r="M1815" s="835">
        <v>131.32</v>
      </c>
      <c r="N1815" s="832">
        <v>1</v>
      </c>
      <c r="O1815" s="836">
        <v>0.5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30</v>
      </c>
      <c r="B1816" s="832" t="s">
        <v>3452</v>
      </c>
      <c r="C1816" s="832" t="s">
        <v>3460</v>
      </c>
      <c r="D1816" s="833" t="s">
        <v>5006</v>
      </c>
      <c r="E1816" s="834" t="s">
        <v>3472</v>
      </c>
      <c r="F1816" s="832" t="s">
        <v>3453</v>
      </c>
      <c r="G1816" s="832" t="s">
        <v>3590</v>
      </c>
      <c r="H1816" s="832" t="s">
        <v>564</v>
      </c>
      <c r="I1816" s="832" t="s">
        <v>3944</v>
      </c>
      <c r="J1816" s="832" t="s">
        <v>791</v>
      </c>
      <c r="K1816" s="832" t="s">
        <v>3945</v>
      </c>
      <c r="L1816" s="835">
        <v>311.02</v>
      </c>
      <c r="M1816" s="835">
        <v>311.02</v>
      </c>
      <c r="N1816" s="832">
        <v>1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30</v>
      </c>
      <c r="B1817" s="832" t="s">
        <v>3452</v>
      </c>
      <c r="C1817" s="832" t="s">
        <v>3460</v>
      </c>
      <c r="D1817" s="833" t="s">
        <v>5006</v>
      </c>
      <c r="E1817" s="834" t="s">
        <v>3472</v>
      </c>
      <c r="F1817" s="832" t="s">
        <v>3453</v>
      </c>
      <c r="G1817" s="832" t="s">
        <v>4875</v>
      </c>
      <c r="H1817" s="832" t="s">
        <v>564</v>
      </c>
      <c r="I1817" s="832" t="s">
        <v>4876</v>
      </c>
      <c r="J1817" s="832" t="s">
        <v>4877</v>
      </c>
      <c r="K1817" s="832" t="s">
        <v>4878</v>
      </c>
      <c r="L1817" s="835">
        <v>65.930000000000007</v>
      </c>
      <c r="M1817" s="835">
        <v>65.930000000000007</v>
      </c>
      <c r="N1817" s="832">
        <v>1</v>
      </c>
      <c r="O1817" s="836">
        <v>0.5</v>
      </c>
      <c r="P1817" s="835">
        <v>65.930000000000007</v>
      </c>
      <c r="Q1817" s="837">
        <v>1</v>
      </c>
      <c r="R1817" s="832">
        <v>1</v>
      </c>
      <c r="S1817" s="837">
        <v>1</v>
      </c>
      <c r="T1817" s="836">
        <v>0.5</v>
      </c>
      <c r="U1817" s="838">
        <v>1</v>
      </c>
    </row>
    <row r="1818" spans="1:21" ht="14.4" customHeight="1" x14ac:dyDescent="0.3">
      <c r="A1818" s="831">
        <v>30</v>
      </c>
      <c r="B1818" s="832" t="s">
        <v>3452</v>
      </c>
      <c r="C1818" s="832" t="s">
        <v>3460</v>
      </c>
      <c r="D1818" s="833" t="s">
        <v>5006</v>
      </c>
      <c r="E1818" s="834" t="s">
        <v>3472</v>
      </c>
      <c r="F1818" s="832" t="s">
        <v>3453</v>
      </c>
      <c r="G1818" s="832" t="s">
        <v>4442</v>
      </c>
      <c r="H1818" s="832" t="s">
        <v>564</v>
      </c>
      <c r="I1818" s="832" t="s">
        <v>4443</v>
      </c>
      <c r="J1818" s="832" t="s">
        <v>4444</v>
      </c>
      <c r="K1818" s="832" t="s">
        <v>4445</v>
      </c>
      <c r="L1818" s="835">
        <v>0</v>
      </c>
      <c r="M1818" s="835">
        <v>0</v>
      </c>
      <c r="N1818" s="832">
        <v>1</v>
      </c>
      <c r="O1818" s="836">
        <v>0.5</v>
      </c>
      <c r="P1818" s="835">
        <v>0</v>
      </c>
      <c r="Q1818" s="837"/>
      <c r="R1818" s="832">
        <v>1</v>
      </c>
      <c r="S1818" s="837">
        <v>1</v>
      </c>
      <c r="T1818" s="836">
        <v>0.5</v>
      </c>
      <c r="U1818" s="838">
        <v>1</v>
      </c>
    </row>
    <row r="1819" spans="1:21" ht="14.4" customHeight="1" x14ac:dyDescent="0.3">
      <c r="A1819" s="831">
        <v>30</v>
      </c>
      <c r="B1819" s="832" t="s">
        <v>3452</v>
      </c>
      <c r="C1819" s="832" t="s">
        <v>3460</v>
      </c>
      <c r="D1819" s="833" t="s">
        <v>5006</v>
      </c>
      <c r="E1819" s="834" t="s">
        <v>3472</v>
      </c>
      <c r="F1819" s="832" t="s">
        <v>3453</v>
      </c>
      <c r="G1819" s="832" t="s">
        <v>3572</v>
      </c>
      <c r="H1819" s="832" t="s">
        <v>597</v>
      </c>
      <c r="I1819" s="832" t="s">
        <v>2910</v>
      </c>
      <c r="J1819" s="832" t="s">
        <v>2897</v>
      </c>
      <c r="K1819" s="832" t="s">
        <v>2911</v>
      </c>
      <c r="L1819" s="835">
        <v>63.14</v>
      </c>
      <c r="M1819" s="835">
        <v>63.14</v>
      </c>
      <c r="N1819" s="832">
        <v>1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30</v>
      </c>
      <c r="B1820" s="832" t="s">
        <v>3452</v>
      </c>
      <c r="C1820" s="832" t="s">
        <v>3460</v>
      </c>
      <c r="D1820" s="833" t="s">
        <v>5006</v>
      </c>
      <c r="E1820" s="834" t="s">
        <v>3472</v>
      </c>
      <c r="F1820" s="832" t="s">
        <v>3453</v>
      </c>
      <c r="G1820" s="832" t="s">
        <v>4086</v>
      </c>
      <c r="H1820" s="832" t="s">
        <v>597</v>
      </c>
      <c r="I1820" s="832" t="s">
        <v>3256</v>
      </c>
      <c r="J1820" s="832" t="s">
        <v>1962</v>
      </c>
      <c r="K1820" s="832" t="s">
        <v>3257</v>
      </c>
      <c r="L1820" s="835">
        <v>103.08</v>
      </c>
      <c r="M1820" s="835">
        <v>34016.400000000001</v>
      </c>
      <c r="N1820" s="832">
        <v>330</v>
      </c>
      <c r="O1820" s="836">
        <v>3.5</v>
      </c>
      <c r="P1820" s="835">
        <v>34016.400000000001</v>
      </c>
      <c r="Q1820" s="837">
        <v>1</v>
      </c>
      <c r="R1820" s="832">
        <v>330</v>
      </c>
      <c r="S1820" s="837">
        <v>1</v>
      </c>
      <c r="T1820" s="836">
        <v>3.5</v>
      </c>
      <c r="U1820" s="838">
        <v>1</v>
      </c>
    </row>
    <row r="1821" spans="1:21" ht="14.4" customHeight="1" x14ac:dyDescent="0.3">
      <c r="A1821" s="831">
        <v>30</v>
      </c>
      <c r="B1821" s="832" t="s">
        <v>3452</v>
      </c>
      <c r="C1821" s="832" t="s">
        <v>3460</v>
      </c>
      <c r="D1821" s="833" t="s">
        <v>5006</v>
      </c>
      <c r="E1821" s="834" t="s">
        <v>3472</v>
      </c>
      <c r="F1821" s="832" t="s">
        <v>3453</v>
      </c>
      <c r="G1821" s="832" t="s">
        <v>4086</v>
      </c>
      <c r="H1821" s="832" t="s">
        <v>597</v>
      </c>
      <c r="I1821" s="832" t="s">
        <v>3258</v>
      </c>
      <c r="J1821" s="832" t="s">
        <v>1935</v>
      </c>
      <c r="K1821" s="832" t="s">
        <v>1919</v>
      </c>
      <c r="L1821" s="835">
        <v>127.34</v>
      </c>
      <c r="M1821" s="835">
        <v>382.02</v>
      </c>
      <c r="N1821" s="832">
        <v>3</v>
      </c>
      <c r="O1821" s="836">
        <v>0.5</v>
      </c>
      <c r="P1821" s="835">
        <v>382.02</v>
      </c>
      <c r="Q1821" s="837">
        <v>1</v>
      </c>
      <c r="R1821" s="832">
        <v>3</v>
      </c>
      <c r="S1821" s="837">
        <v>1</v>
      </c>
      <c r="T1821" s="836">
        <v>0.5</v>
      </c>
      <c r="U1821" s="838">
        <v>1</v>
      </c>
    </row>
    <row r="1822" spans="1:21" ht="14.4" customHeight="1" x14ac:dyDescent="0.3">
      <c r="A1822" s="831">
        <v>30</v>
      </c>
      <c r="B1822" s="832" t="s">
        <v>3452</v>
      </c>
      <c r="C1822" s="832" t="s">
        <v>3460</v>
      </c>
      <c r="D1822" s="833" t="s">
        <v>5006</v>
      </c>
      <c r="E1822" s="834" t="s">
        <v>3472</v>
      </c>
      <c r="F1822" s="832" t="s">
        <v>3453</v>
      </c>
      <c r="G1822" s="832" t="s">
        <v>4086</v>
      </c>
      <c r="H1822" s="832" t="s">
        <v>597</v>
      </c>
      <c r="I1822" s="832" t="s">
        <v>3259</v>
      </c>
      <c r="J1822" s="832" t="s">
        <v>1934</v>
      </c>
      <c r="K1822" s="832" t="s">
        <v>1919</v>
      </c>
      <c r="L1822" s="835">
        <v>127.34</v>
      </c>
      <c r="M1822" s="835">
        <v>254.68</v>
      </c>
      <c r="N1822" s="832">
        <v>2</v>
      </c>
      <c r="O1822" s="836">
        <v>1</v>
      </c>
      <c r="P1822" s="835">
        <v>254.68</v>
      </c>
      <c r="Q1822" s="837">
        <v>1</v>
      </c>
      <c r="R1822" s="832">
        <v>2</v>
      </c>
      <c r="S1822" s="837">
        <v>1</v>
      </c>
      <c r="T1822" s="836">
        <v>1</v>
      </c>
      <c r="U1822" s="838">
        <v>1</v>
      </c>
    </row>
    <row r="1823" spans="1:21" ht="14.4" customHeight="1" x14ac:dyDescent="0.3">
      <c r="A1823" s="831">
        <v>30</v>
      </c>
      <c r="B1823" s="832" t="s">
        <v>3452</v>
      </c>
      <c r="C1823" s="832" t="s">
        <v>3460</v>
      </c>
      <c r="D1823" s="833" t="s">
        <v>5006</v>
      </c>
      <c r="E1823" s="834" t="s">
        <v>3472</v>
      </c>
      <c r="F1823" s="832" t="s">
        <v>3453</v>
      </c>
      <c r="G1823" s="832" t="s">
        <v>4086</v>
      </c>
      <c r="H1823" s="832" t="s">
        <v>597</v>
      </c>
      <c r="I1823" s="832" t="s">
        <v>3261</v>
      </c>
      <c r="J1823" s="832" t="s">
        <v>1933</v>
      </c>
      <c r="K1823" s="832" t="s">
        <v>1919</v>
      </c>
      <c r="L1823" s="835">
        <v>127.34</v>
      </c>
      <c r="M1823" s="835">
        <v>127.34</v>
      </c>
      <c r="N1823" s="832">
        <v>1</v>
      </c>
      <c r="O1823" s="836">
        <v>0.5</v>
      </c>
      <c r="P1823" s="835">
        <v>127.34</v>
      </c>
      <c r="Q1823" s="837">
        <v>1</v>
      </c>
      <c r="R1823" s="832">
        <v>1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30</v>
      </c>
      <c r="B1824" s="832" t="s">
        <v>3452</v>
      </c>
      <c r="C1824" s="832" t="s">
        <v>3460</v>
      </c>
      <c r="D1824" s="833" t="s">
        <v>5006</v>
      </c>
      <c r="E1824" s="834" t="s">
        <v>3472</v>
      </c>
      <c r="F1824" s="832" t="s">
        <v>3453</v>
      </c>
      <c r="G1824" s="832" t="s">
        <v>4086</v>
      </c>
      <c r="H1824" s="832" t="s">
        <v>597</v>
      </c>
      <c r="I1824" s="832" t="s">
        <v>4879</v>
      </c>
      <c r="J1824" s="832" t="s">
        <v>1920</v>
      </c>
      <c r="K1824" s="832" t="s">
        <v>1919</v>
      </c>
      <c r="L1824" s="835">
        <v>176.47</v>
      </c>
      <c r="M1824" s="835">
        <v>176.47</v>
      </c>
      <c r="N1824" s="832">
        <v>1</v>
      </c>
      <c r="O1824" s="836">
        <v>0.5</v>
      </c>
      <c r="P1824" s="835">
        <v>176.47</v>
      </c>
      <c r="Q1824" s="837">
        <v>1</v>
      </c>
      <c r="R1824" s="832">
        <v>1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30</v>
      </c>
      <c r="B1825" s="832" t="s">
        <v>3452</v>
      </c>
      <c r="C1825" s="832" t="s">
        <v>3460</v>
      </c>
      <c r="D1825" s="833" t="s">
        <v>5006</v>
      </c>
      <c r="E1825" s="834" t="s">
        <v>3472</v>
      </c>
      <c r="F1825" s="832" t="s">
        <v>3453</v>
      </c>
      <c r="G1825" s="832" t="s">
        <v>4086</v>
      </c>
      <c r="H1825" s="832" t="s">
        <v>597</v>
      </c>
      <c r="I1825" s="832" t="s">
        <v>4880</v>
      </c>
      <c r="J1825" s="832" t="s">
        <v>1918</v>
      </c>
      <c r="K1825" s="832" t="s">
        <v>1919</v>
      </c>
      <c r="L1825" s="835">
        <v>176.47</v>
      </c>
      <c r="M1825" s="835">
        <v>176.47</v>
      </c>
      <c r="N1825" s="832">
        <v>1</v>
      </c>
      <c r="O1825" s="836">
        <v>1</v>
      </c>
      <c r="P1825" s="835">
        <v>176.47</v>
      </c>
      <c r="Q1825" s="837">
        <v>1</v>
      </c>
      <c r="R1825" s="832">
        <v>1</v>
      </c>
      <c r="S1825" s="837">
        <v>1</v>
      </c>
      <c r="T1825" s="836">
        <v>1</v>
      </c>
      <c r="U1825" s="838">
        <v>1</v>
      </c>
    </row>
    <row r="1826" spans="1:21" ht="14.4" customHeight="1" x14ac:dyDescent="0.3">
      <c r="A1826" s="831">
        <v>30</v>
      </c>
      <c r="B1826" s="832" t="s">
        <v>3452</v>
      </c>
      <c r="C1826" s="832" t="s">
        <v>3460</v>
      </c>
      <c r="D1826" s="833" t="s">
        <v>5006</v>
      </c>
      <c r="E1826" s="834" t="s">
        <v>3472</v>
      </c>
      <c r="F1826" s="832" t="s">
        <v>3453</v>
      </c>
      <c r="G1826" s="832" t="s">
        <v>4086</v>
      </c>
      <c r="H1826" s="832" t="s">
        <v>597</v>
      </c>
      <c r="I1826" s="832" t="s">
        <v>3267</v>
      </c>
      <c r="J1826" s="832" t="s">
        <v>1914</v>
      </c>
      <c r="K1826" s="832" t="s">
        <v>1911</v>
      </c>
      <c r="L1826" s="835">
        <v>87.82</v>
      </c>
      <c r="M1826" s="835">
        <v>439.09999999999997</v>
      </c>
      <c r="N1826" s="832">
        <v>5</v>
      </c>
      <c r="O1826" s="836">
        <v>1.5</v>
      </c>
      <c r="P1826" s="835">
        <v>439.09999999999997</v>
      </c>
      <c r="Q1826" s="837">
        <v>1</v>
      </c>
      <c r="R1826" s="832">
        <v>5</v>
      </c>
      <c r="S1826" s="837">
        <v>1</v>
      </c>
      <c r="T1826" s="836">
        <v>1.5</v>
      </c>
      <c r="U1826" s="838">
        <v>1</v>
      </c>
    </row>
    <row r="1827" spans="1:21" ht="14.4" customHeight="1" x14ac:dyDescent="0.3">
      <c r="A1827" s="831">
        <v>30</v>
      </c>
      <c r="B1827" s="832" t="s">
        <v>3452</v>
      </c>
      <c r="C1827" s="832" t="s">
        <v>3460</v>
      </c>
      <c r="D1827" s="833" t="s">
        <v>5006</v>
      </c>
      <c r="E1827" s="834" t="s">
        <v>3472</v>
      </c>
      <c r="F1827" s="832" t="s">
        <v>3453</v>
      </c>
      <c r="G1827" s="832" t="s">
        <v>4086</v>
      </c>
      <c r="H1827" s="832" t="s">
        <v>597</v>
      </c>
      <c r="I1827" s="832" t="s">
        <v>3285</v>
      </c>
      <c r="J1827" s="832" t="s">
        <v>1930</v>
      </c>
      <c r="K1827" s="832" t="s">
        <v>1919</v>
      </c>
      <c r="L1827" s="835">
        <v>129.51</v>
      </c>
      <c r="M1827" s="835">
        <v>647.54999999999995</v>
      </c>
      <c r="N1827" s="832">
        <v>5</v>
      </c>
      <c r="O1827" s="836">
        <v>1.5</v>
      </c>
      <c r="P1827" s="835">
        <v>647.54999999999995</v>
      </c>
      <c r="Q1827" s="837">
        <v>1</v>
      </c>
      <c r="R1827" s="832">
        <v>5</v>
      </c>
      <c r="S1827" s="837">
        <v>1</v>
      </c>
      <c r="T1827" s="836">
        <v>1.5</v>
      </c>
      <c r="U1827" s="838">
        <v>1</v>
      </c>
    </row>
    <row r="1828" spans="1:21" ht="14.4" customHeight="1" x14ac:dyDescent="0.3">
      <c r="A1828" s="831">
        <v>30</v>
      </c>
      <c r="B1828" s="832" t="s">
        <v>3452</v>
      </c>
      <c r="C1828" s="832" t="s">
        <v>3460</v>
      </c>
      <c r="D1828" s="833" t="s">
        <v>5006</v>
      </c>
      <c r="E1828" s="834" t="s">
        <v>3472</v>
      </c>
      <c r="F1828" s="832" t="s">
        <v>3453</v>
      </c>
      <c r="G1828" s="832" t="s">
        <v>4086</v>
      </c>
      <c r="H1828" s="832" t="s">
        <v>597</v>
      </c>
      <c r="I1828" s="832" t="s">
        <v>3282</v>
      </c>
      <c r="J1828" s="832" t="s">
        <v>1940</v>
      </c>
      <c r="K1828" s="832" t="s">
        <v>1919</v>
      </c>
      <c r="L1828" s="835">
        <v>129.51</v>
      </c>
      <c r="M1828" s="835">
        <v>1165.5899999999999</v>
      </c>
      <c r="N1828" s="832">
        <v>9</v>
      </c>
      <c r="O1828" s="836">
        <v>2</v>
      </c>
      <c r="P1828" s="835">
        <v>1165.5899999999999</v>
      </c>
      <c r="Q1828" s="837">
        <v>1</v>
      </c>
      <c r="R1828" s="832">
        <v>9</v>
      </c>
      <c r="S1828" s="837">
        <v>1</v>
      </c>
      <c r="T1828" s="836">
        <v>2</v>
      </c>
      <c r="U1828" s="838">
        <v>1</v>
      </c>
    </row>
    <row r="1829" spans="1:21" ht="14.4" customHeight="1" x14ac:dyDescent="0.3">
      <c r="A1829" s="831">
        <v>30</v>
      </c>
      <c r="B1829" s="832" t="s">
        <v>3452</v>
      </c>
      <c r="C1829" s="832" t="s">
        <v>3460</v>
      </c>
      <c r="D1829" s="833" t="s">
        <v>5006</v>
      </c>
      <c r="E1829" s="834" t="s">
        <v>3472</v>
      </c>
      <c r="F1829" s="832" t="s">
        <v>3453</v>
      </c>
      <c r="G1829" s="832" t="s">
        <v>4086</v>
      </c>
      <c r="H1829" s="832" t="s">
        <v>597</v>
      </c>
      <c r="I1829" s="832" t="s">
        <v>3283</v>
      </c>
      <c r="J1829" s="832" t="s">
        <v>3284</v>
      </c>
      <c r="K1829" s="832" t="s">
        <v>1919</v>
      </c>
      <c r="L1829" s="835">
        <v>127.34</v>
      </c>
      <c r="M1829" s="835">
        <v>127.34</v>
      </c>
      <c r="N1829" s="832">
        <v>1</v>
      </c>
      <c r="O1829" s="836">
        <v>0.5</v>
      </c>
      <c r="P1829" s="835">
        <v>127.34</v>
      </c>
      <c r="Q1829" s="837">
        <v>1</v>
      </c>
      <c r="R1829" s="832">
        <v>1</v>
      </c>
      <c r="S1829" s="837">
        <v>1</v>
      </c>
      <c r="T1829" s="836">
        <v>0.5</v>
      </c>
      <c r="U1829" s="838">
        <v>1</v>
      </c>
    </row>
    <row r="1830" spans="1:21" ht="14.4" customHeight="1" x14ac:dyDescent="0.3">
      <c r="A1830" s="831">
        <v>30</v>
      </c>
      <c r="B1830" s="832" t="s">
        <v>3452</v>
      </c>
      <c r="C1830" s="832" t="s">
        <v>3460</v>
      </c>
      <c r="D1830" s="833" t="s">
        <v>5006</v>
      </c>
      <c r="E1830" s="834" t="s">
        <v>3472</v>
      </c>
      <c r="F1830" s="832" t="s">
        <v>3453</v>
      </c>
      <c r="G1830" s="832" t="s">
        <v>4086</v>
      </c>
      <c r="H1830" s="832" t="s">
        <v>597</v>
      </c>
      <c r="I1830" s="832" t="s">
        <v>3281</v>
      </c>
      <c r="J1830" s="832" t="s">
        <v>1939</v>
      </c>
      <c r="K1830" s="832" t="s">
        <v>1919</v>
      </c>
      <c r="L1830" s="835">
        <v>129.51</v>
      </c>
      <c r="M1830" s="835">
        <v>388.53</v>
      </c>
      <c r="N1830" s="832">
        <v>3</v>
      </c>
      <c r="O1830" s="836">
        <v>1</v>
      </c>
      <c r="P1830" s="835">
        <v>388.53</v>
      </c>
      <c r="Q1830" s="837">
        <v>1</v>
      </c>
      <c r="R1830" s="832">
        <v>3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30</v>
      </c>
      <c r="B1831" s="832" t="s">
        <v>3452</v>
      </c>
      <c r="C1831" s="832" t="s">
        <v>3460</v>
      </c>
      <c r="D1831" s="833" t="s">
        <v>5006</v>
      </c>
      <c r="E1831" s="834" t="s">
        <v>3472</v>
      </c>
      <c r="F1831" s="832" t="s">
        <v>3453</v>
      </c>
      <c r="G1831" s="832" t="s">
        <v>4086</v>
      </c>
      <c r="H1831" s="832" t="s">
        <v>564</v>
      </c>
      <c r="I1831" s="832" t="s">
        <v>4087</v>
      </c>
      <c r="J1831" s="832" t="s">
        <v>4088</v>
      </c>
      <c r="K1831" s="832" t="s">
        <v>987</v>
      </c>
      <c r="L1831" s="835">
        <v>197.61</v>
      </c>
      <c r="M1831" s="835">
        <v>988.05000000000007</v>
      </c>
      <c r="N1831" s="832">
        <v>5</v>
      </c>
      <c r="O1831" s="836">
        <v>1</v>
      </c>
      <c r="P1831" s="835">
        <v>988.05000000000007</v>
      </c>
      <c r="Q1831" s="837">
        <v>1</v>
      </c>
      <c r="R1831" s="832">
        <v>5</v>
      </c>
      <c r="S1831" s="837">
        <v>1</v>
      </c>
      <c r="T1831" s="836">
        <v>1</v>
      </c>
      <c r="U1831" s="838">
        <v>1</v>
      </c>
    </row>
    <row r="1832" spans="1:21" ht="14.4" customHeight="1" x14ac:dyDescent="0.3">
      <c r="A1832" s="831">
        <v>30</v>
      </c>
      <c r="B1832" s="832" t="s">
        <v>3452</v>
      </c>
      <c r="C1832" s="832" t="s">
        <v>3460</v>
      </c>
      <c r="D1832" s="833" t="s">
        <v>5006</v>
      </c>
      <c r="E1832" s="834" t="s">
        <v>3472</v>
      </c>
      <c r="F1832" s="832" t="s">
        <v>3453</v>
      </c>
      <c r="G1832" s="832" t="s">
        <v>4086</v>
      </c>
      <c r="H1832" s="832" t="s">
        <v>564</v>
      </c>
      <c r="I1832" s="832" t="s">
        <v>4881</v>
      </c>
      <c r="J1832" s="832" t="s">
        <v>1965</v>
      </c>
      <c r="K1832" s="832" t="s">
        <v>987</v>
      </c>
      <c r="L1832" s="835">
        <v>240.52</v>
      </c>
      <c r="M1832" s="835">
        <v>1683.64</v>
      </c>
      <c r="N1832" s="832">
        <v>7</v>
      </c>
      <c r="O1832" s="836">
        <v>1.5</v>
      </c>
      <c r="P1832" s="835">
        <v>1683.64</v>
      </c>
      <c r="Q1832" s="837">
        <v>1</v>
      </c>
      <c r="R1832" s="832">
        <v>7</v>
      </c>
      <c r="S1832" s="837">
        <v>1</v>
      </c>
      <c r="T1832" s="836">
        <v>1.5</v>
      </c>
      <c r="U1832" s="838">
        <v>1</v>
      </c>
    </row>
    <row r="1833" spans="1:21" ht="14.4" customHeight="1" x14ac:dyDescent="0.3">
      <c r="A1833" s="831">
        <v>30</v>
      </c>
      <c r="B1833" s="832" t="s">
        <v>3452</v>
      </c>
      <c r="C1833" s="832" t="s">
        <v>3460</v>
      </c>
      <c r="D1833" s="833" t="s">
        <v>5006</v>
      </c>
      <c r="E1833" s="834" t="s">
        <v>3472</v>
      </c>
      <c r="F1833" s="832" t="s">
        <v>3453</v>
      </c>
      <c r="G1833" s="832" t="s">
        <v>4086</v>
      </c>
      <c r="H1833" s="832" t="s">
        <v>564</v>
      </c>
      <c r="I1833" s="832" t="s">
        <v>4091</v>
      </c>
      <c r="J1833" s="832" t="s">
        <v>4092</v>
      </c>
      <c r="K1833" s="832" t="s">
        <v>987</v>
      </c>
      <c r="L1833" s="835">
        <v>197.61</v>
      </c>
      <c r="M1833" s="835">
        <v>395.22</v>
      </c>
      <c r="N1833" s="832">
        <v>2</v>
      </c>
      <c r="O1833" s="836">
        <v>1</v>
      </c>
      <c r="P1833" s="835">
        <v>395.22</v>
      </c>
      <c r="Q1833" s="837">
        <v>1</v>
      </c>
      <c r="R1833" s="832">
        <v>2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30</v>
      </c>
      <c r="B1834" s="832" t="s">
        <v>3452</v>
      </c>
      <c r="C1834" s="832" t="s">
        <v>3460</v>
      </c>
      <c r="D1834" s="833" t="s">
        <v>5006</v>
      </c>
      <c r="E1834" s="834" t="s">
        <v>3472</v>
      </c>
      <c r="F1834" s="832" t="s">
        <v>3453</v>
      </c>
      <c r="G1834" s="832" t="s">
        <v>4086</v>
      </c>
      <c r="H1834" s="832" t="s">
        <v>597</v>
      </c>
      <c r="I1834" s="832" t="s">
        <v>4882</v>
      </c>
      <c r="J1834" s="832" t="s">
        <v>1921</v>
      </c>
      <c r="K1834" s="832" t="s">
        <v>1919</v>
      </c>
      <c r="L1834" s="835">
        <v>176.47</v>
      </c>
      <c r="M1834" s="835">
        <v>176.47</v>
      </c>
      <c r="N1834" s="832">
        <v>1</v>
      </c>
      <c r="O1834" s="836">
        <v>0.5</v>
      </c>
      <c r="P1834" s="835">
        <v>176.47</v>
      </c>
      <c r="Q1834" s="837">
        <v>1</v>
      </c>
      <c r="R1834" s="832">
        <v>1</v>
      </c>
      <c r="S1834" s="837">
        <v>1</v>
      </c>
      <c r="T1834" s="836">
        <v>0.5</v>
      </c>
      <c r="U1834" s="838">
        <v>1</v>
      </c>
    </row>
    <row r="1835" spans="1:21" ht="14.4" customHeight="1" x14ac:dyDescent="0.3">
      <c r="A1835" s="831">
        <v>30</v>
      </c>
      <c r="B1835" s="832" t="s">
        <v>3452</v>
      </c>
      <c r="C1835" s="832" t="s">
        <v>3460</v>
      </c>
      <c r="D1835" s="833" t="s">
        <v>5006</v>
      </c>
      <c r="E1835" s="834" t="s">
        <v>3472</v>
      </c>
      <c r="F1835" s="832" t="s">
        <v>3453</v>
      </c>
      <c r="G1835" s="832" t="s">
        <v>4086</v>
      </c>
      <c r="H1835" s="832" t="s">
        <v>564</v>
      </c>
      <c r="I1835" s="832" t="s">
        <v>4096</v>
      </c>
      <c r="J1835" s="832" t="s">
        <v>1917</v>
      </c>
      <c r="K1835" s="832" t="s">
        <v>1911</v>
      </c>
      <c r="L1835" s="835">
        <v>87.82</v>
      </c>
      <c r="M1835" s="835">
        <v>439.09999999999997</v>
      </c>
      <c r="N1835" s="832">
        <v>5</v>
      </c>
      <c r="O1835" s="836">
        <v>1</v>
      </c>
      <c r="P1835" s="835">
        <v>439.09999999999997</v>
      </c>
      <c r="Q1835" s="837">
        <v>1</v>
      </c>
      <c r="R1835" s="832">
        <v>5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30</v>
      </c>
      <c r="B1836" s="832" t="s">
        <v>3452</v>
      </c>
      <c r="C1836" s="832" t="s">
        <v>3460</v>
      </c>
      <c r="D1836" s="833" t="s">
        <v>5006</v>
      </c>
      <c r="E1836" s="834" t="s">
        <v>3472</v>
      </c>
      <c r="F1836" s="832" t="s">
        <v>3453</v>
      </c>
      <c r="G1836" s="832" t="s">
        <v>4086</v>
      </c>
      <c r="H1836" s="832" t="s">
        <v>564</v>
      </c>
      <c r="I1836" s="832" t="s">
        <v>4097</v>
      </c>
      <c r="J1836" s="832" t="s">
        <v>4098</v>
      </c>
      <c r="K1836" s="832" t="s">
        <v>987</v>
      </c>
      <c r="L1836" s="835">
        <v>197.61</v>
      </c>
      <c r="M1836" s="835">
        <v>592.83000000000004</v>
      </c>
      <c r="N1836" s="832">
        <v>3</v>
      </c>
      <c r="O1836" s="836">
        <v>1</v>
      </c>
      <c r="P1836" s="835">
        <v>592.83000000000004</v>
      </c>
      <c r="Q1836" s="837">
        <v>1</v>
      </c>
      <c r="R1836" s="832">
        <v>3</v>
      </c>
      <c r="S1836" s="837">
        <v>1</v>
      </c>
      <c r="T1836" s="836">
        <v>1</v>
      </c>
      <c r="U1836" s="838">
        <v>1</v>
      </c>
    </row>
    <row r="1837" spans="1:21" ht="14.4" customHeight="1" x14ac:dyDescent="0.3">
      <c r="A1837" s="831">
        <v>30</v>
      </c>
      <c r="B1837" s="832" t="s">
        <v>3452</v>
      </c>
      <c r="C1837" s="832" t="s">
        <v>3460</v>
      </c>
      <c r="D1837" s="833" t="s">
        <v>5006</v>
      </c>
      <c r="E1837" s="834" t="s">
        <v>3472</v>
      </c>
      <c r="F1837" s="832" t="s">
        <v>3453</v>
      </c>
      <c r="G1837" s="832" t="s">
        <v>4086</v>
      </c>
      <c r="H1837" s="832" t="s">
        <v>564</v>
      </c>
      <c r="I1837" s="832" t="s">
        <v>4099</v>
      </c>
      <c r="J1837" s="832" t="s">
        <v>986</v>
      </c>
      <c r="K1837" s="832" t="s">
        <v>987</v>
      </c>
      <c r="L1837" s="835">
        <v>197.61</v>
      </c>
      <c r="M1837" s="835">
        <v>790.44</v>
      </c>
      <c r="N1837" s="832">
        <v>4</v>
      </c>
      <c r="O1837" s="836">
        <v>1.5</v>
      </c>
      <c r="P1837" s="835">
        <v>790.44</v>
      </c>
      <c r="Q1837" s="837">
        <v>1</v>
      </c>
      <c r="R1837" s="832">
        <v>4</v>
      </c>
      <c r="S1837" s="837">
        <v>1</v>
      </c>
      <c r="T1837" s="836">
        <v>1.5</v>
      </c>
      <c r="U1837" s="838">
        <v>1</v>
      </c>
    </row>
    <row r="1838" spans="1:21" ht="14.4" customHeight="1" x14ac:dyDescent="0.3">
      <c r="A1838" s="831">
        <v>30</v>
      </c>
      <c r="B1838" s="832" t="s">
        <v>3452</v>
      </c>
      <c r="C1838" s="832" t="s">
        <v>3460</v>
      </c>
      <c r="D1838" s="833" t="s">
        <v>5006</v>
      </c>
      <c r="E1838" s="834" t="s">
        <v>3472</v>
      </c>
      <c r="F1838" s="832" t="s">
        <v>3453</v>
      </c>
      <c r="G1838" s="832" t="s">
        <v>4086</v>
      </c>
      <c r="H1838" s="832" t="s">
        <v>564</v>
      </c>
      <c r="I1838" s="832" t="s">
        <v>4336</v>
      </c>
      <c r="J1838" s="832" t="s">
        <v>1969</v>
      </c>
      <c r="K1838" s="832" t="s">
        <v>1970</v>
      </c>
      <c r="L1838" s="835">
        <v>263.86</v>
      </c>
      <c r="M1838" s="835">
        <v>1055.44</v>
      </c>
      <c r="N1838" s="832">
        <v>4</v>
      </c>
      <c r="O1838" s="836">
        <v>1.5</v>
      </c>
      <c r="P1838" s="835">
        <v>1055.44</v>
      </c>
      <c r="Q1838" s="837">
        <v>1</v>
      </c>
      <c r="R1838" s="832">
        <v>4</v>
      </c>
      <c r="S1838" s="837">
        <v>1</v>
      </c>
      <c r="T1838" s="836">
        <v>1.5</v>
      </c>
      <c r="U1838" s="838">
        <v>1</v>
      </c>
    </row>
    <row r="1839" spans="1:21" ht="14.4" customHeight="1" x14ac:dyDescent="0.3">
      <c r="A1839" s="831">
        <v>30</v>
      </c>
      <c r="B1839" s="832" t="s">
        <v>3452</v>
      </c>
      <c r="C1839" s="832" t="s">
        <v>3460</v>
      </c>
      <c r="D1839" s="833" t="s">
        <v>5006</v>
      </c>
      <c r="E1839" s="834" t="s">
        <v>3472</v>
      </c>
      <c r="F1839" s="832" t="s">
        <v>3453</v>
      </c>
      <c r="G1839" s="832" t="s">
        <v>4086</v>
      </c>
      <c r="H1839" s="832" t="s">
        <v>564</v>
      </c>
      <c r="I1839" s="832" t="s">
        <v>4337</v>
      </c>
      <c r="J1839" s="832" t="s">
        <v>1910</v>
      </c>
      <c r="K1839" s="832" t="s">
        <v>1911</v>
      </c>
      <c r="L1839" s="835">
        <v>104.4</v>
      </c>
      <c r="M1839" s="835">
        <v>208.8</v>
      </c>
      <c r="N1839" s="832">
        <v>2</v>
      </c>
      <c r="O1839" s="836">
        <v>0.5</v>
      </c>
      <c r="P1839" s="835">
        <v>208.8</v>
      </c>
      <c r="Q1839" s="837">
        <v>1</v>
      </c>
      <c r="R1839" s="832">
        <v>2</v>
      </c>
      <c r="S1839" s="837">
        <v>1</v>
      </c>
      <c r="T1839" s="836">
        <v>0.5</v>
      </c>
      <c r="U1839" s="838">
        <v>1</v>
      </c>
    </row>
    <row r="1840" spans="1:21" ht="14.4" customHeight="1" x14ac:dyDescent="0.3">
      <c r="A1840" s="831">
        <v>30</v>
      </c>
      <c r="B1840" s="832" t="s">
        <v>3452</v>
      </c>
      <c r="C1840" s="832" t="s">
        <v>3460</v>
      </c>
      <c r="D1840" s="833" t="s">
        <v>5006</v>
      </c>
      <c r="E1840" s="834" t="s">
        <v>3472</v>
      </c>
      <c r="F1840" s="832" t="s">
        <v>3453</v>
      </c>
      <c r="G1840" s="832" t="s">
        <v>4086</v>
      </c>
      <c r="H1840" s="832" t="s">
        <v>597</v>
      </c>
      <c r="I1840" s="832" t="s">
        <v>3243</v>
      </c>
      <c r="J1840" s="832" t="s">
        <v>1912</v>
      </c>
      <c r="K1840" s="832" t="s">
        <v>1911</v>
      </c>
      <c r="L1840" s="835">
        <v>104.4</v>
      </c>
      <c r="M1840" s="835">
        <v>208.8</v>
      </c>
      <c r="N1840" s="832">
        <v>2</v>
      </c>
      <c r="O1840" s="836">
        <v>0.5</v>
      </c>
      <c r="P1840" s="835">
        <v>208.8</v>
      </c>
      <c r="Q1840" s="837">
        <v>1</v>
      </c>
      <c r="R1840" s="832">
        <v>2</v>
      </c>
      <c r="S1840" s="837">
        <v>1</v>
      </c>
      <c r="T1840" s="836">
        <v>0.5</v>
      </c>
      <c r="U1840" s="838">
        <v>1</v>
      </c>
    </row>
    <row r="1841" spans="1:21" ht="14.4" customHeight="1" x14ac:dyDescent="0.3">
      <c r="A1841" s="831">
        <v>30</v>
      </c>
      <c r="B1841" s="832" t="s">
        <v>3452</v>
      </c>
      <c r="C1841" s="832" t="s">
        <v>3460</v>
      </c>
      <c r="D1841" s="833" t="s">
        <v>5006</v>
      </c>
      <c r="E1841" s="834" t="s">
        <v>3472</v>
      </c>
      <c r="F1841" s="832" t="s">
        <v>3453</v>
      </c>
      <c r="G1841" s="832" t="s">
        <v>4086</v>
      </c>
      <c r="H1841" s="832" t="s">
        <v>564</v>
      </c>
      <c r="I1841" s="832" t="s">
        <v>4883</v>
      </c>
      <c r="J1841" s="832" t="s">
        <v>1972</v>
      </c>
      <c r="K1841" s="832" t="s">
        <v>4884</v>
      </c>
      <c r="L1841" s="835">
        <v>673.33</v>
      </c>
      <c r="M1841" s="835">
        <v>3366.65</v>
      </c>
      <c r="N1841" s="832">
        <v>5</v>
      </c>
      <c r="O1841" s="836">
        <v>2</v>
      </c>
      <c r="P1841" s="835">
        <v>3366.65</v>
      </c>
      <c r="Q1841" s="837">
        <v>1</v>
      </c>
      <c r="R1841" s="832">
        <v>5</v>
      </c>
      <c r="S1841" s="837">
        <v>1</v>
      </c>
      <c r="T1841" s="836">
        <v>2</v>
      </c>
      <c r="U1841" s="838">
        <v>1</v>
      </c>
    </row>
    <row r="1842" spans="1:21" ht="14.4" customHeight="1" x14ac:dyDescent="0.3">
      <c r="A1842" s="831">
        <v>30</v>
      </c>
      <c r="B1842" s="832" t="s">
        <v>3452</v>
      </c>
      <c r="C1842" s="832" t="s">
        <v>3460</v>
      </c>
      <c r="D1842" s="833" t="s">
        <v>5006</v>
      </c>
      <c r="E1842" s="834" t="s">
        <v>3472</v>
      </c>
      <c r="F1842" s="832" t="s">
        <v>3453</v>
      </c>
      <c r="G1842" s="832" t="s">
        <v>4086</v>
      </c>
      <c r="H1842" s="832" t="s">
        <v>597</v>
      </c>
      <c r="I1842" s="832" t="s">
        <v>3244</v>
      </c>
      <c r="J1842" s="832" t="s">
        <v>1913</v>
      </c>
      <c r="K1842" s="832" t="s">
        <v>1911</v>
      </c>
      <c r="L1842" s="835">
        <v>104.4</v>
      </c>
      <c r="M1842" s="835">
        <v>1252.8</v>
      </c>
      <c r="N1842" s="832">
        <v>12</v>
      </c>
      <c r="O1842" s="836">
        <v>1</v>
      </c>
      <c r="P1842" s="835">
        <v>1252.8</v>
      </c>
      <c r="Q1842" s="837">
        <v>1</v>
      </c>
      <c r="R1842" s="832">
        <v>12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30</v>
      </c>
      <c r="B1843" s="832" t="s">
        <v>3452</v>
      </c>
      <c r="C1843" s="832" t="s">
        <v>3460</v>
      </c>
      <c r="D1843" s="833" t="s">
        <v>5006</v>
      </c>
      <c r="E1843" s="834" t="s">
        <v>3472</v>
      </c>
      <c r="F1843" s="832" t="s">
        <v>3453</v>
      </c>
      <c r="G1843" s="832" t="s">
        <v>4086</v>
      </c>
      <c r="H1843" s="832" t="s">
        <v>564</v>
      </c>
      <c r="I1843" s="832" t="s">
        <v>4102</v>
      </c>
      <c r="J1843" s="832" t="s">
        <v>4103</v>
      </c>
      <c r="K1843" s="832" t="s">
        <v>1919</v>
      </c>
      <c r="L1843" s="835">
        <v>158.61000000000001</v>
      </c>
      <c r="M1843" s="835">
        <v>158.61000000000001</v>
      </c>
      <c r="N1843" s="832">
        <v>1</v>
      </c>
      <c r="O1843" s="836">
        <v>0.5</v>
      </c>
      <c r="P1843" s="835">
        <v>158.61000000000001</v>
      </c>
      <c r="Q1843" s="837">
        <v>1</v>
      </c>
      <c r="R1843" s="832">
        <v>1</v>
      </c>
      <c r="S1843" s="837">
        <v>1</v>
      </c>
      <c r="T1843" s="836">
        <v>0.5</v>
      </c>
      <c r="U1843" s="838">
        <v>1</v>
      </c>
    </row>
    <row r="1844" spans="1:21" ht="14.4" customHeight="1" x14ac:dyDescent="0.3">
      <c r="A1844" s="831">
        <v>30</v>
      </c>
      <c r="B1844" s="832" t="s">
        <v>3452</v>
      </c>
      <c r="C1844" s="832" t="s">
        <v>3460</v>
      </c>
      <c r="D1844" s="833" t="s">
        <v>5006</v>
      </c>
      <c r="E1844" s="834" t="s">
        <v>3472</v>
      </c>
      <c r="F1844" s="832" t="s">
        <v>3453</v>
      </c>
      <c r="G1844" s="832" t="s">
        <v>4086</v>
      </c>
      <c r="H1844" s="832" t="s">
        <v>564</v>
      </c>
      <c r="I1844" s="832" t="s">
        <v>4350</v>
      </c>
      <c r="J1844" s="832" t="s">
        <v>4351</v>
      </c>
      <c r="K1844" s="832" t="s">
        <v>1911</v>
      </c>
      <c r="L1844" s="835">
        <v>135.11000000000001</v>
      </c>
      <c r="M1844" s="835">
        <v>135.11000000000001</v>
      </c>
      <c r="N1844" s="832">
        <v>1</v>
      </c>
      <c r="O1844" s="836">
        <v>1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30</v>
      </c>
      <c r="B1845" s="832" t="s">
        <v>3452</v>
      </c>
      <c r="C1845" s="832" t="s">
        <v>3460</v>
      </c>
      <c r="D1845" s="833" t="s">
        <v>5006</v>
      </c>
      <c r="E1845" s="834" t="s">
        <v>3472</v>
      </c>
      <c r="F1845" s="832" t="s">
        <v>3453</v>
      </c>
      <c r="G1845" s="832" t="s">
        <v>4086</v>
      </c>
      <c r="H1845" s="832" t="s">
        <v>564</v>
      </c>
      <c r="I1845" s="832" t="s">
        <v>4352</v>
      </c>
      <c r="J1845" s="832" t="s">
        <v>4353</v>
      </c>
      <c r="K1845" s="832" t="s">
        <v>1911</v>
      </c>
      <c r="L1845" s="835">
        <v>135.11000000000001</v>
      </c>
      <c r="M1845" s="835">
        <v>135.11000000000001</v>
      </c>
      <c r="N1845" s="832">
        <v>1</v>
      </c>
      <c r="O1845" s="836">
        <v>1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30</v>
      </c>
      <c r="B1846" s="832" t="s">
        <v>3452</v>
      </c>
      <c r="C1846" s="832" t="s">
        <v>3460</v>
      </c>
      <c r="D1846" s="833" t="s">
        <v>5006</v>
      </c>
      <c r="E1846" s="834" t="s">
        <v>3472</v>
      </c>
      <c r="F1846" s="832" t="s">
        <v>3453</v>
      </c>
      <c r="G1846" s="832" t="s">
        <v>4086</v>
      </c>
      <c r="H1846" s="832" t="s">
        <v>564</v>
      </c>
      <c r="I1846" s="832" t="s">
        <v>4354</v>
      </c>
      <c r="J1846" s="832" t="s">
        <v>4355</v>
      </c>
      <c r="K1846" s="832" t="s">
        <v>1970</v>
      </c>
      <c r="L1846" s="835">
        <v>263.86</v>
      </c>
      <c r="M1846" s="835">
        <v>1055.44</v>
      </c>
      <c r="N1846" s="832">
        <v>4</v>
      </c>
      <c r="O1846" s="836">
        <v>1.5</v>
      </c>
      <c r="P1846" s="835">
        <v>1055.44</v>
      </c>
      <c r="Q1846" s="837">
        <v>1</v>
      </c>
      <c r="R1846" s="832">
        <v>4</v>
      </c>
      <c r="S1846" s="837">
        <v>1</v>
      </c>
      <c r="T1846" s="836">
        <v>1.5</v>
      </c>
      <c r="U1846" s="838">
        <v>1</v>
      </c>
    </row>
    <row r="1847" spans="1:21" ht="14.4" customHeight="1" x14ac:dyDescent="0.3">
      <c r="A1847" s="831">
        <v>30</v>
      </c>
      <c r="B1847" s="832" t="s">
        <v>3452</v>
      </c>
      <c r="C1847" s="832" t="s">
        <v>3460</v>
      </c>
      <c r="D1847" s="833" t="s">
        <v>5006</v>
      </c>
      <c r="E1847" s="834" t="s">
        <v>3472</v>
      </c>
      <c r="F1847" s="832" t="s">
        <v>3453</v>
      </c>
      <c r="G1847" s="832" t="s">
        <v>4086</v>
      </c>
      <c r="H1847" s="832" t="s">
        <v>564</v>
      </c>
      <c r="I1847" s="832" t="s">
        <v>4356</v>
      </c>
      <c r="J1847" s="832" t="s">
        <v>4357</v>
      </c>
      <c r="K1847" s="832" t="s">
        <v>1970</v>
      </c>
      <c r="L1847" s="835">
        <v>263.86</v>
      </c>
      <c r="M1847" s="835">
        <v>791.58</v>
      </c>
      <c r="N1847" s="832">
        <v>3</v>
      </c>
      <c r="O1847" s="836">
        <v>1</v>
      </c>
      <c r="P1847" s="835">
        <v>791.58</v>
      </c>
      <c r="Q1847" s="837">
        <v>1</v>
      </c>
      <c r="R1847" s="832">
        <v>3</v>
      </c>
      <c r="S1847" s="837">
        <v>1</v>
      </c>
      <c r="T1847" s="836">
        <v>1</v>
      </c>
      <c r="U1847" s="838">
        <v>1</v>
      </c>
    </row>
    <row r="1848" spans="1:21" ht="14.4" customHeight="1" x14ac:dyDescent="0.3">
      <c r="A1848" s="831">
        <v>30</v>
      </c>
      <c r="B1848" s="832" t="s">
        <v>3452</v>
      </c>
      <c r="C1848" s="832" t="s">
        <v>3460</v>
      </c>
      <c r="D1848" s="833" t="s">
        <v>5006</v>
      </c>
      <c r="E1848" s="834" t="s">
        <v>3472</v>
      </c>
      <c r="F1848" s="832" t="s">
        <v>3453</v>
      </c>
      <c r="G1848" s="832" t="s">
        <v>4086</v>
      </c>
      <c r="H1848" s="832" t="s">
        <v>564</v>
      </c>
      <c r="I1848" s="832" t="s">
        <v>4885</v>
      </c>
      <c r="J1848" s="832" t="s">
        <v>1976</v>
      </c>
      <c r="K1848" s="832" t="s">
        <v>4884</v>
      </c>
      <c r="L1848" s="835">
        <v>673.33</v>
      </c>
      <c r="M1848" s="835">
        <v>2693.32</v>
      </c>
      <c r="N1848" s="832">
        <v>4</v>
      </c>
      <c r="O1848" s="836">
        <v>1.5</v>
      </c>
      <c r="P1848" s="835">
        <v>2693.32</v>
      </c>
      <c r="Q1848" s="837">
        <v>1</v>
      </c>
      <c r="R1848" s="832">
        <v>4</v>
      </c>
      <c r="S1848" s="837">
        <v>1</v>
      </c>
      <c r="T1848" s="836">
        <v>1.5</v>
      </c>
      <c r="U1848" s="838">
        <v>1</v>
      </c>
    </row>
    <row r="1849" spans="1:21" ht="14.4" customHeight="1" x14ac:dyDescent="0.3">
      <c r="A1849" s="831">
        <v>30</v>
      </c>
      <c r="B1849" s="832" t="s">
        <v>3452</v>
      </c>
      <c r="C1849" s="832" t="s">
        <v>3460</v>
      </c>
      <c r="D1849" s="833" t="s">
        <v>5006</v>
      </c>
      <c r="E1849" s="834" t="s">
        <v>3472</v>
      </c>
      <c r="F1849" s="832" t="s">
        <v>3453</v>
      </c>
      <c r="G1849" s="832" t="s">
        <v>4086</v>
      </c>
      <c r="H1849" s="832" t="s">
        <v>564</v>
      </c>
      <c r="I1849" s="832" t="s">
        <v>4886</v>
      </c>
      <c r="J1849" s="832" t="s">
        <v>1974</v>
      </c>
      <c r="K1849" s="832" t="s">
        <v>4884</v>
      </c>
      <c r="L1849" s="835">
        <v>673.42</v>
      </c>
      <c r="M1849" s="835">
        <v>4040.5199999999995</v>
      </c>
      <c r="N1849" s="832">
        <v>6</v>
      </c>
      <c r="O1849" s="836">
        <v>2.5</v>
      </c>
      <c r="P1849" s="835">
        <v>2020.2599999999998</v>
      </c>
      <c r="Q1849" s="837">
        <v>0.5</v>
      </c>
      <c r="R1849" s="832">
        <v>3</v>
      </c>
      <c r="S1849" s="837">
        <v>0.5</v>
      </c>
      <c r="T1849" s="836">
        <v>1.5</v>
      </c>
      <c r="U1849" s="838">
        <v>0.6</v>
      </c>
    </row>
    <row r="1850" spans="1:21" ht="14.4" customHeight="1" x14ac:dyDescent="0.3">
      <c r="A1850" s="831">
        <v>30</v>
      </c>
      <c r="B1850" s="832" t="s">
        <v>3452</v>
      </c>
      <c r="C1850" s="832" t="s">
        <v>3460</v>
      </c>
      <c r="D1850" s="833" t="s">
        <v>5006</v>
      </c>
      <c r="E1850" s="834" t="s">
        <v>3472</v>
      </c>
      <c r="F1850" s="832" t="s">
        <v>3453</v>
      </c>
      <c r="G1850" s="832" t="s">
        <v>4086</v>
      </c>
      <c r="H1850" s="832" t="s">
        <v>564</v>
      </c>
      <c r="I1850" s="832" t="s">
        <v>4104</v>
      </c>
      <c r="J1850" s="832" t="s">
        <v>1915</v>
      </c>
      <c r="K1850" s="832" t="s">
        <v>1911</v>
      </c>
      <c r="L1850" s="835">
        <v>87.82</v>
      </c>
      <c r="M1850" s="835">
        <v>351.28</v>
      </c>
      <c r="N1850" s="832">
        <v>4</v>
      </c>
      <c r="O1850" s="836">
        <v>1</v>
      </c>
      <c r="P1850" s="835">
        <v>351.28</v>
      </c>
      <c r="Q1850" s="837">
        <v>1</v>
      </c>
      <c r="R1850" s="832">
        <v>4</v>
      </c>
      <c r="S1850" s="837">
        <v>1</v>
      </c>
      <c r="T1850" s="836">
        <v>1</v>
      </c>
      <c r="U1850" s="838">
        <v>1</v>
      </c>
    </row>
    <row r="1851" spans="1:21" ht="14.4" customHeight="1" x14ac:dyDescent="0.3">
      <c r="A1851" s="831">
        <v>30</v>
      </c>
      <c r="B1851" s="832" t="s">
        <v>3452</v>
      </c>
      <c r="C1851" s="832" t="s">
        <v>3460</v>
      </c>
      <c r="D1851" s="833" t="s">
        <v>5006</v>
      </c>
      <c r="E1851" s="834" t="s">
        <v>3472</v>
      </c>
      <c r="F1851" s="832" t="s">
        <v>3453</v>
      </c>
      <c r="G1851" s="832" t="s">
        <v>4086</v>
      </c>
      <c r="H1851" s="832" t="s">
        <v>564</v>
      </c>
      <c r="I1851" s="832" t="s">
        <v>4887</v>
      </c>
      <c r="J1851" s="832" t="s">
        <v>4888</v>
      </c>
      <c r="K1851" s="832" t="s">
        <v>4095</v>
      </c>
      <c r="L1851" s="835">
        <v>35.619999999999997</v>
      </c>
      <c r="M1851" s="835">
        <v>106.85999999999999</v>
      </c>
      <c r="N1851" s="832">
        <v>3</v>
      </c>
      <c r="O1851" s="836">
        <v>1</v>
      </c>
      <c r="P1851" s="835">
        <v>106.85999999999999</v>
      </c>
      <c r="Q1851" s="837">
        <v>1</v>
      </c>
      <c r="R1851" s="832">
        <v>3</v>
      </c>
      <c r="S1851" s="837">
        <v>1</v>
      </c>
      <c r="T1851" s="836">
        <v>1</v>
      </c>
      <c r="U1851" s="838">
        <v>1</v>
      </c>
    </row>
    <row r="1852" spans="1:21" ht="14.4" customHeight="1" x14ac:dyDescent="0.3">
      <c r="A1852" s="831">
        <v>30</v>
      </c>
      <c r="B1852" s="832" t="s">
        <v>3452</v>
      </c>
      <c r="C1852" s="832" t="s">
        <v>3460</v>
      </c>
      <c r="D1852" s="833" t="s">
        <v>5006</v>
      </c>
      <c r="E1852" s="834" t="s">
        <v>3472</v>
      </c>
      <c r="F1852" s="832" t="s">
        <v>3453</v>
      </c>
      <c r="G1852" s="832" t="s">
        <v>4086</v>
      </c>
      <c r="H1852" s="832" t="s">
        <v>564</v>
      </c>
      <c r="I1852" s="832" t="s">
        <v>4889</v>
      </c>
      <c r="J1852" s="832" t="s">
        <v>1975</v>
      </c>
      <c r="K1852" s="832" t="s">
        <v>4884</v>
      </c>
      <c r="L1852" s="835">
        <v>673.33</v>
      </c>
      <c r="M1852" s="835">
        <v>2019.9900000000002</v>
      </c>
      <c r="N1852" s="832">
        <v>3</v>
      </c>
      <c r="O1852" s="836">
        <v>1</v>
      </c>
      <c r="P1852" s="835">
        <v>2019.9900000000002</v>
      </c>
      <c r="Q1852" s="837">
        <v>1</v>
      </c>
      <c r="R1852" s="832">
        <v>3</v>
      </c>
      <c r="S1852" s="837">
        <v>1</v>
      </c>
      <c r="T1852" s="836">
        <v>1</v>
      </c>
      <c r="U1852" s="838">
        <v>1</v>
      </c>
    </row>
    <row r="1853" spans="1:21" ht="14.4" customHeight="1" x14ac:dyDescent="0.3">
      <c r="A1853" s="831">
        <v>30</v>
      </c>
      <c r="B1853" s="832" t="s">
        <v>3452</v>
      </c>
      <c r="C1853" s="832" t="s">
        <v>3460</v>
      </c>
      <c r="D1853" s="833" t="s">
        <v>5006</v>
      </c>
      <c r="E1853" s="834" t="s">
        <v>3472</v>
      </c>
      <c r="F1853" s="832" t="s">
        <v>3453</v>
      </c>
      <c r="G1853" s="832" t="s">
        <v>4086</v>
      </c>
      <c r="H1853" s="832" t="s">
        <v>564</v>
      </c>
      <c r="I1853" s="832" t="s">
        <v>4890</v>
      </c>
      <c r="J1853" s="832" t="s">
        <v>1964</v>
      </c>
      <c r="K1853" s="832" t="s">
        <v>987</v>
      </c>
      <c r="L1853" s="835">
        <v>240.52</v>
      </c>
      <c r="M1853" s="835">
        <v>962.08</v>
      </c>
      <c r="N1853" s="832">
        <v>4</v>
      </c>
      <c r="O1853" s="836">
        <v>1</v>
      </c>
      <c r="P1853" s="835">
        <v>962.08</v>
      </c>
      <c r="Q1853" s="837">
        <v>1</v>
      </c>
      <c r="R1853" s="832">
        <v>4</v>
      </c>
      <c r="S1853" s="837">
        <v>1</v>
      </c>
      <c r="T1853" s="836">
        <v>1</v>
      </c>
      <c r="U1853" s="838">
        <v>1</v>
      </c>
    </row>
    <row r="1854" spans="1:21" ht="14.4" customHeight="1" x14ac:dyDescent="0.3">
      <c r="A1854" s="831">
        <v>30</v>
      </c>
      <c r="B1854" s="832" t="s">
        <v>3452</v>
      </c>
      <c r="C1854" s="832" t="s">
        <v>3460</v>
      </c>
      <c r="D1854" s="833" t="s">
        <v>5006</v>
      </c>
      <c r="E1854" s="834" t="s">
        <v>3472</v>
      </c>
      <c r="F1854" s="832" t="s">
        <v>3453</v>
      </c>
      <c r="G1854" s="832" t="s">
        <v>4086</v>
      </c>
      <c r="H1854" s="832" t="s">
        <v>564</v>
      </c>
      <c r="I1854" s="832" t="s">
        <v>4891</v>
      </c>
      <c r="J1854" s="832" t="s">
        <v>1966</v>
      </c>
      <c r="K1854" s="832" t="s">
        <v>987</v>
      </c>
      <c r="L1854" s="835">
        <v>240.52</v>
      </c>
      <c r="M1854" s="835">
        <v>240.52</v>
      </c>
      <c r="N1854" s="832">
        <v>1</v>
      </c>
      <c r="O1854" s="836">
        <v>1</v>
      </c>
      <c r="P1854" s="835">
        <v>240.52</v>
      </c>
      <c r="Q1854" s="837">
        <v>1</v>
      </c>
      <c r="R1854" s="832">
        <v>1</v>
      </c>
      <c r="S1854" s="837">
        <v>1</v>
      </c>
      <c r="T1854" s="836">
        <v>1</v>
      </c>
      <c r="U1854" s="838">
        <v>1</v>
      </c>
    </row>
    <row r="1855" spans="1:21" ht="14.4" customHeight="1" x14ac:dyDescent="0.3">
      <c r="A1855" s="831">
        <v>30</v>
      </c>
      <c r="B1855" s="832" t="s">
        <v>3452</v>
      </c>
      <c r="C1855" s="832" t="s">
        <v>3460</v>
      </c>
      <c r="D1855" s="833" t="s">
        <v>5006</v>
      </c>
      <c r="E1855" s="834" t="s">
        <v>3472</v>
      </c>
      <c r="F1855" s="832" t="s">
        <v>3453</v>
      </c>
      <c r="G1855" s="832" t="s">
        <v>4086</v>
      </c>
      <c r="H1855" s="832" t="s">
        <v>564</v>
      </c>
      <c r="I1855" s="832" t="s">
        <v>4892</v>
      </c>
      <c r="J1855" s="832" t="s">
        <v>4893</v>
      </c>
      <c r="K1855" s="832" t="s">
        <v>987</v>
      </c>
      <c r="L1855" s="835">
        <v>240.52</v>
      </c>
      <c r="M1855" s="835">
        <v>1202.6000000000001</v>
      </c>
      <c r="N1855" s="832">
        <v>5</v>
      </c>
      <c r="O1855" s="836">
        <v>1.5</v>
      </c>
      <c r="P1855" s="835">
        <v>240.52</v>
      </c>
      <c r="Q1855" s="837">
        <v>0.19999999999999998</v>
      </c>
      <c r="R1855" s="832">
        <v>1</v>
      </c>
      <c r="S1855" s="837">
        <v>0.2</v>
      </c>
      <c r="T1855" s="836">
        <v>0.5</v>
      </c>
      <c r="U1855" s="838">
        <v>0.33333333333333331</v>
      </c>
    </row>
    <row r="1856" spans="1:21" ht="14.4" customHeight="1" x14ac:dyDescent="0.3">
      <c r="A1856" s="831">
        <v>30</v>
      </c>
      <c r="B1856" s="832" t="s">
        <v>3452</v>
      </c>
      <c r="C1856" s="832" t="s">
        <v>3460</v>
      </c>
      <c r="D1856" s="833" t="s">
        <v>5006</v>
      </c>
      <c r="E1856" s="834" t="s">
        <v>3472</v>
      </c>
      <c r="F1856" s="832" t="s">
        <v>3455</v>
      </c>
      <c r="G1856" s="832" t="s">
        <v>3605</v>
      </c>
      <c r="H1856" s="832" t="s">
        <v>564</v>
      </c>
      <c r="I1856" s="832" t="s">
        <v>4894</v>
      </c>
      <c r="J1856" s="832" t="s">
        <v>4895</v>
      </c>
      <c r="K1856" s="832" t="s">
        <v>4896</v>
      </c>
      <c r="L1856" s="835">
        <v>4000</v>
      </c>
      <c r="M1856" s="835">
        <v>4000</v>
      </c>
      <c r="N1856" s="832">
        <v>1</v>
      </c>
      <c r="O1856" s="836">
        <v>1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30</v>
      </c>
      <c r="B1857" s="832" t="s">
        <v>3452</v>
      </c>
      <c r="C1857" s="832" t="s">
        <v>3460</v>
      </c>
      <c r="D1857" s="833" t="s">
        <v>5006</v>
      </c>
      <c r="E1857" s="834" t="s">
        <v>3474</v>
      </c>
      <c r="F1857" s="832" t="s">
        <v>3453</v>
      </c>
      <c r="G1857" s="832" t="s">
        <v>3490</v>
      </c>
      <c r="H1857" s="832" t="s">
        <v>597</v>
      </c>
      <c r="I1857" s="832" t="s">
        <v>3025</v>
      </c>
      <c r="J1857" s="832" t="s">
        <v>641</v>
      </c>
      <c r="K1857" s="832" t="s">
        <v>642</v>
      </c>
      <c r="L1857" s="835">
        <v>21.76</v>
      </c>
      <c r="M1857" s="835">
        <v>65.28</v>
      </c>
      <c r="N1857" s="832">
        <v>3</v>
      </c>
      <c r="O1857" s="836">
        <v>1.5</v>
      </c>
      <c r="P1857" s="835">
        <v>43.52</v>
      </c>
      <c r="Q1857" s="837">
        <v>0.66666666666666674</v>
      </c>
      <c r="R1857" s="832">
        <v>2</v>
      </c>
      <c r="S1857" s="837">
        <v>0.66666666666666663</v>
      </c>
      <c r="T1857" s="836">
        <v>1</v>
      </c>
      <c r="U1857" s="838">
        <v>0.66666666666666663</v>
      </c>
    </row>
    <row r="1858" spans="1:21" ht="14.4" customHeight="1" x14ac:dyDescent="0.3">
      <c r="A1858" s="831">
        <v>30</v>
      </c>
      <c r="B1858" s="832" t="s">
        <v>3452</v>
      </c>
      <c r="C1858" s="832" t="s">
        <v>3460</v>
      </c>
      <c r="D1858" s="833" t="s">
        <v>5006</v>
      </c>
      <c r="E1858" s="834" t="s">
        <v>3474</v>
      </c>
      <c r="F1858" s="832" t="s">
        <v>3453</v>
      </c>
      <c r="G1858" s="832" t="s">
        <v>3669</v>
      </c>
      <c r="H1858" s="832" t="s">
        <v>597</v>
      </c>
      <c r="I1858" s="832" t="s">
        <v>2673</v>
      </c>
      <c r="J1858" s="832" t="s">
        <v>848</v>
      </c>
      <c r="K1858" s="832" t="s">
        <v>652</v>
      </c>
      <c r="L1858" s="835">
        <v>80.010000000000005</v>
      </c>
      <c r="M1858" s="835">
        <v>160.02000000000001</v>
      </c>
      <c r="N1858" s="832">
        <v>2</v>
      </c>
      <c r="O1858" s="836">
        <v>1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30</v>
      </c>
      <c r="B1859" s="832" t="s">
        <v>3452</v>
      </c>
      <c r="C1859" s="832" t="s">
        <v>3460</v>
      </c>
      <c r="D1859" s="833" t="s">
        <v>5006</v>
      </c>
      <c r="E1859" s="834" t="s">
        <v>3474</v>
      </c>
      <c r="F1859" s="832" t="s">
        <v>3453</v>
      </c>
      <c r="G1859" s="832" t="s">
        <v>3493</v>
      </c>
      <c r="H1859" s="832" t="s">
        <v>597</v>
      </c>
      <c r="I1859" s="832" t="s">
        <v>2763</v>
      </c>
      <c r="J1859" s="832" t="s">
        <v>2761</v>
      </c>
      <c r="K1859" s="832" t="s">
        <v>2747</v>
      </c>
      <c r="L1859" s="835">
        <v>31.09</v>
      </c>
      <c r="M1859" s="835">
        <v>31.09</v>
      </c>
      <c r="N1859" s="832">
        <v>1</v>
      </c>
      <c r="O1859" s="836">
        <v>0.5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30</v>
      </c>
      <c r="B1860" s="832" t="s">
        <v>3452</v>
      </c>
      <c r="C1860" s="832" t="s">
        <v>3460</v>
      </c>
      <c r="D1860" s="833" t="s">
        <v>5006</v>
      </c>
      <c r="E1860" s="834" t="s">
        <v>3474</v>
      </c>
      <c r="F1860" s="832" t="s">
        <v>3453</v>
      </c>
      <c r="G1860" s="832" t="s">
        <v>3494</v>
      </c>
      <c r="H1860" s="832" t="s">
        <v>597</v>
      </c>
      <c r="I1860" s="832" t="s">
        <v>2853</v>
      </c>
      <c r="J1860" s="832" t="s">
        <v>1790</v>
      </c>
      <c r="K1860" s="832" t="s">
        <v>2854</v>
      </c>
      <c r="L1860" s="835">
        <v>93.18</v>
      </c>
      <c r="M1860" s="835">
        <v>93.18</v>
      </c>
      <c r="N1860" s="832">
        <v>1</v>
      </c>
      <c r="O1860" s="836">
        <v>0.5</v>
      </c>
      <c r="P1860" s="835">
        <v>93.18</v>
      </c>
      <c r="Q1860" s="837">
        <v>1</v>
      </c>
      <c r="R1860" s="832">
        <v>1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30</v>
      </c>
      <c r="B1861" s="832" t="s">
        <v>3452</v>
      </c>
      <c r="C1861" s="832" t="s">
        <v>3460</v>
      </c>
      <c r="D1861" s="833" t="s">
        <v>5006</v>
      </c>
      <c r="E1861" s="834" t="s">
        <v>3474</v>
      </c>
      <c r="F1861" s="832" t="s">
        <v>3453</v>
      </c>
      <c r="G1861" s="832" t="s">
        <v>3500</v>
      </c>
      <c r="H1861" s="832" t="s">
        <v>597</v>
      </c>
      <c r="I1861" s="832" t="s">
        <v>2736</v>
      </c>
      <c r="J1861" s="832" t="s">
        <v>761</v>
      </c>
      <c r="K1861" s="832" t="s">
        <v>2737</v>
      </c>
      <c r="L1861" s="835">
        <v>35.11</v>
      </c>
      <c r="M1861" s="835">
        <v>105.33</v>
      </c>
      <c r="N1861" s="832">
        <v>3</v>
      </c>
      <c r="O1861" s="836">
        <v>1.5</v>
      </c>
      <c r="P1861" s="835">
        <v>35.11</v>
      </c>
      <c r="Q1861" s="837">
        <v>0.33333333333333331</v>
      </c>
      <c r="R1861" s="832">
        <v>1</v>
      </c>
      <c r="S1861" s="837">
        <v>0.33333333333333331</v>
      </c>
      <c r="T1861" s="836">
        <v>0.5</v>
      </c>
      <c r="U1861" s="838">
        <v>0.33333333333333331</v>
      </c>
    </row>
    <row r="1862" spans="1:21" ht="14.4" customHeight="1" x14ac:dyDescent="0.3">
      <c r="A1862" s="831">
        <v>30</v>
      </c>
      <c r="B1862" s="832" t="s">
        <v>3452</v>
      </c>
      <c r="C1862" s="832" t="s">
        <v>3460</v>
      </c>
      <c r="D1862" s="833" t="s">
        <v>5006</v>
      </c>
      <c r="E1862" s="834" t="s">
        <v>3474</v>
      </c>
      <c r="F1862" s="832" t="s">
        <v>3453</v>
      </c>
      <c r="G1862" s="832" t="s">
        <v>3681</v>
      </c>
      <c r="H1862" s="832" t="s">
        <v>564</v>
      </c>
      <c r="I1862" s="832" t="s">
        <v>3687</v>
      </c>
      <c r="J1862" s="832" t="s">
        <v>3683</v>
      </c>
      <c r="K1862" s="832" t="s">
        <v>3688</v>
      </c>
      <c r="L1862" s="835">
        <v>0</v>
      </c>
      <c r="M1862" s="835">
        <v>0</v>
      </c>
      <c r="N1862" s="832">
        <v>1</v>
      </c>
      <c r="O1862" s="836">
        <v>0.5</v>
      </c>
      <c r="P1862" s="835"/>
      <c r="Q1862" s="837"/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30</v>
      </c>
      <c r="B1863" s="832" t="s">
        <v>3452</v>
      </c>
      <c r="C1863" s="832" t="s">
        <v>3460</v>
      </c>
      <c r="D1863" s="833" t="s">
        <v>5006</v>
      </c>
      <c r="E1863" s="834" t="s">
        <v>3474</v>
      </c>
      <c r="F1863" s="832" t="s">
        <v>3453</v>
      </c>
      <c r="G1863" s="832" t="s">
        <v>3692</v>
      </c>
      <c r="H1863" s="832" t="s">
        <v>564</v>
      </c>
      <c r="I1863" s="832" t="s">
        <v>3696</v>
      </c>
      <c r="J1863" s="832" t="s">
        <v>3694</v>
      </c>
      <c r="K1863" s="832" t="s">
        <v>3697</v>
      </c>
      <c r="L1863" s="835">
        <v>0</v>
      </c>
      <c r="M1863" s="835">
        <v>0</v>
      </c>
      <c r="N1863" s="832">
        <v>1</v>
      </c>
      <c r="O1863" s="836">
        <v>1</v>
      </c>
      <c r="P1863" s="835"/>
      <c r="Q1863" s="837"/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30</v>
      </c>
      <c r="B1864" s="832" t="s">
        <v>3452</v>
      </c>
      <c r="C1864" s="832" t="s">
        <v>3460</v>
      </c>
      <c r="D1864" s="833" t="s">
        <v>5006</v>
      </c>
      <c r="E1864" s="834" t="s">
        <v>3474</v>
      </c>
      <c r="F1864" s="832" t="s">
        <v>3453</v>
      </c>
      <c r="G1864" s="832" t="s">
        <v>4458</v>
      </c>
      <c r="H1864" s="832" t="s">
        <v>564</v>
      </c>
      <c r="I1864" s="832" t="s">
        <v>4459</v>
      </c>
      <c r="J1864" s="832" t="s">
        <v>2271</v>
      </c>
      <c r="K1864" s="832" t="s">
        <v>4460</v>
      </c>
      <c r="L1864" s="835">
        <v>277.67</v>
      </c>
      <c r="M1864" s="835">
        <v>277.67</v>
      </c>
      <c r="N1864" s="832">
        <v>1</v>
      </c>
      <c r="O1864" s="836">
        <v>0.5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30</v>
      </c>
      <c r="B1865" s="832" t="s">
        <v>3452</v>
      </c>
      <c r="C1865" s="832" t="s">
        <v>3460</v>
      </c>
      <c r="D1865" s="833" t="s">
        <v>5006</v>
      </c>
      <c r="E1865" s="834" t="s">
        <v>3474</v>
      </c>
      <c r="F1865" s="832" t="s">
        <v>3453</v>
      </c>
      <c r="G1865" s="832" t="s">
        <v>3712</v>
      </c>
      <c r="H1865" s="832" t="s">
        <v>564</v>
      </c>
      <c r="I1865" s="832" t="s">
        <v>4809</v>
      </c>
      <c r="J1865" s="832" t="s">
        <v>4810</v>
      </c>
      <c r="K1865" s="832" t="s">
        <v>4811</v>
      </c>
      <c r="L1865" s="835">
        <v>0</v>
      </c>
      <c r="M1865" s="835">
        <v>0</v>
      </c>
      <c r="N1865" s="832">
        <v>1</v>
      </c>
      <c r="O1865" s="836">
        <v>0.5</v>
      </c>
      <c r="P1865" s="835"/>
      <c r="Q1865" s="837"/>
      <c r="R1865" s="832"/>
      <c r="S1865" s="837">
        <v>0</v>
      </c>
      <c r="T1865" s="836"/>
      <c r="U1865" s="838">
        <v>0</v>
      </c>
    </row>
    <row r="1866" spans="1:21" ht="14.4" customHeight="1" x14ac:dyDescent="0.3">
      <c r="A1866" s="831">
        <v>30</v>
      </c>
      <c r="B1866" s="832" t="s">
        <v>3452</v>
      </c>
      <c r="C1866" s="832" t="s">
        <v>3460</v>
      </c>
      <c r="D1866" s="833" t="s">
        <v>5006</v>
      </c>
      <c r="E1866" s="834" t="s">
        <v>3474</v>
      </c>
      <c r="F1866" s="832" t="s">
        <v>3453</v>
      </c>
      <c r="G1866" s="832" t="s">
        <v>3502</v>
      </c>
      <c r="H1866" s="832" t="s">
        <v>564</v>
      </c>
      <c r="I1866" s="832" t="s">
        <v>3725</v>
      </c>
      <c r="J1866" s="832" t="s">
        <v>875</v>
      </c>
      <c r="K1866" s="832" t="s">
        <v>3726</v>
      </c>
      <c r="L1866" s="835">
        <v>91.11</v>
      </c>
      <c r="M1866" s="835">
        <v>182.22</v>
      </c>
      <c r="N1866" s="832">
        <v>2</v>
      </c>
      <c r="O1866" s="836">
        <v>1</v>
      </c>
      <c r="P1866" s="835">
        <v>182.22</v>
      </c>
      <c r="Q1866" s="837">
        <v>1</v>
      </c>
      <c r="R1866" s="832">
        <v>2</v>
      </c>
      <c r="S1866" s="837">
        <v>1</v>
      </c>
      <c r="T1866" s="836">
        <v>1</v>
      </c>
      <c r="U1866" s="838">
        <v>1</v>
      </c>
    </row>
    <row r="1867" spans="1:21" ht="14.4" customHeight="1" x14ac:dyDescent="0.3">
      <c r="A1867" s="831">
        <v>30</v>
      </c>
      <c r="B1867" s="832" t="s">
        <v>3452</v>
      </c>
      <c r="C1867" s="832" t="s">
        <v>3460</v>
      </c>
      <c r="D1867" s="833" t="s">
        <v>5006</v>
      </c>
      <c r="E1867" s="834" t="s">
        <v>3474</v>
      </c>
      <c r="F1867" s="832" t="s">
        <v>3453</v>
      </c>
      <c r="G1867" s="832" t="s">
        <v>4127</v>
      </c>
      <c r="H1867" s="832" t="s">
        <v>597</v>
      </c>
      <c r="I1867" s="832" t="s">
        <v>2691</v>
      </c>
      <c r="J1867" s="832" t="s">
        <v>2692</v>
      </c>
      <c r="K1867" s="832" t="s">
        <v>2693</v>
      </c>
      <c r="L1867" s="835">
        <v>300.31</v>
      </c>
      <c r="M1867" s="835">
        <v>300.31</v>
      </c>
      <c r="N1867" s="832">
        <v>1</v>
      </c>
      <c r="O1867" s="836">
        <v>0.5</v>
      </c>
      <c r="P1867" s="835">
        <v>300.31</v>
      </c>
      <c r="Q1867" s="837">
        <v>1</v>
      </c>
      <c r="R1867" s="832">
        <v>1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30</v>
      </c>
      <c r="B1868" s="832" t="s">
        <v>3452</v>
      </c>
      <c r="C1868" s="832" t="s">
        <v>3460</v>
      </c>
      <c r="D1868" s="833" t="s">
        <v>5006</v>
      </c>
      <c r="E1868" s="834" t="s">
        <v>3474</v>
      </c>
      <c r="F1868" s="832" t="s">
        <v>3453</v>
      </c>
      <c r="G1868" s="832" t="s">
        <v>4135</v>
      </c>
      <c r="H1868" s="832" t="s">
        <v>597</v>
      </c>
      <c r="I1868" s="832" t="s">
        <v>3434</v>
      </c>
      <c r="J1868" s="832" t="s">
        <v>2199</v>
      </c>
      <c r="K1868" s="832" t="s">
        <v>2200</v>
      </c>
      <c r="L1868" s="835">
        <v>246.39</v>
      </c>
      <c r="M1868" s="835">
        <v>246.39</v>
      </c>
      <c r="N1868" s="832">
        <v>1</v>
      </c>
      <c r="O1868" s="836">
        <v>0.5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30</v>
      </c>
      <c r="B1869" s="832" t="s">
        <v>3452</v>
      </c>
      <c r="C1869" s="832" t="s">
        <v>3460</v>
      </c>
      <c r="D1869" s="833" t="s">
        <v>5006</v>
      </c>
      <c r="E1869" s="834" t="s">
        <v>3474</v>
      </c>
      <c r="F1869" s="832" t="s">
        <v>3453</v>
      </c>
      <c r="G1869" s="832" t="s">
        <v>3508</v>
      </c>
      <c r="H1869" s="832" t="s">
        <v>597</v>
      </c>
      <c r="I1869" s="832" t="s">
        <v>2697</v>
      </c>
      <c r="J1869" s="832" t="s">
        <v>1091</v>
      </c>
      <c r="K1869" s="832" t="s">
        <v>2698</v>
      </c>
      <c r="L1869" s="835">
        <v>42.51</v>
      </c>
      <c r="M1869" s="835">
        <v>127.53</v>
      </c>
      <c r="N1869" s="832">
        <v>3</v>
      </c>
      <c r="O1869" s="836">
        <v>1.5</v>
      </c>
      <c r="P1869" s="835">
        <v>42.51</v>
      </c>
      <c r="Q1869" s="837">
        <v>0.33333333333333331</v>
      </c>
      <c r="R1869" s="832">
        <v>1</v>
      </c>
      <c r="S1869" s="837">
        <v>0.33333333333333331</v>
      </c>
      <c r="T1869" s="836">
        <v>0.5</v>
      </c>
      <c r="U1869" s="838">
        <v>0.33333333333333331</v>
      </c>
    </row>
    <row r="1870" spans="1:21" ht="14.4" customHeight="1" x14ac:dyDescent="0.3">
      <c r="A1870" s="831">
        <v>30</v>
      </c>
      <c r="B1870" s="832" t="s">
        <v>3452</v>
      </c>
      <c r="C1870" s="832" t="s">
        <v>3460</v>
      </c>
      <c r="D1870" s="833" t="s">
        <v>5006</v>
      </c>
      <c r="E1870" s="834" t="s">
        <v>3474</v>
      </c>
      <c r="F1870" s="832" t="s">
        <v>3453</v>
      </c>
      <c r="G1870" s="832" t="s">
        <v>3508</v>
      </c>
      <c r="H1870" s="832" t="s">
        <v>597</v>
      </c>
      <c r="I1870" s="832" t="s">
        <v>2699</v>
      </c>
      <c r="J1870" s="832" t="s">
        <v>1091</v>
      </c>
      <c r="K1870" s="832" t="s">
        <v>2700</v>
      </c>
      <c r="L1870" s="835">
        <v>85.02</v>
      </c>
      <c r="M1870" s="835">
        <v>85.02</v>
      </c>
      <c r="N1870" s="832">
        <v>1</v>
      </c>
      <c r="O1870" s="836">
        <v>0.5</v>
      </c>
      <c r="P1870" s="835">
        <v>85.02</v>
      </c>
      <c r="Q1870" s="837">
        <v>1</v>
      </c>
      <c r="R1870" s="832">
        <v>1</v>
      </c>
      <c r="S1870" s="837">
        <v>1</v>
      </c>
      <c r="T1870" s="836">
        <v>0.5</v>
      </c>
      <c r="U1870" s="838">
        <v>1</v>
      </c>
    </row>
    <row r="1871" spans="1:21" ht="14.4" customHeight="1" x14ac:dyDescent="0.3">
      <c r="A1871" s="831">
        <v>30</v>
      </c>
      <c r="B1871" s="832" t="s">
        <v>3452</v>
      </c>
      <c r="C1871" s="832" t="s">
        <v>3460</v>
      </c>
      <c r="D1871" s="833" t="s">
        <v>5006</v>
      </c>
      <c r="E1871" s="834" t="s">
        <v>3474</v>
      </c>
      <c r="F1871" s="832" t="s">
        <v>3453</v>
      </c>
      <c r="G1871" s="832" t="s">
        <v>3509</v>
      </c>
      <c r="H1871" s="832" t="s">
        <v>564</v>
      </c>
      <c r="I1871" s="832" t="s">
        <v>3510</v>
      </c>
      <c r="J1871" s="832" t="s">
        <v>3511</v>
      </c>
      <c r="K1871" s="832" t="s">
        <v>3512</v>
      </c>
      <c r="L1871" s="835">
        <v>169.73</v>
      </c>
      <c r="M1871" s="835">
        <v>169.73</v>
      </c>
      <c r="N1871" s="832">
        <v>1</v>
      </c>
      <c r="O1871" s="836">
        <v>0.5</v>
      </c>
      <c r="P1871" s="835">
        <v>169.73</v>
      </c>
      <c r="Q1871" s="837">
        <v>1</v>
      </c>
      <c r="R1871" s="832">
        <v>1</v>
      </c>
      <c r="S1871" s="837">
        <v>1</v>
      </c>
      <c r="T1871" s="836">
        <v>0.5</v>
      </c>
      <c r="U1871" s="838">
        <v>1</v>
      </c>
    </row>
    <row r="1872" spans="1:21" ht="14.4" customHeight="1" x14ac:dyDescent="0.3">
      <c r="A1872" s="831">
        <v>30</v>
      </c>
      <c r="B1872" s="832" t="s">
        <v>3452</v>
      </c>
      <c r="C1872" s="832" t="s">
        <v>3460</v>
      </c>
      <c r="D1872" s="833" t="s">
        <v>5006</v>
      </c>
      <c r="E1872" s="834" t="s">
        <v>3474</v>
      </c>
      <c r="F1872" s="832" t="s">
        <v>3453</v>
      </c>
      <c r="G1872" s="832" t="s">
        <v>3515</v>
      </c>
      <c r="H1872" s="832" t="s">
        <v>597</v>
      </c>
      <c r="I1872" s="832" t="s">
        <v>3307</v>
      </c>
      <c r="J1872" s="832" t="s">
        <v>2615</v>
      </c>
      <c r="K1872" s="832" t="s">
        <v>1328</v>
      </c>
      <c r="L1872" s="835">
        <v>31.23</v>
      </c>
      <c r="M1872" s="835">
        <v>31.23</v>
      </c>
      <c r="N1872" s="832">
        <v>1</v>
      </c>
      <c r="O1872" s="836">
        <v>0.5</v>
      </c>
      <c r="P1872" s="835">
        <v>31.23</v>
      </c>
      <c r="Q1872" s="837">
        <v>1</v>
      </c>
      <c r="R1872" s="832">
        <v>1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30</v>
      </c>
      <c r="B1873" s="832" t="s">
        <v>3452</v>
      </c>
      <c r="C1873" s="832" t="s">
        <v>3460</v>
      </c>
      <c r="D1873" s="833" t="s">
        <v>5006</v>
      </c>
      <c r="E1873" s="834" t="s">
        <v>3474</v>
      </c>
      <c r="F1873" s="832" t="s">
        <v>3453</v>
      </c>
      <c r="G1873" s="832" t="s">
        <v>4897</v>
      </c>
      <c r="H1873" s="832" t="s">
        <v>564</v>
      </c>
      <c r="I1873" s="832" t="s">
        <v>4898</v>
      </c>
      <c r="J1873" s="832" t="s">
        <v>1454</v>
      </c>
      <c r="K1873" s="832" t="s">
        <v>1455</v>
      </c>
      <c r="L1873" s="835">
        <v>11.3</v>
      </c>
      <c r="M1873" s="835">
        <v>11.3</v>
      </c>
      <c r="N1873" s="832">
        <v>1</v>
      </c>
      <c r="O1873" s="836">
        <v>0.5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30</v>
      </c>
      <c r="B1874" s="832" t="s">
        <v>3452</v>
      </c>
      <c r="C1874" s="832" t="s">
        <v>3460</v>
      </c>
      <c r="D1874" s="833" t="s">
        <v>5006</v>
      </c>
      <c r="E1874" s="834" t="s">
        <v>3474</v>
      </c>
      <c r="F1874" s="832" t="s">
        <v>3453</v>
      </c>
      <c r="G1874" s="832" t="s">
        <v>3519</v>
      </c>
      <c r="H1874" s="832" t="s">
        <v>564</v>
      </c>
      <c r="I1874" s="832" t="s">
        <v>3520</v>
      </c>
      <c r="J1874" s="832" t="s">
        <v>1845</v>
      </c>
      <c r="K1874" s="832" t="s">
        <v>3521</v>
      </c>
      <c r="L1874" s="835">
        <v>34.15</v>
      </c>
      <c r="M1874" s="835">
        <v>170.75</v>
      </c>
      <c r="N1874" s="832">
        <v>5</v>
      </c>
      <c r="O1874" s="836">
        <v>2.5</v>
      </c>
      <c r="P1874" s="835">
        <v>68.3</v>
      </c>
      <c r="Q1874" s="837">
        <v>0.39999999999999997</v>
      </c>
      <c r="R1874" s="832">
        <v>2</v>
      </c>
      <c r="S1874" s="837">
        <v>0.4</v>
      </c>
      <c r="T1874" s="836">
        <v>1</v>
      </c>
      <c r="U1874" s="838">
        <v>0.4</v>
      </c>
    </row>
    <row r="1875" spans="1:21" ht="14.4" customHeight="1" x14ac:dyDescent="0.3">
      <c r="A1875" s="831">
        <v>30</v>
      </c>
      <c r="B1875" s="832" t="s">
        <v>3452</v>
      </c>
      <c r="C1875" s="832" t="s">
        <v>3460</v>
      </c>
      <c r="D1875" s="833" t="s">
        <v>5006</v>
      </c>
      <c r="E1875" s="834" t="s">
        <v>3474</v>
      </c>
      <c r="F1875" s="832" t="s">
        <v>3453</v>
      </c>
      <c r="G1875" s="832" t="s">
        <v>3519</v>
      </c>
      <c r="H1875" s="832" t="s">
        <v>564</v>
      </c>
      <c r="I1875" s="832" t="s">
        <v>4146</v>
      </c>
      <c r="J1875" s="832" t="s">
        <v>1845</v>
      </c>
      <c r="K1875" s="832" t="s">
        <v>3521</v>
      </c>
      <c r="L1875" s="835">
        <v>34.15</v>
      </c>
      <c r="M1875" s="835">
        <v>34.15</v>
      </c>
      <c r="N1875" s="832">
        <v>1</v>
      </c>
      <c r="O1875" s="836">
        <v>0.5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30</v>
      </c>
      <c r="B1876" s="832" t="s">
        <v>3452</v>
      </c>
      <c r="C1876" s="832" t="s">
        <v>3460</v>
      </c>
      <c r="D1876" s="833" t="s">
        <v>5006</v>
      </c>
      <c r="E1876" s="834" t="s">
        <v>3474</v>
      </c>
      <c r="F1876" s="832" t="s">
        <v>3453</v>
      </c>
      <c r="G1876" s="832" t="s">
        <v>4037</v>
      </c>
      <c r="H1876" s="832" t="s">
        <v>597</v>
      </c>
      <c r="I1876" s="832" t="s">
        <v>2755</v>
      </c>
      <c r="J1876" s="832" t="s">
        <v>805</v>
      </c>
      <c r="K1876" s="832" t="s">
        <v>2756</v>
      </c>
      <c r="L1876" s="835">
        <v>29.27</v>
      </c>
      <c r="M1876" s="835">
        <v>29.27</v>
      </c>
      <c r="N1876" s="832">
        <v>1</v>
      </c>
      <c r="O1876" s="836">
        <v>0.5</v>
      </c>
      <c r="P1876" s="835">
        <v>29.27</v>
      </c>
      <c r="Q1876" s="837">
        <v>1</v>
      </c>
      <c r="R1876" s="832">
        <v>1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30</v>
      </c>
      <c r="B1877" s="832" t="s">
        <v>3452</v>
      </c>
      <c r="C1877" s="832" t="s">
        <v>3460</v>
      </c>
      <c r="D1877" s="833" t="s">
        <v>5006</v>
      </c>
      <c r="E1877" s="834" t="s">
        <v>3474</v>
      </c>
      <c r="F1877" s="832" t="s">
        <v>3453</v>
      </c>
      <c r="G1877" s="832" t="s">
        <v>3619</v>
      </c>
      <c r="H1877" s="832" t="s">
        <v>564</v>
      </c>
      <c r="I1877" s="832" t="s">
        <v>3620</v>
      </c>
      <c r="J1877" s="832" t="s">
        <v>1373</v>
      </c>
      <c r="K1877" s="832" t="s">
        <v>3621</v>
      </c>
      <c r="L1877" s="835">
        <v>73.09</v>
      </c>
      <c r="M1877" s="835">
        <v>73.09</v>
      </c>
      <c r="N1877" s="832">
        <v>1</v>
      </c>
      <c r="O1877" s="836">
        <v>0.5</v>
      </c>
      <c r="P1877" s="835">
        <v>73.09</v>
      </c>
      <c r="Q1877" s="837">
        <v>1</v>
      </c>
      <c r="R1877" s="832">
        <v>1</v>
      </c>
      <c r="S1877" s="837">
        <v>1</v>
      </c>
      <c r="T1877" s="836">
        <v>0.5</v>
      </c>
      <c r="U1877" s="838">
        <v>1</v>
      </c>
    </row>
    <row r="1878" spans="1:21" ht="14.4" customHeight="1" x14ac:dyDescent="0.3">
      <c r="A1878" s="831">
        <v>30</v>
      </c>
      <c r="B1878" s="832" t="s">
        <v>3452</v>
      </c>
      <c r="C1878" s="832" t="s">
        <v>3460</v>
      </c>
      <c r="D1878" s="833" t="s">
        <v>5006</v>
      </c>
      <c r="E1878" s="834" t="s">
        <v>3474</v>
      </c>
      <c r="F1878" s="832" t="s">
        <v>3453</v>
      </c>
      <c r="G1878" s="832" t="s">
        <v>3482</v>
      </c>
      <c r="H1878" s="832" t="s">
        <v>564</v>
      </c>
      <c r="I1878" s="832" t="s">
        <v>3483</v>
      </c>
      <c r="J1878" s="832" t="s">
        <v>665</v>
      </c>
      <c r="K1878" s="832" t="s">
        <v>3484</v>
      </c>
      <c r="L1878" s="835">
        <v>31.65</v>
      </c>
      <c r="M1878" s="835">
        <v>31.65</v>
      </c>
      <c r="N1878" s="832">
        <v>1</v>
      </c>
      <c r="O1878" s="836">
        <v>0.5</v>
      </c>
      <c r="P1878" s="835">
        <v>31.65</v>
      </c>
      <c r="Q1878" s="837">
        <v>1</v>
      </c>
      <c r="R1878" s="832">
        <v>1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30</v>
      </c>
      <c r="B1879" s="832" t="s">
        <v>3452</v>
      </c>
      <c r="C1879" s="832" t="s">
        <v>3460</v>
      </c>
      <c r="D1879" s="833" t="s">
        <v>5006</v>
      </c>
      <c r="E1879" s="834" t="s">
        <v>3474</v>
      </c>
      <c r="F1879" s="832" t="s">
        <v>3453</v>
      </c>
      <c r="G1879" s="832" t="s">
        <v>3482</v>
      </c>
      <c r="H1879" s="832" t="s">
        <v>564</v>
      </c>
      <c r="I1879" s="832" t="s">
        <v>4899</v>
      </c>
      <c r="J1879" s="832" t="s">
        <v>684</v>
      </c>
      <c r="K1879" s="832" t="s">
        <v>3814</v>
      </c>
      <c r="L1879" s="835">
        <v>0</v>
      </c>
      <c r="M1879" s="835">
        <v>0</v>
      </c>
      <c r="N1879" s="832">
        <v>1</v>
      </c>
      <c r="O1879" s="836">
        <v>0.5</v>
      </c>
      <c r="P1879" s="835">
        <v>0</v>
      </c>
      <c r="Q1879" s="837"/>
      <c r="R1879" s="832">
        <v>1</v>
      </c>
      <c r="S1879" s="837">
        <v>1</v>
      </c>
      <c r="T1879" s="836">
        <v>0.5</v>
      </c>
      <c r="U1879" s="838">
        <v>1</v>
      </c>
    </row>
    <row r="1880" spans="1:21" ht="14.4" customHeight="1" x14ac:dyDescent="0.3">
      <c r="A1880" s="831">
        <v>30</v>
      </c>
      <c r="B1880" s="832" t="s">
        <v>3452</v>
      </c>
      <c r="C1880" s="832" t="s">
        <v>3460</v>
      </c>
      <c r="D1880" s="833" t="s">
        <v>5006</v>
      </c>
      <c r="E1880" s="834" t="s">
        <v>3474</v>
      </c>
      <c r="F1880" s="832" t="s">
        <v>3453</v>
      </c>
      <c r="G1880" s="832" t="s">
        <v>3482</v>
      </c>
      <c r="H1880" s="832" t="s">
        <v>564</v>
      </c>
      <c r="I1880" s="832" t="s">
        <v>3526</v>
      </c>
      <c r="J1880" s="832" t="s">
        <v>3527</v>
      </c>
      <c r="K1880" s="832" t="s">
        <v>3528</v>
      </c>
      <c r="L1880" s="835">
        <v>31.65</v>
      </c>
      <c r="M1880" s="835">
        <v>31.65</v>
      </c>
      <c r="N1880" s="832">
        <v>1</v>
      </c>
      <c r="O1880" s="836">
        <v>0.5</v>
      </c>
      <c r="P1880" s="835">
        <v>31.65</v>
      </c>
      <c r="Q1880" s="837">
        <v>1</v>
      </c>
      <c r="R1880" s="832">
        <v>1</v>
      </c>
      <c r="S1880" s="837">
        <v>1</v>
      </c>
      <c r="T1880" s="836">
        <v>0.5</v>
      </c>
      <c r="U1880" s="838">
        <v>1</v>
      </c>
    </row>
    <row r="1881" spans="1:21" ht="14.4" customHeight="1" x14ac:dyDescent="0.3">
      <c r="A1881" s="831">
        <v>30</v>
      </c>
      <c r="B1881" s="832" t="s">
        <v>3452</v>
      </c>
      <c r="C1881" s="832" t="s">
        <v>3460</v>
      </c>
      <c r="D1881" s="833" t="s">
        <v>5006</v>
      </c>
      <c r="E1881" s="834" t="s">
        <v>3474</v>
      </c>
      <c r="F1881" s="832" t="s">
        <v>3453</v>
      </c>
      <c r="G1881" s="832" t="s">
        <v>3482</v>
      </c>
      <c r="H1881" s="832" t="s">
        <v>564</v>
      </c>
      <c r="I1881" s="832" t="s">
        <v>3815</v>
      </c>
      <c r="J1881" s="832" t="s">
        <v>682</v>
      </c>
      <c r="K1881" s="832" t="s">
        <v>683</v>
      </c>
      <c r="L1881" s="835">
        <v>0</v>
      </c>
      <c r="M1881" s="835">
        <v>0</v>
      </c>
      <c r="N1881" s="832">
        <v>1</v>
      </c>
      <c r="O1881" s="836">
        <v>0.5</v>
      </c>
      <c r="P1881" s="835"/>
      <c r="Q1881" s="837"/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30</v>
      </c>
      <c r="B1882" s="832" t="s">
        <v>3452</v>
      </c>
      <c r="C1882" s="832" t="s">
        <v>3460</v>
      </c>
      <c r="D1882" s="833" t="s">
        <v>5006</v>
      </c>
      <c r="E1882" s="834" t="s">
        <v>3474</v>
      </c>
      <c r="F1882" s="832" t="s">
        <v>3453</v>
      </c>
      <c r="G1882" s="832" t="s">
        <v>3622</v>
      </c>
      <c r="H1882" s="832" t="s">
        <v>564</v>
      </c>
      <c r="I1882" s="832" t="s">
        <v>3623</v>
      </c>
      <c r="J1882" s="832" t="s">
        <v>3624</v>
      </c>
      <c r="K1882" s="832" t="s">
        <v>3625</v>
      </c>
      <c r="L1882" s="835">
        <v>88.76</v>
      </c>
      <c r="M1882" s="835">
        <v>177.52</v>
      </c>
      <c r="N1882" s="832">
        <v>2</v>
      </c>
      <c r="O1882" s="836">
        <v>1</v>
      </c>
      <c r="P1882" s="835">
        <v>88.76</v>
      </c>
      <c r="Q1882" s="837">
        <v>0.5</v>
      </c>
      <c r="R1882" s="832">
        <v>1</v>
      </c>
      <c r="S1882" s="837">
        <v>0.5</v>
      </c>
      <c r="T1882" s="836">
        <v>0.5</v>
      </c>
      <c r="U1882" s="838">
        <v>0.5</v>
      </c>
    </row>
    <row r="1883" spans="1:21" ht="14.4" customHeight="1" x14ac:dyDescent="0.3">
      <c r="A1883" s="831">
        <v>30</v>
      </c>
      <c r="B1883" s="832" t="s">
        <v>3452</v>
      </c>
      <c r="C1883" s="832" t="s">
        <v>3460</v>
      </c>
      <c r="D1883" s="833" t="s">
        <v>5006</v>
      </c>
      <c r="E1883" s="834" t="s">
        <v>3474</v>
      </c>
      <c r="F1883" s="832" t="s">
        <v>3453</v>
      </c>
      <c r="G1883" s="832" t="s">
        <v>4039</v>
      </c>
      <c r="H1883" s="832" t="s">
        <v>597</v>
      </c>
      <c r="I1883" s="832" t="s">
        <v>2771</v>
      </c>
      <c r="J1883" s="832" t="s">
        <v>2772</v>
      </c>
      <c r="K1883" s="832" t="s">
        <v>2268</v>
      </c>
      <c r="L1883" s="835">
        <v>31.09</v>
      </c>
      <c r="M1883" s="835">
        <v>31.09</v>
      </c>
      <c r="N1883" s="832">
        <v>1</v>
      </c>
      <c r="O1883" s="836">
        <v>0.5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30</v>
      </c>
      <c r="B1884" s="832" t="s">
        <v>3452</v>
      </c>
      <c r="C1884" s="832" t="s">
        <v>3460</v>
      </c>
      <c r="D1884" s="833" t="s">
        <v>5006</v>
      </c>
      <c r="E1884" s="834" t="s">
        <v>3474</v>
      </c>
      <c r="F1884" s="832" t="s">
        <v>3453</v>
      </c>
      <c r="G1884" s="832" t="s">
        <v>4363</v>
      </c>
      <c r="H1884" s="832" t="s">
        <v>564</v>
      </c>
      <c r="I1884" s="832" t="s">
        <v>4408</v>
      </c>
      <c r="J1884" s="832" t="s">
        <v>4365</v>
      </c>
      <c r="K1884" s="832" t="s">
        <v>4409</v>
      </c>
      <c r="L1884" s="835">
        <v>58.77</v>
      </c>
      <c r="M1884" s="835">
        <v>58.77</v>
      </c>
      <c r="N1884" s="832">
        <v>1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30</v>
      </c>
      <c r="B1885" s="832" t="s">
        <v>3452</v>
      </c>
      <c r="C1885" s="832" t="s">
        <v>3460</v>
      </c>
      <c r="D1885" s="833" t="s">
        <v>5006</v>
      </c>
      <c r="E1885" s="834" t="s">
        <v>3474</v>
      </c>
      <c r="F1885" s="832" t="s">
        <v>3453</v>
      </c>
      <c r="G1885" s="832" t="s">
        <v>3530</v>
      </c>
      <c r="H1885" s="832" t="s">
        <v>564</v>
      </c>
      <c r="I1885" s="832" t="s">
        <v>3636</v>
      </c>
      <c r="J1885" s="832" t="s">
        <v>1365</v>
      </c>
      <c r="K1885" s="832" t="s">
        <v>3533</v>
      </c>
      <c r="L1885" s="835">
        <v>0</v>
      </c>
      <c r="M1885" s="835">
        <v>0</v>
      </c>
      <c r="N1885" s="832">
        <v>3</v>
      </c>
      <c r="O1885" s="836">
        <v>1.5</v>
      </c>
      <c r="P1885" s="835"/>
      <c r="Q1885" s="837"/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30</v>
      </c>
      <c r="B1886" s="832" t="s">
        <v>3452</v>
      </c>
      <c r="C1886" s="832" t="s">
        <v>3460</v>
      </c>
      <c r="D1886" s="833" t="s">
        <v>5006</v>
      </c>
      <c r="E1886" s="834" t="s">
        <v>3474</v>
      </c>
      <c r="F1886" s="832" t="s">
        <v>3453</v>
      </c>
      <c r="G1886" s="832" t="s">
        <v>3530</v>
      </c>
      <c r="H1886" s="832" t="s">
        <v>564</v>
      </c>
      <c r="I1886" s="832" t="s">
        <v>4176</v>
      </c>
      <c r="J1886" s="832" t="s">
        <v>1365</v>
      </c>
      <c r="K1886" s="832" t="s">
        <v>4177</v>
      </c>
      <c r="L1886" s="835">
        <v>0</v>
      </c>
      <c r="M1886" s="835">
        <v>0</v>
      </c>
      <c r="N1886" s="832">
        <v>2</v>
      </c>
      <c r="O1886" s="836">
        <v>1</v>
      </c>
      <c r="P1886" s="835">
        <v>0</v>
      </c>
      <c r="Q1886" s="837"/>
      <c r="R1886" s="832">
        <v>1</v>
      </c>
      <c r="S1886" s="837">
        <v>0.5</v>
      </c>
      <c r="T1886" s="836">
        <v>0.5</v>
      </c>
      <c r="U1886" s="838">
        <v>0.5</v>
      </c>
    </row>
    <row r="1887" spans="1:21" ht="14.4" customHeight="1" x14ac:dyDescent="0.3">
      <c r="A1887" s="831">
        <v>30</v>
      </c>
      <c r="B1887" s="832" t="s">
        <v>3452</v>
      </c>
      <c r="C1887" s="832" t="s">
        <v>3460</v>
      </c>
      <c r="D1887" s="833" t="s">
        <v>5006</v>
      </c>
      <c r="E1887" s="834" t="s">
        <v>3474</v>
      </c>
      <c r="F1887" s="832" t="s">
        <v>3453</v>
      </c>
      <c r="G1887" s="832" t="s">
        <v>3534</v>
      </c>
      <c r="H1887" s="832" t="s">
        <v>564</v>
      </c>
      <c r="I1887" s="832" t="s">
        <v>3995</v>
      </c>
      <c r="J1887" s="832" t="s">
        <v>2609</v>
      </c>
      <c r="K1887" s="832" t="s">
        <v>3996</v>
      </c>
      <c r="L1887" s="835">
        <v>43.21</v>
      </c>
      <c r="M1887" s="835">
        <v>43.21</v>
      </c>
      <c r="N1887" s="832">
        <v>1</v>
      </c>
      <c r="O1887" s="836">
        <v>0.5</v>
      </c>
      <c r="P1887" s="835">
        <v>43.21</v>
      </c>
      <c r="Q1887" s="837">
        <v>1</v>
      </c>
      <c r="R1887" s="832">
        <v>1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30</v>
      </c>
      <c r="B1888" s="832" t="s">
        <v>3452</v>
      </c>
      <c r="C1888" s="832" t="s">
        <v>3460</v>
      </c>
      <c r="D1888" s="833" t="s">
        <v>5006</v>
      </c>
      <c r="E1888" s="834" t="s">
        <v>3474</v>
      </c>
      <c r="F1888" s="832" t="s">
        <v>3453</v>
      </c>
      <c r="G1888" s="832" t="s">
        <v>3537</v>
      </c>
      <c r="H1888" s="832" t="s">
        <v>597</v>
      </c>
      <c r="I1888" s="832" t="s">
        <v>2717</v>
      </c>
      <c r="J1888" s="832" t="s">
        <v>736</v>
      </c>
      <c r="K1888" s="832" t="s">
        <v>2718</v>
      </c>
      <c r="L1888" s="835">
        <v>10.65</v>
      </c>
      <c r="M1888" s="835">
        <v>10.65</v>
      </c>
      <c r="N1888" s="832">
        <v>1</v>
      </c>
      <c r="O1888" s="836">
        <v>0.5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30</v>
      </c>
      <c r="B1889" s="832" t="s">
        <v>3452</v>
      </c>
      <c r="C1889" s="832" t="s">
        <v>3460</v>
      </c>
      <c r="D1889" s="833" t="s">
        <v>5006</v>
      </c>
      <c r="E1889" s="834" t="s">
        <v>3474</v>
      </c>
      <c r="F1889" s="832" t="s">
        <v>3453</v>
      </c>
      <c r="G1889" s="832" t="s">
        <v>3542</v>
      </c>
      <c r="H1889" s="832" t="s">
        <v>597</v>
      </c>
      <c r="I1889" s="832" t="s">
        <v>2643</v>
      </c>
      <c r="J1889" s="832" t="s">
        <v>1071</v>
      </c>
      <c r="K1889" s="832" t="s">
        <v>2644</v>
      </c>
      <c r="L1889" s="835">
        <v>490.89</v>
      </c>
      <c r="M1889" s="835">
        <v>981.78</v>
      </c>
      <c r="N1889" s="832">
        <v>2</v>
      </c>
      <c r="O1889" s="836">
        <v>0.5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30</v>
      </c>
      <c r="B1890" s="832" t="s">
        <v>3452</v>
      </c>
      <c r="C1890" s="832" t="s">
        <v>3460</v>
      </c>
      <c r="D1890" s="833" t="s">
        <v>5006</v>
      </c>
      <c r="E1890" s="834" t="s">
        <v>3474</v>
      </c>
      <c r="F1890" s="832" t="s">
        <v>3453</v>
      </c>
      <c r="G1890" s="832" t="s">
        <v>4053</v>
      </c>
      <c r="H1890" s="832" t="s">
        <v>597</v>
      </c>
      <c r="I1890" s="832" t="s">
        <v>2749</v>
      </c>
      <c r="J1890" s="832" t="s">
        <v>2750</v>
      </c>
      <c r="K1890" s="832" t="s">
        <v>2751</v>
      </c>
      <c r="L1890" s="835">
        <v>32.76</v>
      </c>
      <c r="M1890" s="835">
        <v>32.76</v>
      </c>
      <c r="N1890" s="832">
        <v>1</v>
      </c>
      <c r="O1890" s="836">
        <v>0.5</v>
      </c>
      <c r="P1890" s="835">
        <v>32.76</v>
      </c>
      <c r="Q1890" s="837">
        <v>1</v>
      </c>
      <c r="R1890" s="832">
        <v>1</v>
      </c>
      <c r="S1890" s="837">
        <v>1</v>
      </c>
      <c r="T1890" s="836">
        <v>0.5</v>
      </c>
      <c r="U1890" s="838">
        <v>1</v>
      </c>
    </row>
    <row r="1891" spans="1:21" ht="14.4" customHeight="1" x14ac:dyDescent="0.3">
      <c r="A1891" s="831">
        <v>30</v>
      </c>
      <c r="B1891" s="832" t="s">
        <v>3452</v>
      </c>
      <c r="C1891" s="832" t="s">
        <v>3460</v>
      </c>
      <c r="D1891" s="833" t="s">
        <v>5006</v>
      </c>
      <c r="E1891" s="834" t="s">
        <v>3474</v>
      </c>
      <c r="F1891" s="832" t="s">
        <v>3453</v>
      </c>
      <c r="G1891" s="832" t="s">
        <v>3544</v>
      </c>
      <c r="H1891" s="832" t="s">
        <v>564</v>
      </c>
      <c r="I1891" s="832" t="s">
        <v>3545</v>
      </c>
      <c r="J1891" s="832" t="s">
        <v>1133</v>
      </c>
      <c r="K1891" s="832" t="s">
        <v>3546</v>
      </c>
      <c r="L1891" s="835">
        <v>32.25</v>
      </c>
      <c r="M1891" s="835">
        <v>32.25</v>
      </c>
      <c r="N1891" s="832">
        <v>1</v>
      </c>
      <c r="O1891" s="836">
        <v>0.5</v>
      </c>
      <c r="P1891" s="835">
        <v>32.25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" customHeight="1" x14ac:dyDescent="0.3">
      <c r="A1892" s="831">
        <v>30</v>
      </c>
      <c r="B1892" s="832" t="s">
        <v>3452</v>
      </c>
      <c r="C1892" s="832" t="s">
        <v>3460</v>
      </c>
      <c r="D1892" s="833" t="s">
        <v>5006</v>
      </c>
      <c r="E1892" s="834" t="s">
        <v>3474</v>
      </c>
      <c r="F1892" s="832" t="s">
        <v>3453</v>
      </c>
      <c r="G1892" s="832" t="s">
        <v>3544</v>
      </c>
      <c r="H1892" s="832" t="s">
        <v>564</v>
      </c>
      <c r="I1892" s="832" t="s">
        <v>3647</v>
      </c>
      <c r="J1892" s="832" t="s">
        <v>1133</v>
      </c>
      <c r="K1892" s="832" t="s">
        <v>3648</v>
      </c>
      <c r="L1892" s="835">
        <v>103.67</v>
      </c>
      <c r="M1892" s="835">
        <v>103.67</v>
      </c>
      <c r="N1892" s="832">
        <v>1</v>
      </c>
      <c r="O1892" s="836">
        <v>0.5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30</v>
      </c>
      <c r="B1893" s="832" t="s">
        <v>3452</v>
      </c>
      <c r="C1893" s="832" t="s">
        <v>3460</v>
      </c>
      <c r="D1893" s="833" t="s">
        <v>5006</v>
      </c>
      <c r="E1893" s="834" t="s">
        <v>3474</v>
      </c>
      <c r="F1893" s="832" t="s">
        <v>3453</v>
      </c>
      <c r="G1893" s="832" t="s">
        <v>3487</v>
      </c>
      <c r="H1893" s="832" t="s">
        <v>597</v>
      </c>
      <c r="I1893" s="832" t="s">
        <v>2558</v>
      </c>
      <c r="J1893" s="832" t="s">
        <v>2559</v>
      </c>
      <c r="K1893" s="832" t="s">
        <v>2560</v>
      </c>
      <c r="L1893" s="835">
        <v>16.12</v>
      </c>
      <c r="M1893" s="835">
        <v>32.24</v>
      </c>
      <c r="N1893" s="832">
        <v>2</v>
      </c>
      <c r="O1893" s="836">
        <v>1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30</v>
      </c>
      <c r="B1894" s="832" t="s">
        <v>3452</v>
      </c>
      <c r="C1894" s="832" t="s">
        <v>3460</v>
      </c>
      <c r="D1894" s="833" t="s">
        <v>5006</v>
      </c>
      <c r="E1894" s="834" t="s">
        <v>3474</v>
      </c>
      <c r="F1894" s="832" t="s">
        <v>3453</v>
      </c>
      <c r="G1894" s="832" t="s">
        <v>3584</v>
      </c>
      <c r="H1894" s="832" t="s">
        <v>597</v>
      </c>
      <c r="I1894" s="832" t="s">
        <v>2781</v>
      </c>
      <c r="J1894" s="832" t="s">
        <v>1553</v>
      </c>
      <c r="K1894" s="832" t="s">
        <v>2737</v>
      </c>
      <c r="L1894" s="835">
        <v>47.7</v>
      </c>
      <c r="M1894" s="835">
        <v>95.4</v>
      </c>
      <c r="N1894" s="832">
        <v>2</v>
      </c>
      <c r="O1894" s="836">
        <v>1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30</v>
      </c>
      <c r="B1895" s="832" t="s">
        <v>3452</v>
      </c>
      <c r="C1895" s="832" t="s">
        <v>3460</v>
      </c>
      <c r="D1895" s="833" t="s">
        <v>5006</v>
      </c>
      <c r="E1895" s="834" t="s">
        <v>3474</v>
      </c>
      <c r="F1895" s="832" t="s">
        <v>3453</v>
      </c>
      <c r="G1895" s="832" t="s">
        <v>3547</v>
      </c>
      <c r="H1895" s="832" t="s">
        <v>564</v>
      </c>
      <c r="I1895" s="832" t="s">
        <v>3548</v>
      </c>
      <c r="J1895" s="832" t="s">
        <v>3549</v>
      </c>
      <c r="K1895" s="832" t="s">
        <v>3550</v>
      </c>
      <c r="L1895" s="835">
        <v>72.88</v>
      </c>
      <c r="M1895" s="835">
        <v>72.88</v>
      </c>
      <c r="N1895" s="832">
        <v>1</v>
      </c>
      <c r="O1895" s="836">
        <v>0.5</v>
      </c>
      <c r="P1895" s="835">
        <v>72.88</v>
      </c>
      <c r="Q1895" s="837">
        <v>1</v>
      </c>
      <c r="R1895" s="832">
        <v>1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30</v>
      </c>
      <c r="B1896" s="832" t="s">
        <v>3452</v>
      </c>
      <c r="C1896" s="832" t="s">
        <v>3460</v>
      </c>
      <c r="D1896" s="833" t="s">
        <v>5006</v>
      </c>
      <c r="E1896" s="834" t="s">
        <v>3474</v>
      </c>
      <c r="F1896" s="832" t="s">
        <v>3453</v>
      </c>
      <c r="G1896" s="832" t="s">
        <v>3599</v>
      </c>
      <c r="H1896" s="832" t="s">
        <v>564</v>
      </c>
      <c r="I1896" s="832" t="s">
        <v>3897</v>
      </c>
      <c r="J1896" s="832" t="s">
        <v>3601</v>
      </c>
      <c r="K1896" s="832" t="s">
        <v>3898</v>
      </c>
      <c r="L1896" s="835">
        <v>352.3</v>
      </c>
      <c r="M1896" s="835">
        <v>352.3</v>
      </c>
      <c r="N1896" s="832">
        <v>1</v>
      </c>
      <c r="O1896" s="836">
        <v>1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30</v>
      </c>
      <c r="B1897" s="832" t="s">
        <v>3452</v>
      </c>
      <c r="C1897" s="832" t="s">
        <v>3460</v>
      </c>
      <c r="D1897" s="833" t="s">
        <v>5006</v>
      </c>
      <c r="E1897" s="834" t="s">
        <v>3474</v>
      </c>
      <c r="F1897" s="832" t="s">
        <v>3453</v>
      </c>
      <c r="G1897" s="832" t="s">
        <v>3899</v>
      </c>
      <c r="H1897" s="832" t="s">
        <v>597</v>
      </c>
      <c r="I1897" s="832" t="s">
        <v>3366</v>
      </c>
      <c r="J1897" s="832" t="s">
        <v>2859</v>
      </c>
      <c r="K1897" s="832" t="s">
        <v>823</v>
      </c>
      <c r="L1897" s="835">
        <v>143.35</v>
      </c>
      <c r="M1897" s="835">
        <v>143.35</v>
      </c>
      <c r="N1897" s="832">
        <v>1</v>
      </c>
      <c r="O1897" s="836">
        <v>0.5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30</v>
      </c>
      <c r="B1898" s="832" t="s">
        <v>3452</v>
      </c>
      <c r="C1898" s="832" t="s">
        <v>3460</v>
      </c>
      <c r="D1898" s="833" t="s">
        <v>5006</v>
      </c>
      <c r="E1898" s="834" t="s">
        <v>3474</v>
      </c>
      <c r="F1898" s="832" t="s">
        <v>3453</v>
      </c>
      <c r="G1898" s="832" t="s">
        <v>4196</v>
      </c>
      <c r="H1898" s="832" t="s">
        <v>564</v>
      </c>
      <c r="I1898" s="832" t="s">
        <v>4197</v>
      </c>
      <c r="J1898" s="832" t="s">
        <v>4198</v>
      </c>
      <c r="K1898" s="832" t="s">
        <v>4199</v>
      </c>
      <c r="L1898" s="835">
        <v>0</v>
      </c>
      <c r="M1898" s="835">
        <v>0</v>
      </c>
      <c r="N1898" s="832">
        <v>1</v>
      </c>
      <c r="O1898" s="836">
        <v>0.5</v>
      </c>
      <c r="P1898" s="835"/>
      <c r="Q1898" s="837"/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30</v>
      </c>
      <c r="B1899" s="832" t="s">
        <v>3452</v>
      </c>
      <c r="C1899" s="832" t="s">
        <v>3460</v>
      </c>
      <c r="D1899" s="833" t="s">
        <v>5006</v>
      </c>
      <c r="E1899" s="834" t="s">
        <v>3474</v>
      </c>
      <c r="F1899" s="832" t="s">
        <v>3453</v>
      </c>
      <c r="G1899" s="832" t="s">
        <v>4900</v>
      </c>
      <c r="H1899" s="832" t="s">
        <v>597</v>
      </c>
      <c r="I1899" s="832" t="s">
        <v>3197</v>
      </c>
      <c r="J1899" s="832" t="s">
        <v>1822</v>
      </c>
      <c r="K1899" s="832" t="s">
        <v>3198</v>
      </c>
      <c r="L1899" s="835">
        <v>63.75</v>
      </c>
      <c r="M1899" s="835">
        <v>63.75</v>
      </c>
      <c r="N1899" s="832">
        <v>1</v>
      </c>
      <c r="O1899" s="836">
        <v>0.5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30</v>
      </c>
      <c r="B1900" s="832" t="s">
        <v>3452</v>
      </c>
      <c r="C1900" s="832" t="s">
        <v>3460</v>
      </c>
      <c r="D1900" s="833" t="s">
        <v>5006</v>
      </c>
      <c r="E1900" s="834" t="s">
        <v>3474</v>
      </c>
      <c r="F1900" s="832" t="s">
        <v>3453</v>
      </c>
      <c r="G1900" s="832" t="s">
        <v>3559</v>
      </c>
      <c r="H1900" s="832" t="s">
        <v>597</v>
      </c>
      <c r="I1900" s="832" t="s">
        <v>3057</v>
      </c>
      <c r="J1900" s="832" t="s">
        <v>1461</v>
      </c>
      <c r="K1900" s="832" t="s">
        <v>3058</v>
      </c>
      <c r="L1900" s="835">
        <v>0</v>
      </c>
      <c r="M1900" s="835">
        <v>0</v>
      </c>
      <c r="N1900" s="832">
        <v>4</v>
      </c>
      <c r="O1900" s="836">
        <v>2.5</v>
      </c>
      <c r="P1900" s="835">
        <v>0</v>
      </c>
      <c r="Q1900" s="837"/>
      <c r="R1900" s="832">
        <v>1</v>
      </c>
      <c r="S1900" s="837">
        <v>0.25</v>
      </c>
      <c r="T1900" s="836">
        <v>1</v>
      </c>
      <c r="U1900" s="838">
        <v>0.4</v>
      </c>
    </row>
    <row r="1901" spans="1:21" ht="14.4" customHeight="1" x14ac:dyDescent="0.3">
      <c r="A1901" s="831">
        <v>30</v>
      </c>
      <c r="B1901" s="832" t="s">
        <v>3452</v>
      </c>
      <c r="C1901" s="832" t="s">
        <v>3460</v>
      </c>
      <c r="D1901" s="833" t="s">
        <v>5006</v>
      </c>
      <c r="E1901" s="834" t="s">
        <v>3474</v>
      </c>
      <c r="F1901" s="832" t="s">
        <v>3453</v>
      </c>
      <c r="G1901" s="832" t="s">
        <v>3560</v>
      </c>
      <c r="H1901" s="832" t="s">
        <v>564</v>
      </c>
      <c r="I1901" s="832" t="s">
        <v>3657</v>
      </c>
      <c r="J1901" s="832" t="s">
        <v>1829</v>
      </c>
      <c r="K1901" s="832" t="s">
        <v>3658</v>
      </c>
      <c r="L1901" s="835">
        <v>210.38</v>
      </c>
      <c r="M1901" s="835">
        <v>631.14</v>
      </c>
      <c r="N1901" s="832">
        <v>3</v>
      </c>
      <c r="O1901" s="836">
        <v>1.5</v>
      </c>
      <c r="P1901" s="835">
        <v>210.38</v>
      </c>
      <c r="Q1901" s="837">
        <v>0.33333333333333331</v>
      </c>
      <c r="R1901" s="832">
        <v>1</v>
      </c>
      <c r="S1901" s="837">
        <v>0.33333333333333331</v>
      </c>
      <c r="T1901" s="836">
        <v>0.5</v>
      </c>
      <c r="U1901" s="838">
        <v>0.33333333333333331</v>
      </c>
    </row>
    <row r="1902" spans="1:21" ht="14.4" customHeight="1" x14ac:dyDescent="0.3">
      <c r="A1902" s="831">
        <v>30</v>
      </c>
      <c r="B1902" s="832" t="s">
        <v>3452</v>
      </c>
      <c r="C1902" s="832" t="s">
        <v>3460</v>
      </c>
      <c r="D1902" s="833" t="s">
        <v>5006</v>
      </c>
      <c r="E1902" s="834" t="s">
        <v>3474</v>
      </c>
      <c r="F1902" s="832" t="s">
        <v>3453</v>
      </c>
      <c r="G1902" s="832" t="s">
        <v>3565</v>
      </c>
      <c r="H1902" s="832" t="s">
        <v>564</v>
      </c>
      <c r="I1902" s="832" t="s">
        <v>4901</v>
      </c>
      <c r="J1902" s="832" t="s">
        <v>4072</v>
      </c>
      <c r="K1902" s="832" t="s">
        <v>4073</v>
      </c>
      <c r="L1902" s="835">
        <v>63.61</v>
      </c>
      <c r="M1902" s="835">
        <v>63.61</v>
      </c>
      <c r="N1902" s="832">
        <v>1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30</v>
      </c>
      <c r="B1903" s="832" t="s">
        <v>3452</v>
      </c>
      <c r="C1903" s="832" t="s">
        <v>3460</v>
      </c>
      <c r="D1903" s="833" t="s">
        <v>5006</v>
      </c>
      <c r="E1903" s="834" t="s">
        <v>3474</v>
      </c>
      <c r="F1903" s="832" t="s">
        <v>3453</v>
      </c>
      <c r="G1903" s="832" t="s">
        <v>3565</v>
      </c>
      <c r="H1903" s="832" t="s">
        <v>564</v>
      </c>
      <c r="I1903" s="832" t="s">
        <v>4902</v>
      </c>
      <c r="J1903" s="832" t="s">
        <v>4072</v>
      </c>
      <c r="K1903" s="832" t="s">
        <v>4903</v>
      </c>
      <c r="L1903" s="835">
        <v>34.07</v>
      </c>
      <c r="M1903" s="835">
        <v>34.07</v>
      </c>
      <c r="N1903" s="832">
        <v>1</v>
      </c>
      <c r="O1903" s="836">
        <v>0.5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30</v>
      </c>
      <c r="B1904" s="832" t="s">
        <v>3452</v>
      </c>
      <c r="C1904" s="832" t="s">
        <v>3460</v>
      </c>
      <c r="D1904" s="833" t="s">
        <v>5006</v>
      </c>
      <c r="E1904" s="834" t="s">
        <v>3474</v>
      </c>
      <c r="F1904" s="832" t="s">
        <v>3453</v>
      </c>
      <c r="G1904" s="832" t="s">
        <v>3929</v>
      </c>
      <c r="H1904" s="832" t="s">
        <v>564</v>
      </c>
      <c r="I1904" s="832" t="s">
        <v>3930</v>
      </c>
      <c r="J1904" s="832" t="s">
        <v>826</v>
      </c>
      <c r="K1904" s="832" t="s">
        <v>3931</v>
      </c>
      <c r="L1904" s="835">
        <v>132</v>
      </c>
      <c r="M1904" s="835">
        <v>132</v>
      </c>
      <c r="N1904" s="832">
        <v>1</v>
      </c>
      <c r="O1904" s="836">
        <v>0.5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30</v>
      </c>
      <c r="B1905" s="832" t="s">
        <v>3452</v>
      </c>
      <c r="C1905" s="832" t="s">
        <v>3460</v>
      </c>
      <c r="D1905" s="833" t="s">
        <v>5006</v>
      </c>
      <c r="E1905" s="834" t="s">
        <v>3474</v>
      </c>
      <c r="F1905" s="832" t="s">
        <v>3453</v>
      </c>
      <c r="G1905" s="832" t="s">
        <v>3569</v>
      </c>
      <c r="H1905" s="832" t="s">
        <v>564</v>
      </c>
      <c r="I1905" s="832" t="s">
        <v>3570</v>
      </c>
      <c r="J1905" s="832" t="s">
        <v>1726</v>
      </c>
      <c r="K1905" s="832" t="s">
        <v>2713</v>
      </c>
      <c r="L1905" s="835">
        <v>122.73</v>
      </c>
      <c r="M1905" s="835">
        <v>245.46</v>
      </c>
      <c r="N1905" s="832">
        <v>2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30</v>
      </c>
      <c r="B1906" s="832" t="s">
        <v>3452</v>
      </c>
      <c r="C1906" s="832" t="s">
        <v>3460</v>
      </c>
      <c r="D1906" s="833" t="s">
        <v>5006</v>
      </c>
      <c r="E1906" s="834" t="s">
        <v>3474</v>
      </c>
      <c r="F1906" s="832" t="s">
        <v>3453</v>
      </c>
      <c r="G1906" s="832" t="s">
        <v>3938</v>
      </c>
      <c r="H1906" s="832" t="s">
        <v>564</v>
      </c>
      <c r="I1906" s="832" t="s">
        <v>3939</v>
      </c>
      <c r="J1906" s="832" t="s">
        <v>1781</v>
      </c>
      <c r="K1906" s="832" t="s">
        <v>3940</v>
      </c>
      <c r="L1906" s="835">
        <v>264</v>
      </c>
      <c r="M1906" s="835">
        <v>264</v>
      </c>
      <c r="N1906" s="832">
        <v>1</v>
      </c>
      <c r="O1906" s="836">
        <v>0.5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30</v>
      </c>
      <c r="B1907" s="832" t="s">
        <v>3452</v>
      </c>
      <c r="C1907" s="832" t="s">
        <v>3460</v>
      </c>
      <c r="D1907" s="833" t="s">
        <v>5006</v>
      </c>
      <c r="E1907" s="834" t="s">
        <v>3474</v>
      </c>
      <c r="F1907" s="832" t="s">
        <v>3453</v>
      </c>
      <c r="G1907" s="832" t="s">
        <v>3938</v>
      </c>
      <c r="H1907" s="832" t="s">
        <v>564</v>
      </c>
      <c r="I1907" s="832" t="s">
        <v>4074</v>
      </c>
      <c r="J1907" s="832" t="s">
        <v>1783</v>
      </c>
      <c r="K1907" s="832" t="s">
        <v>4075</v>
      </c>
      <c r="L1907" s="835">
        <v>65.989999999999995</v>
      </c>
      <c r="M1907" s="835">
        <v>65.989999999999995</v>
      </c>
      <c r="N1907" s="832">
        <v>1</v>
      </c>
      <c r="O1907" s="836">
        <v>0.5</v>
      </c>
      <c r="P1907" s="835">
        <v>65.989999999999995</v>
      </c>
      <c r="Q1907" s="837">
        <v>1</v>
      </c>
      <c r="R1907" s="832">
        <v>1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30</v>
      </c>
      <c r="B1908" s="832" t="s">
        <v>3452</v>
      </c>
      <c r="C1908" s="832" t="s">
        <v>3460</v>
      </c>
      <c r="D1908" s="833" t="s">
        <v>5006</v>
      </c>
      <c r="E1908" s="834" t="s">
        <v>3474</v>
      </c>
      <c r="F1908" s="832" t="s">
        <v>3453</v>
      </c>
      <c r="G1908" s="832" t="s">
        <v>3589</v>
      </c>
      <c r="H1908" s="832" t="s">
        <v>597</v>
      </c>
      <c r="I1908" s="832" t="s">
        <v>2677</v>
      </c>
      <c r="J1908" s="832" t="s">
        <v>2678</v>
      </c>
      <c r="K1908" s="832" t="s">
        <v>2679</v>
      </c>
      <c r="L1908" s="835">
        <v>131.32</v>
      </c>
      <c r="M1908" s="835">
        <v>131.32</v>
      </c>
      <c r="N1908" s="832">
        <v>1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30</v>
      </c>
      <c r="B1909" s="832" t="s">
        <v>3452</v>
      </c>
      <c r="C1909" s="832" t="s">
        <v>3460</v>
      </c>
      <c r="D1909" s="833" t="s">
        <v>5006</v>
      </c>
      <c r="E1909" s="834" t="s">
        <v>3474</v>
      </c>
      <c r="F1909" s="832" t="s">
        <v>3453</v>
      </c>
      <c r="G1909" s="832" t="s">
        <v>3941</v>
      </c>
      <c r="H1909" s="832" t="s">
        <v>564</v>
      </c>
      <c r="I1909" s="832" t="s">
        <v>4079</v>
      </c>
      <c r="J1909" s="832" t="s">
        <v>961</v>
      </c>
      <c r="K1909" s="832" t="s">
        <v>4080</v>
      </c>
      <c r="L1909" s="835">
        <v>87.87</v>
      </c>
      <c r="M1909" s="835">
        <v>87.87</v>
      </c>
      <c r="N1909" s="832">
        <v>1</v>
      </c>
      <c r="O1909" s="836">
        <v>0.5</v>
      </c>
      <c r="P1909" s="835">
        <v>87.87</v>
      </c>
      <c r="Q1909" s="837">
        <v>1</v>
      </c>
      <c r="R1909" s="832">
        <v>1</v>
      </c>
      <c r="S1909" s="837">
        <v>1</v>
      </c>
      <c r="T1909" s="836">
        <v>0.5</v>
      </c>
      <c r="U1909" s="838">
        <v>1</v>
      </c>
    </row>
    <row r="1910" spans="1:21" ht="14.4" customHeight="1" x14ac:dyDescent="0.3">
      <c r="A1910" s="831">
        <v>30</v>
      </c>
      <c r="B1910" s="832" t="s">
        <v>3452</v>
      </c>
      <c r="C1910" s="832" t="s">
        <v>3460</v>
      </c>
      <c r="D1910" s="833" t="s">
        <v>5006</v>
      </c>
      <c r="E1910" s="834" t="s">
        <v>3474</v>
      </c>
      <c r="F1910" s="832" t="s">
        <v>3453</v>
      </c>
      <c r="G1910" s="832" t="s">
        <v>4438</v>
      </c>
      <c r="H1910" s="832" t="s">
        <v>564</v>
      </c>
      <c r="I1910" s="832" t="s">
        <v>4904</v>
      </c>
      <c r="J1910" s="832" t="s">
        <v>4440</v>
      </c>
      <c r="K1910" s="832" t="s">
        <v>4905</v>
      </c>
      <c r="L1910" s="835">
        <v>73.83</v>
      </c>
      <c r="M1910" s="835">
        <v>73.83</v>
      </c>
      <c r="N1910" s="832">
        <v>1</v>
      </c>
      <c r="O1910" s="836">
        <v>0.5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30</v>
      </c>
      <c r="B1911" s="832" t="s">
        <v>3452</v>
      </c>
      <c r="C1911" s="832" t="s">
        <v>3460</v>
      </c>
      <c r="D1911" s="833" t="s">
        <v>5006</v>
      </c>
      <c r="E1911" s="834" t="s">
        <v>3474</v>
      </c>
      <c r="F1911" s="832" t="s">
        <v>3453</v>
      </c>
      <c r="G1911" s="832" t="s">
        <v>3590</v>
      </c>
      <c r="H1911" s="832" t="s">
        <v>564</v>
      </c>
      <c r="I1911" s="832" t="s">
        <v>3944</v>
      </c>
      <c r="J1911" s="832" t="s">
        <v>791</v>
      </c>
      <c r="K1911" s="832" t="s">
        <v>3945</v>
      </c>
      <c r="L1911" s="835">
        <v>311.02</v>
      </c>
      <c r="M1911" s="835">
        <v>311.02</v>
      </c>
      <c r="N1911" s="832">
        <v>1</v>
      </c>
      <c r="O1911" s="836">
        <v>0.5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30</v>
      </c>
      <c r="B1912" s="832" t="s">
        <v>3452</v>
      </c>
      <c r="C1912" s="832" t="s">
        <v>3460</v>
      </c>
      <c r="D1912" s="833" t="s">
        <v>5006</v>
      </c>
      <c r="E1912" s="834" t="s">
        <v>3474</v>
      </c>
      <c r="F1912" s="832" t="s">
        <v>3453</v>
      </c>
      <c r="G1912" s="832" t="s">
        <v>3590</v>
      </c>
      <c r="H1912" s="832" t="s">
        <v>564</v>
      </c>
      <c r="I1912" s="832" t="s">
        <v>4222</v>
      </c>
      <c r="J1912" s="832" t="s">
        <v>779</v>
      </c>
      <c r="K1912" s="832" t="s">
        <v>4223</v>
      </c>
      <c r="L1912" s="835">
        <v>0</v>
      </c>
      <c r="M1912" s="835">
        <v>0</v>
      </c>
      <c r="N1912" s="832">
        <v>1</v>
      </c>
      <c r="O1912" s="836">
        <v>0.5</v>
      </c>
      <c r="P1912" s="835"/>
      <c r="Q1912" s="837"/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30</v>
      </c>
      <c r="B1913" s="832" t="s">
        <v>3452</v>
      </c>
      <c r="C1913" s="832" t="s">
        <v>3460</v>
      </c>
      <c r="D1913" s="833" t="s">
        <v>5006</v>
      </c>
      <c r="E1913" s="834" t="s">
        <v>3474</v>
      </c>
      <c r="F1913" s="832" t="s">
        <v>3453</v>
      </c>
      <c r="G1913" s="832" t="s">
        <v>1865</v>
      </c>
      <c r="H1913" s="832" t="s">
        <v>597</v>
      </c>
      <c r="I1913" s="832" t="s">
        <v>2621</v>
      </c>
      <c r="J1913" s="832" t="s">
        <v>2622</v>
      </c>
      <c r="K1913" s="832" t="s">
        <v>2623</v>
      </c>
      <c r="L1913" s="835">
        <v>120.61</v>
      </c>
      <c r="M1913" s="835">
        <v>120.61</v>
      </c>
      <c r="N1913" s="832">
        <v>1</v>
      </c>
      <c r="O1913" s="836">
        <v>0.5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30</v>
      </c>
      <c r="B1914" s="832" t="s">
        <v>3452</v>
      </c>
      <c r="C1914" s="832" t="s">
        <v>3460</v>
      </c>
      <c r="D1914" s="833" t="s">
        <v>5006</v>
      </c>
      <c r="E1914" s="834" t="s">
        <v>3474</v>
      </c>
      <c r="F1914" s="832" t="s">
        <v>3453</v>
      </c>
      <c r="G1914" s="832" t="s">
        <v>3947</v>
      </c>
      <c r="H1914" s="832" t="s">
        <v>597</v>
      </c>
      <c r="I1914" s="832" t="s">
        <v>2657</v>
      </c>
      <c r="J1914" s="832" t="s">
        <v>967</v>
      </c>
      <c r="K1914" s="832" t="s">
        <v>2658</v>
      </c>
      <c r="L1914" s="835">
        <v>1544.99</v>
      </c>
      <c r="M1914" s="835">
        <v>1544.99</v>
      </c>
      <c r="N1914" s="832">
        <v>1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30</v>
      </c>
      <c r="B1915" s="832" t="s">
        <v>3452</v>
      </c>
      <c r="C1915" s="832" t="s">
        <v>3460</v>
      </c>
      <c r="D1915" s="833" t="s">
        <v>5006</v>
      </c>
      <c r="E1915" s="834" t="s">
        <v>3474</v>
      </c>
      <c r="F1915" s="832" t="s">
        <v>3453</v>
      </c>
      <c r="G1915" s="832" t="s">
        <v>3948</v>
      </c>
      <c r="H1915" s="832" t="s">
        <v>597</v>
      </c>
      <c r="I1915" s="832" t="s">
        <v>2811</v>
      </c>
      <c r="J1915" s="832" t="s">
        <v>2812</v>
      </c>
      <c r="K1915" s="832" t="s">
        <v>2813</v>
      </c>
      <c r="L1915" s="835">
        <v>109.17</v>
      </c>
      <c r="M1915" s="835">
        <v>109.17</v>
      </c>
      <c r="N1915" s="832">
        <v>1</v>
      </c>
      <c r="O1915" s="836">
        <v>0.5</v>
      </c>
      <c r="P1915" s="835">
        <v>109.17</v>
      </c>
      <c r="Q1915" s="837">
        <v>1</v>
      </c>
      <c r="R1915" s="832">
        <v>1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30</v>
      </c>
      <c r="B1916" s="832" t="s">
        <v>3452</v>
      </c>
      <c r="C1916" s="832" t="s">
        <v>3460</v>
      </c>
      <c r="D1916" s="833" t="s">
        <v>5006</v>
      </c>
      <c r="E1916" s="834" t="s">
        <v>3474</v>
      </c>
      <c r="F1916" s="832" t="s">
        <v>3453</v>
      </c>
      <c r="G1916" s="832" t="s">
        <v>3948</v>
      </c>
      <c r="H1916" s="832" t="s">
        <v>597</v>
      </c>
      <c r="I1916" s="832" t="s">
        <v>4906</v>
      </c>
      <c r="J1916" s="832" t="s">
        <v>2812</v>
      </c>
      <c r="K1916" s="832" t="s">
        <v>4907</v>
      </c>
      <c r="L1916" s="835">
        <v>438.06</v>
      </c>
      <c r="M1916" s="835">
        <v>438.06</v>
      </c>
      <c r="N1916" s="832">
        <v>1</v>
      </c>
      <c r="O1916" s="836">
        <v>0.5</v>
      </c>
      <c r="P1916" s="835">
        <v>438.06</v>
      </c>
      <c r="Q1916" s="837">
        <v>1</v>
      </c>
      <c r="R1916" s="832">
        <v>1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30</v>
      </c>
      <c r="B1917" s="832" t="s">
        <v>3452</v>
      </c>
      <c r="C1917" s="832" t="s">
        <v>3460</v>
      </c>
      <c r="D1917" s="833" t="s">
        <v>5006</v>
      </c>
      <c r="E1917" s="834" t="s">
        <v>3474</v>
      </c>
      <c r="F1917" s="832" t="s">
        <v>3453</v>
      </c>
      <c r="G1917" s="832" t="s">
        <v>4238</v>
      </c>
      <c r="H1917" s="832" t="s">
        <v>597</v>
      </c>
      <c r="I1917" s="832" t="s">
        <v>2583</v>
      </c>
      <c r="J1917" s="832" t="s">
        <v>940</v>
      </c>
      <c r="K1917" s="832" t="s">
        <v>2584</v>
      </c>
      <c r="L1917" s="835">
        <v>0</v>
      </c>
      <c r="M1917" s="835">
        <v>0</v>
      </c>
      <c r="N1917" s="832">
        <v>2</v>
      </c>
      <c r="O1917" s="836">
        <v>1</v>
      </c>
      <c r="P1917" s="835"/>
      <c r="Q1917" s="837"/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30</v>
      </c>
      <c r="B1918" s="832" t="s">
        <v>3452</v>
      </c>
      <c r="C1918" s="832" t="s">
        <v>3460</v>
      </c>
      <c r="D1918" s="833" t="s">
        <v>5006</v>
      </c>
      <c r="E1918" s="834" t="s">
        <v>3474</v>
      </c>
      <c r="F1918" s="832" t="s">
        <v>3453</v>
      </c>
      <c r="G1918" s="832" t="s">
        <v>4082</v>
      </c>
      <c r="H1918" s="832" t="s">
        <v>597</v>
      </c>
      <c r="I1918" s="832" t="s">
        <v>3093</v>
      </c>
      <c r="J1918" s="832" t="s">
        <v>1432</v>
      </c>
      <c r="K1918" s="832" t="s">
        <v>3094</v>
      </c>
      <c r="L1918" s="835">
        <v>212.45</v>
      </c>
      <c r="M1918" s="835">
        <v>212.45</v>
      </c>
      <c r="N1918" s="832">
        <v>1</v>
      </c>
      <c r="O1918" s="836">
        <v>0.5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30</v>
      </c>
      <c r="B1919" s="832" t="s">
        <v>3452</v>
      </c>
      <c r="C1919" s="832" t="s">
        <v>3460</v>
      </c>
      <c r="D1919" s="833" t="s">
        <v>5006</v>
      </c>
      <c r="E1919" s="834" t="s">
        <v>3474</v>
      </c>
      <c r="F1919" s="832" t="s">
        <v>3453</v>
      </c>
      <c r="G1919" s="832" t="s">
        <v>3572</v>
      </c>
      <c r="H1919" s="832" t="s">
        <v>597</v>
      </c>
      <c r="I1919" s="832" t="s">
        <v>2910</v>
      </c>
      <c r="J1919" s="832" t="s">
        <v>2897</v>
      </c>
      <c r="K1919" s="832" t="s">
        <v>2911</v>
      </c>
      <c r="L1919" s="835">
        <v>63.14</v>
      </c>
      <c r="M1919" s="835">
        <v>63.14</v>
      </c>
      <c r="N1919" s="832">
        <v>1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30</v>
      </c>
      <c r="B1920" s="832" t="s">
        <v>3452</v>
      </c>
      <c r="C1920" s="832" t="s">
        <v>3460</v>
      </c>
      <c r="D1920" s="833" t="s">
        <v>5006</v>
      </c>
      <c r="E1920" s="834" t="s">
        <v>3474</v>
      </c>
      <c r="F1920" s="832" t="s">
        <v>3453</v>
      </c>
      <c r="G1920" s="832" t="s">
        <v>3572</v>
      </c>
      <c r="H1920" s="832" t="s">
        <v>597</v>
      </c>
      <c r="I1920" s="832" t="s">
        <v>2912</v>
      </c>
      <c r="J1920" s="832" t="s">
        <v>2897</v>
      </c>
      <c r="K1920" s="832" t="s">
        <v>2913</v>
      </c>
      <c r="L1920" s="835">
        <v>49.08</v>
      </c>
      <c r="M1920" s="835">
        <v>98.16</v>
      </c>
      <c r="N1920" s="832">
        <v>2</v>
      </c>
      <c r="O1920" s="836">
        <v>1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30</v>
      </c>
      <c r="B1921" s="832" t="s">
        <v>3452</v>
      </c>
      <c r="C1921" s="832" t="s">
        <v>3460</v>
      </c>
      <c r="D1921" s="833" t="s">
        <v>5006</v>
      </c>
      <c r="E1921" s="834" t="s">
        <v>3474</v>
      </c>
      <c r="F1921" s="832" t="s">
        <v>3453</v>
      </c>
      <c r="G1921" s="832" t="s">
        <v>3572</v>
      </c>
      <c r="H1921" s="832" t="s">
        <v>597</v>
      </c>
      <c r="I1921" s="832" t="s">
        <v>2914</v>
      </c>
      <c r="J1921" s="832" t="s">
        <v>2897</v>
      </c>
      <c r="K1921" s="832" t="s">
        <v>2915</v>
      </c>
      <c r="L1921" s="835">
        <v>126.27</v>
      </c>
      <c r="M1921" s="835">
        <v>126.27</v>
      </c>
      <c r="N1921" s="832">
        <v>1</v>
      </c>
      <c r="O1921" s="836">
        <v>0.5</v>
      </c>
      <c r="P1921" s="835">
        <v>126.27</v>
      </c>
      <c r="Q1921" s="837">
        <v>1</v>
      </c>
      <c r="R1921" s="832">
        <v>1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30</v>
      </c>
      <c r="B1922" s="832" t="s">
        <v>3452</v>
      </c>
      <c r="C1922" s="832" t="s">
        <v>3460</v>
      </c>
      <c r="D1922" s="833" t="s">
        <v>5006</v>
      </c>
      <c r="E1922" s="834" t="s">
        <v>3474</v>
      </c>
      <c r="F1922" s="832" t="s">
        <v>3454</v>
      </c>
      <c r="G1922" s="832" t="s">
        <v>3573</v>
      </c>
      <c r="H1922" s="832" t="s">
        <v>564</v>
      </c>
      <c r="I1922" s="832" t="s">
        <v>4908</v>
      </c>
      <c r="J1922" s="832" t="s">
        <v>3470</v>
      </c>
      <c r="K1922" s="832"/>
      <c r="L1922" s="835">
        <v>0</v>
      </c>
      <c r="M1922" s="835">
        <v>0</v>
      </c>
      <c r="N1922" s="832">
        <v>1</v>
      </c>
      <c r="O1922" s="836">
        <v>1</v>
      </c>
      <c r="P1922" s="835"/>
      <c r="Q1922" s="837"/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30</v>
      </c>
      <c r="B1923" s="832" t="s">
        <v>3452</v>
      </c>
      <c r="C1923" s="832" t="s">
        <v>3460</v>
      </c>
      <c r="D1923" s="833" t="s">
        <v>5006</v>
      </c>
      <c r="E1923" s="834" t="s">
        <v>3474</v>
      </c>
      <c r="F1923" s="832" t="s">
        <v>3455</v>
      </c>
      <c r="G1923" s="832" t="s">
        <v>3605</v>
      </c>
      <c r="H1923" s="832" t="s">
        <v>564</v>
      </c>
      <c r="I1923" s="832" t="s">
        <v>4894</v>
      </c>
      <c r="J1923" s="832" t="s">
        <v>4895</v>
      </c>
      <c r="K1923" s="832" t="s">
        <v>4896</v>
      </c>
      <c r="L1923" s="835">
        <v>4000</v>
      </c>
      <c r="M1923" s="835">
        <v>4000</v>
      </c>
      <c r="N1923" s="832">
        <v>1</v>
      </c>
      <c r="O1923" s="836">
        <v>1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30</v>
      </c>
      <c r="B1924" s="832" t="s">
        <v>3452</v>
      </c>
      <c r="C1924" s="832" t="s">
        <v>3460</v>
      </c>
      <c r="D1924" s="833" t="s">
        <v>5006</v>
      </c>
      <c r="E1924" s="834" t="s">
        <v>3475</v>
      </c>
      <c r="F1924" s="832" t="s">
        <v>3453</v>
      </c>
      <c r="G1924" s="832" t="s">
        <v>3661</v>
      </c>
      <c r="H1924" s="832" t="s">
        <v>564</v>
      </c>
      <c r="I1924" s="832" t="s">
        <v>3662</v>
      </c>
      <c r="J1924" s="832" t="s">
        <v>3663</v>
      </c>
      <c r="K1924" s="832" t="s">
        <v>3664</v>
      </c>
      <c r="L1924" s="835">
        <v>254.83</v>
      </c>
      <c r="M1924" s="835">
        <v>254.83</v>
      </c>
      <c r="N1924" s="832">
        <v>1</v>
      </c>
      <c r="O1924" s="836">
        <v>0.5</v>
      </c>
      <c r="P1924" s="835">
        <v>254.83</v>
      </c>
      <c r="Q1924" s="837">
        <v>1</v>
      </c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30</v>
      </c>
      <c r="B1925" s="832" t="s">
        <v>3452</v>
      </c>
      <c r="C1925" s="832" t="s">
        <v>3460</v>
      </c>
      <c r="D1925" s="833" t="s">
        <v>5006</v>
      </c>
      <c r="E1925" s="834" t="s">
        <v>3475</v>
      </c>
      <c r="F1925" s="832" t="s">
        <v>3453</v>
      </c>
      <c r="G1925" s="832" t="s">
        <v>3490</v>
      </c>
      <c r="H1925" s="832" t="s">
        <v>597</v>
      </c>
      <c r="I1925" s="832" t="s">
        <v>3025</v>
      </c>
      <c r="J1925" s="832" t="s">
        <v>641</v>
      </c>
      <c r="K1925" s="832" t="s">
        <v>642</v>
      </c>
      <c r="L1925" s="835">
        <v>21.76</v>
      </c>
      <c r="M1925" s="835">
        <v>21.76</v>
      </c>
      <c r="N1925" s="832">
        <v>1</v>
      </c>
      <c r="O1925" s="836">
        <v>0.5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30</v>
      </c>
      <c r="B1926" s="832" t="s">
        <v>3452</v>
      </c>
      <c r="C1926" s="832" t="s">
        <v>3460</v>
      </c>
      <c r="D1926" s="833" t="s">
        <v>5006</v>
      </c>
      <c r="E1926" s="834" t="s">
        <v>3475</v>
      </c>
      <c r="F1926" s="832" t="s">
        <v>3453</v>
      </c>
      <c r="G1926" s="832" t="s">
        <v>3490</v>
      </c>
      <c r="H1926" s="832" t="s">
        <v>597</v>
      </c>
      <c r="I1926" s="832" t="s">
        <v>3027</v>
      </c>
      <c r="J1926" s="832" t="s">
        <v>641</v>
      </c>
      <c r="K1926" s="832" t="s">
        <v>644</v>
      </c>
      <c r="L1926" s="835">
        <v>65.28</v>
      </c>
      <c r="M1926" s="835">
        <v>65.28</v>
      </c>
      <c r="N1926" s="832">
        <v>1</v>
      </c>
      <c r="O1926" s="836">
        <v>0.5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30</v>
      </c>
      <c r="B1927" s="832" t="s">
        <v>3452</v>
      </c>
      <c r="C1927" s="832" t="s">
        <v>3460</v>
      </c>
      <c r="D1927" s="833" t="s">
        <v>5006</v>
      </c>
      <c r="E1927" s="834" t="s">
        <v>3475</v>
      </c>
      <c r="F1927" s="832" t="s">
        <v>3453</v>
      </c>
      <c r="G1927" s="832" t="s">
        <v>3491</v>
      </c>
      <c r="H1927" s="832" t="s">
        <v>597</v>
      </c>
      <c r="I1927" s="832" t="s">
        <v>3137</v>
      </c>
      <c r="J1927" s="832" t="s">
        <v>3133</v>
      </c>
      <c r="K1927" s="832" t="s">
        <v>3136</v>
      </c>
      <c r="L1927" s="835">
        <v>4.7</v>
      </c>
      <c r="M1927" s="835">
        <v>4.7</v>
      </c>
      <c r="N1927" s="832">
        <v>1</v>
      </c>
      <c r="O1927" s="836">
        <v>1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30</v>
      </c>
      <c r="B1928" s="832" t="s">
        <v>3452</v>
      </c>
      <c r="C1928" s="832" t="s">
        <v>3460</v>
      </c>
      <c r="D1928" s="833" t="s">
        <v>5006</v>
      </c>
      <c r="E1928" s="834" t="s">
        <v>3475</v>
      </c>
      <c r="F1928" s="832" t="s">
        <v>3453</v>
      </c>
      <c r="G1928" s="832" t="s">
        <v>3669</v>
      </c>
      <c r="H1928" s="832" t="s">
        <v>597</v>
      </c>
      <c r="I1928" s="832" t="s">
        <v>2673</v>
      </c>
      <c r="J1928" s="832" t="s">
        <v>848</v>
      </c>
      <c r="K1928" s="832" t="s">
        <v>652</v>
      </c>
      <c r="L1928" s="835">
        <v>80.010000000000005</v>
      </c>
      <c r="M1928" s="835">
        <v>160.02000000000001</v>
      </c>
      <c r="N1928" s="832">
        <v>2</v>
      </c>
      <c r="O1928" s="836">
        <v>1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30</v>
      </c>
      <c r="B1929" s="832" t="s">
        <v>3452</v>
      </c>
      <c r="C1929" s="832" t="s">
        <v>3460</v>
      </c>
      <c r="D1929" s="833" t="s">
        <v>5006</v>
      </c>
      <c r="E1929" s="834" t="s">
        <v>3475</v>
      </c>
      <c r="F1929" s="832" t="s">
        <v>3453</v>
      </c>
      <c r="G1929" s="832" t="s">
        <v>3493</v>
      </c>
      <c r="H1929" s="832" t="s">
        <v>597</v>
      </c>
      <c r="I1929" s="832" t="s">
        <v>2763</v>
      </c>
      <c r="J1929" s="832" t="s">
        <v>2761</v>
      </c>
      <c r="K1929" s="832" t="s">
        <v>2747</v>
      </c>
      <c r="L1929" s="835">
        <v>31.09</v>
      </c>
      <c r="M1929" s="835">
        <v>62.18</v>
      </c>
      <c r="N1929" s="832">
        <v>2</v>
      </c>
      <c r="O1929" s="836">
        <v>1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30</v>
      </c>
      <c r="B1930" s="832" t="s">
        <v>3452</v>
      </c>
      <c r="C1930" s="832" t="s">
        <v>3460</v>
      </c>
      <c r="D1930" s="833" t="s">
        <v>5006</v>
      </c>
      <c r="E1930" s="834" t="s">
        <v>3475</v>
      </c>
      <c r="F1930" s="832" t="s">
        <v>3453</v>
      </c>
      <c r="G1930" s="832" t="s">
        <v>4451</v>
      </c>
      <c r="H1930" s="832" t="s">
        <v>564</v>
      </c>
      <c r="I1930" s="832" t="s">
        <v>4452</v>
      </c>
      <c r="J1930" s="832" t="s">
        <v>1715</v>
      </c>
      <c r="K1930" s="832" t="s">
        <v>3823</v>
      </c>
      <c r="L1930" s="835">
        <v>150.1</v>
      </c>
      <c r="M1930" s="835">
        <v>150.1</v>
      </c>
      <c r="N1930" s="832">
        <v>1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30</v>
      </c>
      <c r="B1931" s="832" t="s">
        <v>3452</v>
      </c>
      <c r="C1931" s="832" t="s">
        <v>3460</v>
      </c>
      <c r="D1931" s="833" t="s">
        <v>5006</v>
      </c>
      <c r="E1931" s="834" t="s">
        <v>3475</v>
      </c>
      <c r="F1931" s="832" t="s">
        <v>3453</v>
      </c>
      <c r="G1931" s="832" t="s">
        <v>3494</v>
      </c>
      <c r="H1931" s="832" t="s">
        <v>597</v>
      </c>
      <c r="I1931" s="832" t="s">
        <v>2843</v>
      </c>
      <c r="J1931" s="832" t="s">
        <v>2844</v>
      </c>
      <c r="K1931" s="832" t="s">
        <v>2845</v>
      </c>
      <c r="L1931" s="835">
        <v>278.63</v>
      </c>
      <c r="M1931" s="835">
        <v>278.63</v>
      </c>
      <c r="N1931" s="832">
        <v>1</v>
      </c>
      <c r="O1931" s="836">
        <v>0.5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30</v>
      </c>
      <c r="B1932" s="832" t="s">
        <v>3452</v>
      </c>
      <c r="C1932" s="832" t="s">
        <v>3460</v>
      </c>
      <c r="D1932" s="833" t="s">
        <v>5006</v>
      </c>
      <c r="E1932" s="834" t="s">
        <v>3475</v>
      </c>
      <c r="F1932" s="832" t="s">
        <v>3453</v>
      </c>
      <c r="G1932" s="832" t="s">
        <v>3494</v>
      </c>
      <c r="H1932" s="832" t="s">
        <v>597</v>
      </c>
      <c r="I1932" s="832" t="s">
        <v>2853</v>
      </c>
      <c r="J1932" s="832" t="s">
        <v>1790</v>
      </c>
      <c r="K1932" s="832" t="s">
        <v>2854</v>
      </c>
      <c r="L1932" s="835">
        <v>93.18</v>
      </c>
      <c r="M1932" s="835">
        <v>279.54000000000002</v>
      </c>
      <c r="N1932" s="832">
        <v>3</v>
      </c>
      <c r="O1932" s="836">
        <v>1.5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30</v>
      </c>
      <c r="B1933" s="832" t="s">
        <v>3452</v>
      </c>
      <c r="C1933" s="832" t="s">
        <v>3460</v>
      </c>
      <c r="D1933" s="833" t="s">
        <v>5006</v>
      </c>
      <c r="E1933" s="834" t="s">
        <v>3475</v>
      </c>
      <c r="F1933" s="832" t="s">
        <v>3453</v>
      </c>
      <c r="G1933" s="832" t="s">
        <v>3494</v>
      </c>
      <c r="H1933" s="832" t="s">
        <v>597</v>
      </c>
      <c r="I1933" s="832" t="s">
        <v>2849</v>
      </c>
      <c r="J1933" s="832" t="s">
        <v>1790</v>
      </c>
      <c r="K1933" s="832" t="s">
        <v>2850</v>
      </c>
      <c r="L1933" s="835">
        <v>46.6</v>
      </c>
      <c r="M1933" s="835">
        <v>46.6</v>
      </c>
      <c r="N1933" s="832">
        <v>1</v>
      </c>
      <c r="O1933" s="836">
        <v>0.5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30</v>
      </c>
      <c r="B1934" s="832" t="s">
        <v>3452</v>
      </c>
      <c r="C1934" s="832" t="s">
        <v>3460</v>
      </c>
      <c r="D1934" s="833" t="s">
        <v>5006</v>
      </c>
      <c r="E1934" s="834" t="s">
        <v>3475</v>
      </c>
      <c r="F1934" s="832" t="s">
        <v>3453</v>
      </c>
      <c r="G1934" s="832" t="s">
        <v>4909</v>
      </c>
      <c r="H1934" s="832" t="s">
        <v>564</v>
      </c>
      <c r="I1934" s="832" t="s">
        <v>4910</v>
      </c>
      <c r="J1934" s="832" t="s">
        <v>4911</v>
      </c>
      <c r="K1934" s="832" t="s">
        <v>3432</v>
      </c>
      <c r="L1934" s="835">
        <v>318.16000000000003</v>
      </c>
      <c r="M1934" s="835">
        <v>318.16000000000003</v>
      </c>
      <c r="N1934" s="832">
        <v>1</v>
      </c>
      <c r="O1934" s="836">
        <v>0.5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30</v>
      </c>
      <c r="B1935" s="832" t="s">
        <v>3452</v>
      </c>
      <c r="C1935" s="832" t="s">
        <v>3460</v>
      </c>
      <c r="D1935" s="833" t="s">
        <v>5006</v>
      </c>
      <c r="E1935" s="834" t="s">
        <v>3475</v>
      </c>
      <c r="F1935" s="832" t="s">
        <v>3453</v>
      </c>
      <c r="G1935" s="832" t="s">
        <v>3497</v>
      </c>
      <c r="H1935" s="832" t="s">
        <v>564</v>
      </c>
      <c r="I1935" s="832" t="s">
        <v>4912</v>
      </c>
      <c r="J1935" s="832" t="s">
        <v>730</v>
      </c>
      <c r="K1935" s="832" t="s">
        <v>731</v>
      </c>
      <c r="L1935" s="835">
        <v>103.8</v>
      </c>
      <c r="M1935" s="835">
        <v>103.8</v>
      </c>
      <c r="N1935" s="832">
        <v>1</v>
      </c>
      <c r="O1935" s="836">
        <v>0.5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30</v>
      </c>
      <c r="B1936" s="832" t="s">
        <v>3452</v>
      </c>
      <c r="C1936" s="832" t="s">
        <v>3460</v>
      </c>
      <c r="D1936" s="833" t="s">
        <v>5006</v>
      </c>
      <c r="E1936" s="834" t="s">
        <v>3475</v>
      </c>
      <c r="F1936" s="832" t="s">
        <v>3453</v>
      </c>
      <c r="G1936" s="832" t="s">
        <v>3675</v>
      </c>
      <c r="H1936" s="832" t="s">
        <v>597</v>
      </c>
      <c r="I1936" s="832" t="s">
        <v>2730</v>
      </c>
      <c r="J1936" s="832" t="s">
        <v>2731</v>
      </c>
      <c r="K1936" s="832" t="s">
        <v>2732</v>
      </c>
      <c r="L1936" s="835">
        <v>65.540000000000006</v>
      </c>
      <c r="M1936" s="835">
        <v>65.540000000000006</v>
      </c>
      <c r="N1936" s="832">
        <v>1</v>
      </c>
      <c r="O1936" s="836">
        <v>0.5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30</v>
      </c>
      <c r="B1937" s="832" t="s">
        <v>3452</v>
      </c>
      <c r="C1937" s="832" t="s">
        <v>3460</v>
      </c>
      <c r="D1937" s="833" t="s">
        <v>5006</v>
      </c>
      <c r="E1937" s="834" t="s">
        <v>3475</v>
      </c>
      <c r="F1937" s="832" t="s">
        <v>3453</v>
      </c>
      <c r="G1937" s="832" t="s">
        <v>3500</v>
      </c>
      <c r="H1937" s="832" t="s">
        <v>597</v>
      </c>
      <c r="I1937" s="832" t="s">
        <v>2734</v>
      </c>
      <c r="J1937" s="832" t="s">
        <v>761</v>
      </c>
      <c r="K1937" s="832" t="s">
        <v>2735</v>
      </c>
      <c r="L1937" s="835">
        <v>17.559999999999999</v>
      </c>
      <c r="M1937" s="835">
        <v>17.559999999999999</v>
      </c>
      <c r="N1937" s="832">
        <v>1</v>
      </c>
      <c r="O1937" s="836">
        <v>0.5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30</v>
      </c>
      <c r="B1938" s="832" t="s">
        <v>3452</v>
      </c>
      <c r="C1938" s="832" t="s">
        <v>3460</v>
      </c>
      <c r="D1938" s="833" t="s">
        <v>5006</v>
      </c>
      <c r="E1938" s="834" t="s">
        <v>3475</v>
      </c>
      <c r="F1938" s="832" t="s">
        <v>3453</v>
      </c>
      <c r="G1938" s="832" t="s">
        <v>3500</v>
      </c>
      <c r="H1938" s="832" t="s">
        <v>597</v>
      </c>
      <c r="I1938" s="832" t="s">
        <v>2736</v>
      </c>
      <c r="J1938" s="832" t="s">
        <v>761</v>
      </c>
      <c r="K1938" s="832" t="s">
        <v>2737</v>
      </c>
      <c r="L1938" s="835">
        <v>35.11</v>
      </c>
      <c r="M1938" s="835">
        <v>35.11</v>
      </c>
      <c r="N1938" s="832">
        <v>1</v>
      </c>
      <c r="O1938" s="836">
        <v>0.5</v>
      </c>
      <c r="P1938" s="835">
        <v>35.11</v>
      </c>
      <c r="Q1938" s="837">
        <v>1</v>
      </c>
      <c r="R1938" s="832">
        <v>1</v>
      </c>
      <c r="S1938" s="837">
        <v>1</v>
      </c>
      <c r="T1938" s="836">
        <v>0.5</v>
      </c>
      <c r="U1938" s="838">
        <v>1</v>
      </c>
    </row>
    <row r="1939" spans="1:21" ht="14.4" customHeight="1" x14ac:dyDescent="0.3">
      <c r="A1939" s="831">
        <v>30</v>
      </c>
      <c r="B1939" s="832" t="s">
        <v>3452</v>
      </c>
      <c r="C1939" s="832" t="s">
        <v>3460</v>
      </c>
      <c r="D1939" s="833" t="s">
        <v>5006</v>
      </c>
      <c r="E1939" s="834" t="s">
        <v>3475</v>
      </c>
      <c r="F1939" s="832" t="s">
        <v>3453</v>
      </c>
      <c r="G1939" s="832" t="s">
        <v>3501</v>
      </c>
      <c r="H1939" s="832" t="s">
        <v>597</v>
      </c>
      <c r="I1939" s="832" t="s">
        <v>3149</v>
      </c>
      <c r="J1939" s="832" t="s">
        <v>821</v>
      </c>
      <c r="K1939" s="832" t="s">
        <v>762</v>
      </c>
      <c r="L1939" s="835">
        <v>65.989999999999995</v>
      </c>
      <c r="M1939" s="835">
        <v>65.989999999999995</v>
      </c>
      <c r="N1939" s="832">
        <v>1</v>
      </c>
      <c r="O1939" s="836">
        <v>0.5</v>
      </c>
      <c r="P1939" s="835">
        <v>65.989999999999995</v>
      </c>
      <c r="Q1939" s="837">
        <v>1</v>
      </c>
      <c r="R1939" s="832">
        <v>1</v>
      </c>
      <c r="S1939" s="837">
        <v>1</v>
      </c>
      <c r="T1939" s="836">
        <v>0.5</v>
      </c>
      <c r="U1939" s="838">
        <v>1</v>
      </c>
    </row>
    <row r="1940" spans="1:21" ht="14.4" customHeight="1" x14ac:dyDescent="0.3">
      <c r="A1940" s="831">
        <v>30</v>
      </c>
      <c r="B1940" s="832" t="s">
        <v>3452</v>
      </c>
      <c r="C1940" s="832" t="s">
        <v>3460</v>
      </c>
      <c r="D1940" s="833" t="s">
        <v>5006</v>
      </c>
      <c r="E1940" s="834" t="s">
        <v>3475</v>
      </c>
      <c r="F1940" s="832" t="s">
        <v>3453</v>
      </c>
      <c r="G1940" s="832" t="s">
        <v>3501</v>
      </c>
      <c r="H1940" s="832" t="s">
        <v>597</v>
      </c>
      <c r="I1940" s="832" t="s">
        <v>3150</v>
      </c>
      <c r="J1940" s="832" t="s">
        <v>822</v>
      </c>
      <c r="K1940" s="832" t="s">
        <v>823</v>
      </c>
      <c r="L1940" s="835">
        <v>132</v>
      </c>
      <c r="M1940" s="835">
        <v>132</v>
      </c>
      <c r="N1940" s="832">
        <v>1</v>
      </c>
      <c r="O1940" s="836">
        <v>0.5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30</v>
      </c>
      <c r="B1941" s="832" t="s">
        <v>3452</v>
      </c>
      <c r="C1941" s="832" t="s">
        <v>3460</v>
      </c>
      <c r="D1941" s="833" t="s">
        <v>5006</v>
      </c>
      <c r="E1941" s="834" t="s">
        <v>3475</v>
      </c>
      <c r="F1941" s="832" t="s">
        <v>3453</v>
      </c>
      <c r="G1941" s="832" t="s">
        <v>3990</v>
      </c>
      <c r="H1941" s="832" t="s">
        <v>564</v>
      </c>
      <c r="I1941" s="832" t="s">
        <v>3991</v>
      </c>
      <c r="J1941" s="832" t="s">
        <v>3992</v>
      </c>
      <c r="K1941" s="832" t="s">
        <v>3993</v>
      </c>
      <c r="L1941" s="835">
        <v>772.5</v>
      </c>
      <c r="M1941" s="835">
        <v>772.5</v>
      </c>
      <c r="N1941" s="832">
        <v>1</v>
      </c>
      <c r="O1941" s="836">
        <v>0.5</v>
      </c>
      <c r="P1941" s="835">
        <v>772.5</v>
      </c>
      <c r="Q1941" s="837">
        <v>1</v>
      </c>
      <c r="R1941" s="832">
        <v>1</v>
      </c>
      <c r="S1941" s="837">
        <v>1</v>
      </c>
      <c r="T1941" s="836">
        <v>0.5</v>
      </c>
      <c r="U1941" s="838">
        <v>1</v>
      </c>
    </row>
    <row r="1942" spans="1:21" ht="14.4" customHeight="1" x14ac:dyDescent="0.3">
      <c r="A1942" s="831">
        <v>30</v>
      </c>
      <c r="B1942" s="832" t="s">
        <v>3452</v>
      </c>
      <c r="C1942" s="832" t="s">
        <v>3460</v>
      </c>
      <c r="D1942" s="833" t="s">
        <v>5006</v>
      </c>
      <c r="E1942" s="834" t="s">
        <v>3475</v>
      </c>
      <c r="F1942" s="832" t="s">
        <v>3453</v>
      </c>
      <c r="G1942" s="832" t="s">
        <v>3704</v>
      </c>
      <c r="H1942" s="832" t="s">
        <v>564</v>
      </c>
      <c r="I1942" s="832" t="s">
        <v>3705</v>
      </c>
      <c r="J1942" s="832" t="s">
        <v>3706</v>
      </c>
      <c r="K1942" s="832" t="s">
        <v>3707</v>
      </c>
      <c r="L1942" s="835">
        <v>23.72</v>
      </c>
      <c r="M1942" s="835">
        <v>47.44</v>
      </c>
      <c r="N1942" s="832">
        <v>2</v>
      </c>
      <c r="O1942" s="836">
        <v>1</v>
      </c>
      <c r="P1942" s="835">
        <v>23.72</v>
      </c>
      <c r="Q1942" s="837">
        <v>0.5</v>
      </c>
      <c r="R1942" s="832">
        <v>1</v>
      </c>
      <c r="S1942" s="837">
        <v>0.5</v>
      </c>
      <c r="T1942" s="836">
        <v>0.5</v>
      </c>
      <c r="U1942" s="838">
        <v>0.5</v>
      </c>
    </row>
    <row r="1943" spans="1:21" ht="14.4" customHeight="1" x14ac:dyDescent="0.3">
      <c r="A1943" s="831">
        <v>30</v>
      </c>
      <c r="B1943" s="832" t="s">
        <v>3452</v>
      </c>
      <c r="C1943" s="832" t="s">
        <v>3460</v>
      </c>
      <c r="D1943" s="833" t="s">
        <v>5006</v>
      </c>
      <c r="E1943" s="834" t="s">
        <v>3475</v>
      </c>
      <c r="F1943" s="832" t="s">
        <v>3453</v>
      </c>
      <c r="G1943" s="832" t="s">
        <v>3502</v>
      </c>
      <c r="H1943" s="832" t="s">
        <v>564</v>
      </c>
      <c r="I1943" s="832" t="s">
        <v>3725</v>
      </c>
      <c r="J1943" s="832" t="s">
        <v>875</v>
      </c>
      <c r="K1943" s="832" t="s">
        <v>3726</v>
      </c>
      <c r="L1943" s="835">
        <v>91.11</v>
      </c>
      <c r="M1943" s="835">
        <v>273.33</v>
      </c>
      <c r="N1943" s="832">
        <v>3</v>
      </c>
      <c r="O1943" s="836">
        <v>1.5</v>
      </c>
      <c r="P1943" s="835">
        <v>91.11</v>
      </c>
      <c r="Q1943" s="837">
        <v>0.33333333333333337</v>
      </c>
      <c r="R1943" s="832">
        <v>1</v>
      </c>
      <c r="S1943" s="837">
        <v>0.33333333333333331</v>
      </c>
      <c r="T1943" s="836">
        <v>0.5</v>
      </c>
      <c r="U1943" s="838">
        <v>0.33333333333333331</v>
      </c>
    </row>
    <row r="1944" spans="1:21" ht="14.4" customHeight="1" x14ac:dyDescent="0.3">
      <c r="A1944" s="831">
        <v>30</v>
      </c>
      <c r="B1944" s="832" t="s">
        <v>3452</v>
      </c>
      <c r="C1944" s="832" t="s">
        <v>3460</v>
      </c>
      <c r="D1944" s="833" t="s">
        <v>5006</v>
      </c>
      <c r="E1944" s="834" t="s">
        <v>3475</v>
      </c>
      <c r="F1944" s="832" t="s">
        <v>3453</v>
      </c>
      <c r="G1944" s="832" t="s">
        <v>3508</v>
      </c>
      <c r="H1944" s="832" t="s">
        <v>597</v>
      </c>
      <c r="I1944" s="832" t="s">
        <v>2697</v>
      </c>
      <c r="J1944" s="832" t="s">
        <v>1091</v>
      </c>
      <c r="K1944" s="832" t="s">
        <v>2698</v>
      </c>
      <c r="L1944" s="835">
        <v>42.51</v>
      </c>
      <c r="M1944" s="835">
        <v>255.06</v>
      </c>
      <c r="N1944" s="832">
        <v>6</v>
      </c>
      <c r="O1944" s="836">
        <v>3</v>
      </c>
      <c r="P1944" s="835">
        <v>85.02</v>
      </c>
      <c r="Q1944" s="837">
        <v>0.33333333333333331</v>
      </c>
      <c r="R1944" s="832">
        <v>2</v>
      </c>
      <c r="S1944" s="837">
        <v>0.33333333333333331</v>
      </c>
      <c r="T1944" s="836">
        <v>1</v>
      </c>
      <c r="U1944" s="838">
        <v>0.33333333333333331</v>
      </c>
    </row>
    <row r="1945" spans="1:21" ht="14.4" customHeight="1" x14ac:dyDescent="0.3">
      <c r="A1945" s="831">
        <v>30</v>
      </c>
      <c r="B1945" s="832" t="s">
        <v>3452</v>
      </c>
      <c r="C1945" s="832" t="s">
        <v>3460</v>
      </c>
      <c r="D1945" s="833" t="s">
        <v>5006</v>
      </c>
      <c r="E1945" s="834" t="s">
        <v>3475</v>
      </c>
      <c r="F1945" s="832" t="s">
        <v>3453</v>
      </c>
      <c r="G1945" s="832" t="s">
        <v>3508</v>
      </c>
      <c r="H1945" s="832" t="s">
        <v>597</v>
      </c>
      <c r="I1945" s="832" t="s">
        <v>2701</v>
      </c>
      <c r="J1945" s="832" t="s">
        <v>1086</v>
      </c>
      <c r="K1945" s="832" t="s">
        <v>2702</v>
      </c>
      <c r="L1945" s="835">
        <v>58.97</v>
      </c>
      <c r="M1945" s="835">
        <v>58.97</v>
      </c>
      <c r="N1945" s="832">
        <v>1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30</v>
      </c>
      <c r="B1946" s="832" t="s">
        <v>3452</v>
      </c>
      <c r="C1946" s="832" t="s">
        <v>3460</v>
      </c>
      <c r="D1946" s="833" t="s">
        <v>5006</v>
      </c>
      <c r="E1946" s="834" t="s">
        <v>3475</v>
      </c>
      <c r="F1946" s="832" t="s">
        <v>3453</v>
      </c>
      <c r="G1946" s="832" t="s">
        <v>3509</v>
      </c>
      <c r="H1946" s="832" t="s">
        <v>564</v>
      </c>
      <c r="I1946" s="832" t="s">
        <v>4270</v>
      </c>
      <c r="J1946" s="832" t="s">
        <v>3511</v>
      </c>
      <c r="K1946" s="832" t="s">
        <v>4271</v>
      </c>
      <c r="L1946" s="835">
        <v>113.16</v>
      </c>
      <c r="M1946" s="835">
        <v>113.16</v>
      </c>
      <c r="N1946" s="832">
        <v>1</v>
      </c>
      <c r="O1946" s="836">
        <v>0.5</v>
      </c>
      <c r="P1946" s="835">
        <v>113.16</v>
      </c>
      <c r="Q1946" s="837">
        <v>1</v>
      </c>
      <c r="R1946" s="832">
        <v>1</v>
      </c>
      <c r="S1946" s="837">
        <v>1</v>
      </c>
      <c r="T1946" s="836">
        <v>0.5</v>
      </c>
      <c r="U1946" s="838">
        <v>1</v>
      </c>
    </row>
    <row r="1947" spans="1:21" ht="14.4" customHeight="1" x14ac:dyDescent="0.3">
      <c r="A1947" s="831">
        <v>30</v>
      </c>
      <c r="B1947" s="832" t="s">
        <v>3452</v>
      </c>
      <c r="C1947" s="832" t="s">
        <v>3460</v>
      </c>
      <c r="D1947" s="833" t="s">
        <v>5006</v>
      </c>
      <c r="E1947" s="834" t="s">
        <v>3475</v>
      </c>
      <c r="F1947" s="832" t="s">
        <v>3453</v>
      </c>
      <c r="G1947" s="832" t="s">
        <v>3509</v>
      </c>
      <c r="H1947" s="832" t="s">
        <v>564</v>
      </c>
      <c r="I1947" s="832" t="s">
        <v>3510</v>
      </c>
      <c r="J1947" s="832" t="s">
        <v>3511</v>
      </c>
      <c r="K1947" s="832" t="s">
        <v>3512</v>
      </c>
      <c r="L1947" s="835">
        <v>169.73</v>
      </c>
      <c r="M1947" s="835">
        <v>339.46</v>
      </c>
      <c r="N1947" s="832">
        <v>2</v>
      </c>
      <c r="O1947" s="836">
        <v>1</v>
      </c>
      <c r="P1947" s="835">
        <v>169.73</v>
      </c>
      <c r="Q1947" s="837">
        <v>0.5</v>
      </c>
      <c r="R1947" s="832">
        <v>1</v>
      </c>
      <c r="S1947" s="837">
        <v>0.5</v>
      </c>
      <c r="T1947" s="836">
        <v>0.5</v>
      </c>
      <c r="U1947" s="838">
        <v>0.5</v>
      </c>
    </row>
    <row r="1948" spans="1:21" ht="14.4" customHeight="1" x14ac:dyDescent="0.3">
      <c r="A1948" s="831">
        <v>30</v>
      </c>
      <c r="B1948" s="832" t="s">
        <v>3452</v>
      </c>
      <c r="C1948" s="832" t="s">
        <v>3460</v>
      </c>
      <c r="D1948" s="833" t="s">
        <v>5006</v>
      </c>
      <c r="E1948" s="834" t="s">
        <v>3475</v>
      </c>
      <c r="F1948" s="832" t="s">
        <v>3453</v>
      </c>
      <c r="G1948" s="832" t="s">
        <v>3509</v>
      </c>
      <c r="H1948" s="832" t="s">
        <v>564</v>
      </c>
      <c r="I1948" s="832" t="s">
        <v>4140</v>
      </c>
      <c r="J1948" s="832" t="s">
        <v>3511</v>
      </c>
      <c r="K1948" s="832" t="s">
        <v>3632</v>
      </c>
      <c r="L1948" s="835">
        <v>339.47</v>
      </c>
      <c r="M1948" s="835">
        <v>339.47</v>
      </c>
      <c r="N1948" s="832">
        <v>1</v>
      </c>
      <c r="O1948" s="836">
        <v>0.5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30</v>
      </c>
      <c r="B1949" s="832" t="s">
        <v>3452</v>
      </c>
      <c r="C1949" s="832" t="s">
        <v>3460</v>
      </c>
      <c r="D1949" s="833" t="s">
        <v>5006</v>
      </c>
      <c r="E1949" s="834" t="s">
        <v>3475</v>
      </c>
      <c r="F1949" s="832" t="s">
        <v>3453</v>
      </c>
      <c r="G1949" s="832" t="s">
        <v>3509</v>
      </c>
      <c r="H1949" s="832" t="s">
        <v>564</v>
      </c>
      <c r="I1949" s="832" t="s">
        <v>4913</v>
      </c>
      <c r="J1949" s="832" t="s">
        <v>3511</v>
      </c>
      <c r="K1949" s="832" t="s">
        <v>4914</v>
      </c>
      <c r="L1949" s="835">
        <v>226.31</v>
      </c>
      <c r="M1949" s="835">
        <v>226.31</v>
      </c>
      <c r="N1949" s="832">
        <v>1</v>
      </c>
      <c r="O1949" s="836">
        <v>0.5</v>
      </c>
      <c r="P1949" s="835">
        <v>226.31</v>
      </c>
      <c r="Q1949" s="837">
        <v>1</v>
      </c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30</v>
      </c>
      <c r="B1950" s="832" t="s">
        <v>3452</v>
      </c>
      <c r="C1950" s="832" t="s">
        <v>3460</v>
      </c>
      <c r="D1950" s="833" t="s">
        <v>5006</v>
      </c>
      <c r="E1950" s="834" t="s">
        <v>3475</v>
      </c>
      <c r="F1950" s="832" t="s">
        <v>3453</v>
      </c>
      <c r="G1950" s="832" t="s">
        <v>3758</v>
      </c>
      <c r="H1950" s="832" t="s">
        <v>564</v>
      </c>
      <c r="I1950" s="832" t="s">
        <v>4479</v>
      </c>
      <c r="J1950" s="832" t="s">
        <v>1371</v>
      </c>
      <c r="K1950" s="832" t="s">
        <v>3760</v>
      </c>
      <c r="L1950" s="835">
        <v>107.27</v>
      </c>
      <c r="M1950" s="835">
        <v>107.27</v>
      </c>
      <c r="N1950" s="832">
        <v>1</v>
      </c>
      <c r="O1950" s="836">
        <v>0.5</v>
      </c>
      <c r="P1950" s="835">
        <v>107.27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30</v>
      </c>
      <c r="B1951" s="832" t="s">
        <v>3452</v>
      </c>
      <c r="C1951" s="832" t="s">
        <v>3460</v>
      </c>
      <c r="D1951" s="833" t="s">
        <v>5006</v>
      </c>
      <c r="E1951" s="834" t="s">
        <v>3475</v>
      </c>
      <c r="F1951" s="832" t="s">
        <v>3453</v>
      </c>
      <c r="G1951" s="832" t="s">
        <v>3575</v>
      </c>
      <c r="H1951" s="832" t="s">
        <v>564</v>
      </c>
      <c r="I1951" s="832" t="s">
        <v>3576</v>
      </c>
      <c r="J1951" s="832" t="s">
        <v>1242</v>
      </c>
      <c r="K1951" s="832" t="s">
        <v>3577</v>
      </c>
      <c r="L1951" s="835">
        <v>45.03</v>
      </c>
      <c r="M1951" s="835">
        <v>45.03</v>
      </c>
      <c r="N1951" s="832">
        <v>1</v>
      </c>
      <c r="O1951" s="836">
        <v>0.5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30</v>
      </c>
      <c r="B1952" s="832" t="s">
        <v>3452</v>
      </c>
      <c r="C1952" s="832" t="s">
        <v>3460</v>
      </c>
      <c r="D1952" s="833" t="s">
        <v>5006</v>
      </c>
      <c r="E1952" s="834" t="s">
        <v>3475</v>
      </c>
      <c r="F1952" s="832" t="s">
        <v>3453</v>
      </c>
      <c r="G1952" s="832" t="s">
        <v>3519</v>
      </c>
      <c r="H1952" s="832" t="s">
        <v>564</v>
      </c>
      <c r="I1952" s="832" t="s">
        <v>3520</v>
      </c>
      <c r="J1952" s="832" t="s">
        <v>1845</v>
      </c>
      <c r="K1952" s="832" t="s">
        <v>3521</v>
      </c>
      <c r="L1952" s="835">
        <v>34.15</v>
      </c>
      <c r="M1952" s="835">
        <v>136.6</v>
      </c>
      <c r="N1952" s="832">
        <v>4</v>
      </c>
      <c r="O1952" s="836">
        <v>3</v>
      </c>
      <c r="P1952" s="835">
        <v>68.3</v>
      </c>
      <c r="Q1952" s="837">
        <v>0.5</v>
      </c>
      <c r="R1952" s="832">
        <v>2</v>
      </c>
      <c r="S1952" s="837">
        <v>0.5</v>
      </c>
      <c r="T1952" s="836">
        <v>1.5</v>
      </c>
      <c r="U1952" s="838">
        <v>0.5</v>
      </c>
    </row>
    <row r="1953" spans="1:21" ht="14.4" customHeight="1" x14ac:dyDescent="0.3">
      <c r="A1953" s="831">
        <v>30</v>
      </c>
      <c r="B1953" s="832" t="s">
        <v>3452</v>
      </c>
      <c r="C1953" s="832" t="s">
        <v>3460</v>
      </c>
      <c r="D1953" s="833" t="s">
        <v>5006</v>
      </c>
      <c r="E1953" s="834" t="s">
        <v>3475</v>
      </c>
      <c r="F1953" s="832" t="s">
        <v>3453</v>
      </c>
      <c r="G1953" s="832" t="s">
        <v>3783</v>
      </c>
      <c r="H1953" s="832" t="s">
        <v>564</v>
      </c>
      <c r="I1953" s="832" t="s">
        <v>3784</v>
      </c>
      <c r="J1953" s="832" t="s">
        <v>1414</v>
      </c>
      <c r="K1953" s="832" t="s">
        <v>3785</v>
      </c>
      <c r="L1953" s="835">
        <v>296.62</v>
      </c>
      <c r="M1953" s="835">
        <v>296.62</v>
      </c>
      <c r="N1953" s="832">
        <v>1</v>
      </c>
      <c r="O1953" s="836">
        <v>0.5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30</v>
      </c>
      <c r="B1954" s="832" t="s">
        <v>3452</v>
      </c>
      <c r="C1954" s="832" t="s">
        <v>3460</v>
      </c>
      <c r="D1954" s="833" t="s">
        <v>5006</v>
      </c>
      <c r="E1954" s="834" t="s">
        <v>3475</v>
      </c>
      <c r="F1954" s="832" t="s">
        <v>3453</v>
      </c>
      <c r="G1954" s="832" t="s">
        <v>3619</v>
      </c>
      <c r="H1954" s="832" t="s">
        <v>564</v>
      </c>
      <c r="I1954" s="832" t="s">
        <v>3620</v>
      </c>
      <c r="J1954" s="832" t="s">
        <v>1373</v>
      </c>
      <c r="K1954" s="832" t="s">
        <v>3621</v>
      </c>
      <c r="L1954" s="835">
        <v>73.09</v>
      </c>
      <c r="M1954" s="835">
        <v>73.09</v>
      </c>
      <c r="N1954" s="832">
        <v>1</v>
      </c>
      <c r="O1954" s="836">
        <v>0.5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30</v>
      </c>
      <c r="B1955" s="832" t="s">
        <v>3452</v>
      </c>
      <c r="C1955" s="832" t="s">
        <v>3460</v>
      </c>
      <c r="D1955" s="833" t="s">
        <v>5006</v>
      </c>
      <c r="E1955" s="834" t="s">
        <v>3475</v>
      </c>
      <c r="F1955" s="832" t="s">
        <v>3453</v>
      </c>
      <c r="G1955" s="832" t="s">
        <v>3482</v>
      </c>
      <c r="H1955" s="832" t="s">
        <v>564</v>
      </c>
      <c r="I1955" s="832" t="s">
        <v>3578</v>
      </c>
      <c r="J1955" s="832" t="s">
        <v>1113</v>
      </c>
      <c r="K1955" s="832" t="s">
        <v>3579</v>
      </c>
      <c r="L1955" s="835">
        <v>26.37</v>
      </c>
      <c r="M1955" s="835">
        <v>52.74</v>
      </c>
      <c r="N1955" s="832">
        <v>2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30</v>
      </c>
      <c r="B1956" s="832" t="s">
        <v>3452</v>
      </c>
      <c r="C1956" s="832" t="s">
        <v>3460</v>
      </c>
      <c r="D1956" s="833" t="s">
        <v>5006</v>
      </c>
      <c r="E1956" s="834" t="s">
        <v>3475</v>
      </c>
      <c r="F1956" s="832" t="s">
        <v>3453</v>
      </c>
      <c r="G1956" s="832" t="s">
        <v>3482</v>
      </c>
      <c r="H1956" s="832" t="s">
        <v>564</v>
      </c>
      <c r="I1956" s="832" t="s">
        <v>3485</v>
      </c>
      <c r="J1956" s="832" t="s">
        <v>665</v>
      </c>
      <c r="K1956" s="832" t="s">
        <v>3486</v>
      </c>
      <c r="L1956" s="835">
        <v>10.55</v>
      </c>
      <c r="M1956" s="835">
        <v>10.55</v>
      </c>
      <c r="N1956" s="832">
        <v>1</v>
      </c>
      <c r="O1956" s="836">
        <v>0.5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30</v>
      </c>
      <c r="B1957" s="832" t="s">
        <v>3452</v>
      </c>
      <c r="C1957" s="832" t="s">
        <v>3460</v>
      </c>
      <c r="D1957" s="833" t="s">
        <v>5006</v>
      </c>
      <c r="E1957" s="834" t="s">
        <v>3475</v>
      </c>
      <c r="F1957" s="832" t="s">
        <v>3453</v>
      </c>
      <c r="G1957" s="832" t="s">
        <v>3482</v>
      </c>
      <c r="H1957" s="832" t="s">
        <v>564</v>
      </c>
      <c r="I1957" s="832" t="s">
        <v>3811</v>
      </c>
      <c r="J1957" s="832" t="s">
        <v>1113</v>
      </c>
      <c r="K1957" s="832" t="s">
        <v>3812</v>
      </c>
      <c r="L1957" s="835">
        <v>10.55</v>
      </c>
      <c r="M1957" s="835">
        <v>10.55</v>
      </c>
      <c r="N1957" s="832">
        <v>1</v>
      </c>
      <c r="O1957" s="836">
        <v>0.5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30</v>
      </c>
      <c r="B1958" s="832" t="s">
        <v>3452</v>
      </c>
      <c r="C1958" s="832" t="s">
        <v>3460</v>
      </c>
      <c r="D1958" s="833" t="s">
        <v>5006</v>
      </c>
      <c r="E1958" s="834" t="s">
        <v>3475</v>
      </c>
      <c r="F1958" s="832" t="s">
        <v>3453</v>
      </c>
      <c r="G1958" s="832" t="s">
        <v>3622</v>
      </c>
      <c r="H1958" s="832" t="s">
        <v>564</v>
      </c>
      <c r="I1958" s="832" t="s">
        <v>3623</v>
      </c>
      <c r="J1958" s="832" t="s">
        <v>3624</v>
      </c>
      <c r="K1958" s="832" t="s">
        <v>3625</v>
      </c>
      <c r="L1958" s="835">
        <v>88.76</v>
      </c>
      <c r="M1958" s="835">
        <v>177.52</v>
      </c>
      <c r="N1958" s="832">
        <v>2</v>
      </c>
      <c r="O1958" s="836">
        <v>1</v>
      </c>
      <c r="P1958" s="835">
        <v>88.76</v>
      </c>
      <c r="Q1958" s="837">
        <v>0.5</v>
      </c>
      <c r="R1958" s="832">
        <v>1</v>
      </c>
      <c r="S1958" s="837">
        <v>0.5</v>
      </c>
      <c r="T1958" s="836">
        <v>0.5</v>
      </c>
      <c r="U1958" s="838">
        <v>0.5</v>
      </c>
    </row>
    <row r="1959" spans="1:21" ht="14.4" customHeight="1" x14ac:dyDescent="0.3">
      <c r="A1959" s="831">
        <v>30</v>
      </c>
      <c r="B1959" s="832" t="s">
        <v>3452</v>
      </c>
      <c r="C1959" s="832" t="s">
        <v>3460</v>
      </c>
      <c r="D1959" s="833" t="s">
        <v>5006</v>
      </c>
      <c r="E1959" s="834" t="s">
        <v>3475</v>
      </c>
      <c r="F1959" s="832" t="s">
        <v>3453</v>
      </c>
      <c r="G1959" s="832" t="s">
        <v>4039</v>
      </c>
      <c r="H1959" s="832" t="s">
        <v>597</v>
      </c>
      <c r="I1959" s="832" t="s">
        <v>2771</v>
      </c>
      <c r="J1959" s="832" t="s">
        <v>2772</v>
      </c>
      <c r="K1959" s="832" t="s">
        <v>2268</v>
      </c>
      <c r="L1959" s="835">
        <v>31.09</v>
      </c>
      <c r="M1959" s="835">
        <v>31.09</v>
      </c>
      <c r="N1959" s="832">
        <v>1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30</v>
      </c>
      <c r="B1960" s="832" t="s">
        <v>3452</v>
      </c>
      <c r="C1960" s="832" t="s">
        <v>3460</v>
      </c>
      <c r="D1960" s="833" t="s">
        <v>5006</v>
      </c>
      <c r="E1960" s="834" t="s">
        <v>3475</v>
      </c>
      <c r="F1960" s="832" t="s">
        <v>3453</v>
      </c>
      <c r="G1960" s="832" t="s">
        <v>3994</v>
      </c>
      <c r="H1960" s="832" t="s">
        <v>597</v>
      </c>
      <c r="I1960" s="832" t="s">
        <v>2820</v>
      </c>
      <c r="J1960" s="832" t="s">
        <v>1353</v>
      </c>
      <c r="K1960" s="832" t="s">
        <v>2821</v>
      </c>
      <c r="L1960" s="835">
        <v>39.549999999999997</v>
      </c>
      <c r="M1960" s="835">
        <v>79.099999999999994</v>
      </c>
      <c r="N1960" s="832">
        <v>2</v>
      </c>
      <c r="O1960" s="836">
        <v>1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30</v>
      </c>
      <c r="B1961" s="832" t="s">
        <v>3452</v>
      </c>
      <c r="C1961" s="832" t="s">
        <v>3460</v>
      </c>
      <c r="D1961" s="833" t="s">
        <v>5006</v>
      </c>
      <c r="E1961" s="834" t="s">
        <v>3475</v>
      </c>
      <c r="F1961" s="832" t="s">
        <v>3453</v>
      </c>
      <c r="G1961" s="832" t="s">
        <v>3820</v>
      </c>
      <c r="H1961" s="832" t="s">
        <v>597</v>
      </c>
      <c r="I1961" s="832" t="s">
        <v>2831</v>
      </c>
      <c r="J1961" s="832" t="s">
        <v>1356</v>
      </c>
      <c r="K1961" s="832" t="s">
        <v>2832</v>
      </c>
      <c r="L1961" s="835">
        <v>25.94</v>
      </c>
      <c r="M1961" s="835">
        <v>51.88</v>
      </c>
      <c r="N1961" s="832">
        <v>2</v>
      </c>
      <c r="O1961" s="836">
        <v>1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30</v>
      </c>
      <c r="B1962" s="832" t="s">
        <v>3452</v>
      </c>
      <c r="C1962" s="832" t="s">
        <v>3460</v>
      </c>
      <c r="D1962" s="833" t="s">
        <v>5006</v>
      </c>
      <c r="E1962" s="834" t="s">
        <v>3475</v>
      </c>
      <c r="F1962" s="832" t="s">
        <v>3453</v>
      </c>
      <c r="G1962" s="832" t="s">
        <v>3530</v>
      </c>
      <c r="H1962" s="832" t="s">
        <v>564</v>
      </c>
      <c r="I1962" s="832" t="s">
        <v>3636</v>
      </c>
      <c r="J1962" s="832" t="s">
        <v>1365</v>
      </c>
      <c r="K1962" s="832" t="s">
        <v>3533</v>
      </c>
      <c r="L1962" s="835">
        <v>0</v>
      </c>
      <c r="M1962" s="835">
        <v>0</v>
      </c>
      <c r="N1962" s="832">
        <v>5</v>
      </c>
      <c r="O1962" s="836">
        <v>2.5</v>
      </c>
      <c r="P1962" s="835">
        <v>0</v>
      </c>
      <c r="Q1962" s="837"/>
      <c r="R1962" s="832">
        <v>1</v>
      </c>
      <c r="S1962" s="837">
        <v>0.2</v>
      </c>
      <c r="T1962" s="836">
        <v>0.5</v>
      </c>
      <c r="U1962" s="838">
        <v>0.2</v>
      </c>
    </row>
    <row r="1963" spans="1:21" ht="14.4" customHeight="1" x14ac:dyDescent="0.3">
      <c r="A1963" s="831">
        <v>30</v>
      </c>
      <c r="B1963" s="832" t="s">
        <v>3452</v>
      </c>
      <c r="C1963" s="832" t="s">
        <v>3460</v>
      </c>
      <c r="D1963" s="833" t="s">
        <v>5006</v>
      </c>
      <c r="E1963" s="834" t="s">
        <v>3475</v>
      </c>
      <c r="F1963" s="832" t="s">
        <v>3453</v>
      </c>
      <c r="G1963" s="832" t="s">
        <v>4040</v>
      </c>
      <c r="H1963" s="832" t="s">
        <v>564</v>
      </c>
      <c r="I1963" s="832" t="s">
        <v>4041</v>
      </c>
      <c r="J1963" s="832" t="s">
        <v>4042</v>
      </c>
      <c r="K1963" s="832" t="s">
        <v>654</v>
      </c>
      <c r="L1963" s="835">
        <v>122.73</v>
      </c>
      <c r="M1963" s="835">
        <v>122.73</v>
      </c>
      <c r="N1963" s="832">
        <v>1</v>
      </c>
      <c r="O1963" s="836">
        <v>0.5</v>
      </c>
      <c r="P1963" s="835">
        <v>122.73</v>
      </c>
      <c r="Q1963" s="837">
        <v>1</v>
      </c>
      <c r="R1963" s="832">
        <v>1</v>
      </c>
      <c r="S1963" s="837">
        <v>1</v>
      </c>
      <c r="T1963" s="836">
        <v>0.5</v>
      </c>
      <c r="U1963" s="838">
        <v>1</v>
      </c>
    </row>
    <row r="1964" spans="1:21" ht="14.4" customHeight="1" x14ac:dyDescent="0.3">
      <c r="A1964" s="831">
        <v>30</v>
      </c>
      <c r="B1964" s="832" t="s">
        <v>3452</v>
      </c>
      <c r="C1964" s="832" t="s">
        <v>3460</v>
      </c>
      <c r="D1964" s="833" t="s">
        <v>5006</v>
      </c>
      <c r="E1964" s="834" t="s">
        <v>3475</v>
      </c>
      <c r="F1964" s="832" t="s">
        <v>3453</v>
      </c>
      <c r="G1964" s="832" t="s">
        <v>3637</v>
      </c>
      <c r="H1964" s="832" t="s">
        <v>564</v>
      </c>
      <c r="I1964" s="832" t="s">
        <v>3638</v>
      </c>
      <c r="J1964" s="832" t="s">
        <v>3639</v>
      </c>
      <c r="K1964" s="832" t="s">
        <v>3640</v>
      </c>
      <c r="L1964" s="835">
        <v>1228</v>
      </c>
      <c r="M1964" s="835">
        <v>1228</v>
      </c>
      <c r="N1964" s="832">
        <v>1</v>
      </c>
      <c r="O1964" s="836">
        <v>0.5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30</v>
      </c>
      <c r="B1965" s="832" t="s">
        <v>3452</v>
      </c>
      <c r="C1965" s="832" t="s">
        <v>3460</v>
      </c>
      <c r="D1965" s="833" t="s">
        <v>5006</v>
      </c>
      <c r="E1965" s="834" t="s">
        <v>3475</v>
      </c>
      <c r="F1965" s="832" t="s">
        <v>3453</v>
      </c>
      <c r="G1965" s="832" t="s">
        <v>3534</v>
      </c>
      <c r="H1965" s="832" t="s">
        <v>597</v>
      </c>
      <c r="I1965" s="832" t="s">
        <v>4915</v>
      </c>
      <c r="J1965" s="832" t="s">
        <v>2609</v>
      </c>
      <c r="K1965" s="832" t="s">
        <v>4916</v>
      </c>
      <c r="L1965" s="835">
        <v>146.9</v>
      </c>
      <c r="M1965" s="835">
        <v>146.9</v>
      </c>
      <c r="N1965" s="832">
        <v>1</v>
      </c>
      <c r="O1965" s="836">
        <v>0.5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30</v>
      </c>
      <c r="B1966" s="832" t="s">
        <v>3452</v>
      </c>
      <c r="C1966" s="832" t="s">
        <v>3460</v>
      </c>
      <c r="D1966" s="833" t="s">
        <v>5006</v>
      </c>
      <c r="E1966" s="834" t="s">
        <v>3475</v>
      </c>
      <c r="F1966" s="832" t="s">
        <v>3453</v>
      </c>
      <c r="G1966" s="832" t="s">
        <v>3534</v>
      </c>
      <c r="H1966" s="832" t="s">
        <v>564</v>
      </c>
      <c r="I1966" s="832" t="s">
        <v>3995</v>
      </c>
      <c r="J1966" s="832" t="s">
        <v>2609</v>
      </c>
      <c r="K1966" s="832" t="s">
        <v>3996</v>
      </c>
      <c r="L1966" s="835">
        <v>43.21</v>
      </c>
      <c r="M1966" s="835">
        <v>43.21</v>
      </c>
      <c r="N1966" s="832">
        <v>1</v>
      </c>
      <c r="O1966" s="836">
        <v>0.5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30</v>
      </c>
      <c r="B1967" s="832" t="s">
        <v>3452</v>
      </c>
      <c r="C1967" s="832" t="s">
        <v>3460</v>
      </c>
      <c r="D1967" s="833" t="s">
        <v>5006</v>
      </c>
      <c r="E1967" s="834" t="s">
        <v>3475</v>
      </c>
      <c r="F1967" s="832" t="s">
        <v>3453</v>
      </c>
      <c r="G1967" s="832" t="s">
        <v>3534</v>
      </c>
      <c r="H1967" s="832" t="s">
        <v>564</v>
      </c>
      <c r="I1967" s="832" t="s">
        <v>3535</v>
      </c>
      <c r="J1967" s="832" t="s">
        <v>2609</v>
      </c>
      <c r="K1967" s="832" t="s">
        <v>3536</v>
      </c>
      <c r="L1967" s="835">
        <v>73.45</v>
      </c>
      <c r="M1967" s="835">
        <v>73.45</v>
      </c>
      <c r="N1967" s="832">
        <v>1</v>
      </c>
      <c r="O1967" s="836">
        <v>0.5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30</v>
      </c>
      <c r="B1968" s="832" t="s">
        <v>3452</v>
      </c>
      <c r="C1968" s="832" t="s">
        <v>3460</v>
      </c>
      <c r="D1968" s="833" t="s">
        <v>5006</v>
      </c>
      <c r="E1968" s="834" t="s">
        <v>3475</v>
      </c>
      <c r="F1968" s="832" t="s">
        <v>3453</v>
      </c>
      <c r="G1968" s="832" t="s">
        <v>3537</v>
      </c>
      <c r="H1968" s="832" t="s">
        <v>597</v>
      </c>
      <c r="I1968" s="832" t="s">
        <v>2717</v>
      </c>
      <c r="J1968" s="832" t="s">
        <v>736</v>
      </c>
      <c r="K1968" s="832" t="s">
        <v>2718</v>
      </c>
      <c r="L1968" s="835">
        <v>10.65</v>
      </c>
      <c r="M1968" s="835">
        <v>10.65</v>
      </c>
      <c r="N1968" s="832">
        <v>1</v>
      </c>
      <c r="O1968" s="836">
        <v>0.5</v>
      </c>
      <c r="P1968" s="835">
        <v>10.65</v>
      </c>
      <c r="Q1968" s="837">
        <v>1</v>
      </c>
      <c r="R1968" s="832">
        <v>1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30</v>
      </c>
      <c r="B1969" s="832" t="s">
        <v>3452</v>
      </c>
      <c r="C1969" s="832" t="s">
        <v>3460</v>
      </c>
      <c r="D1969" s="833" t="s">
        <v>5006</v>
      </c>
      <c r="E1969" s="834" t="s">
        <v>3475</v>
      </c>
      <c r="F1969" s="832" t="s">
        <v>3453</v>
      </c>
      <c r="G1969" s="832" t="s">
        <v>3537</v>
      </c>
      <c r="H1969" s="832" t="s">
        <v>597</v>
      </c>
      <c r="I1969" s="832" t="s">
        <v>2725</v>
      </c>
      <c r="J1969" s="832" t="s">
        <v>736</v>
      </c>
      <c r="K1969" s="832" t="s">
        <v>2726</v>
      </c>
      <c r="L1969" s="835">
        <v>70.23</v>
      </c>
      <c r="M1969" s="835">
        <v>70.23</v>
      </c>
      <c r="N1969" s="832">
        <v>1</v>
      </c>
      <c r="O1969" s="836">
        <v>0.5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30</v>
      </c>
      <c r="B1970" s="832" t="s">
        <v>3452</v>
      </c>
      <c r="C1970" s="832" t="s">
        <v>3460</v>
      </c>
      <c r="D1970" s="833" t="s">
        <v>5006</v>
      </c>
      <c r="E1970" s="834" t="s">
        <v>3475</v>
      </c>
      <c r="F1970" s="832" t="s">
        <v>3453</v>
      </c>
      <c r="G1970" s="832" t="s">
        <v>3541</v>
      </c>
      <c r="H1970" s="832" t="s">
        <v>564</v>
      </c>
      <c r="I1970" s="832" t="s">
        <v>4046</v>
      </c>
      <c r="J1970" s="832" t="s">
        <v>3170</v>
      </c>
      <c r="K1970" s="832" t="s">
        <v>4047</v>
      </c>
      <c r="L1970" s="835">
        <v>80.53</v>
      </c>
      <c r="M1970" s="835">
        <v>80.53</v>
      </c>
      <c r="N1970" s="832">
        <v>1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30</v>
      </c>
      <c r="B1971" s="832" t="s">
        <v>3452</v>
      </c>
      <c r="C1971" s="832" t="s">
        <v>3460</v>
      </c>
      <c r="D1971" s="833" t="s">
        <v>5006</v>
      </c>
      <c r="E1971" s="834" t="s">
        <v>3475</v>
      </c>
      <c r="F1971" s="832" t="s">
        <v>3453</v>
      </c>
      <c r="G1971" s="832" t="s">
        <v>3542</v>
      </c>
      <c r="H1971" s="832" t="s">
        <v>597</v>
      </c>
      <c r="I1971" s="832" t="s">
        <v>2629</v>
      </c>
      <c r="J1971" s="832" t="s">
        <v>1077</v>
      </c>
      <c r="K1971" s="832" t="s">
        <v>2630</v>
      </c>
      <c r="L1971" s="835">
        <v>1385.62</v>
      </c>
      <c r="M1971" s="835">
        <v>2771.24</v>
      </c>
      <c r="N1971" s="832">
        <v>2</v>
      </c>
      <c r="O1971" s="836">
        <v>2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30</v>
      </c>
      <c r="B1972" s="832" t="s">
        <v>3452</v>
      </c>
      <c r="C1972" s="832" t="s">
        <v>3460</v>
      </c>
      <c r="D1972" s="833" t="s">
        <v>5006</v>
      </c>
      <c r="E1972" s="834" t="s">
        <v>3475</v>
      </c>
      <c r="F1972" s="832" t="s">
        <v>3453</v>
      </c>
      <c r="G1972" s="832" t="s">
        <v>3542</v>
      </c>
      <c r="H1972" s="832" t="s">
        <v>597</v>
      </c>
      <c r="I1972" s="832" t="s">
        <v>2639</v>
      </c>
      <c r="J1972" s="832" t="s">
        <v>1071</v>
      </c>
      <c r="K1972" s="832" t="s">
        <v>2640</v>
      </c>
      <c r="L1972" s="835">
        <v>736.33</v>
      </c>
      <c r="M1972" s="835">
        <v>736.33</v>
      </c>
      <c r="N1972" s="832">
        <v>1</v>
      </c>
      <c r="O1972" s="836">
        <v>1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30</v>
      </c>
      <c r="B1973" s="832" t="s">
        <v>3452</v>
      </c>
      <c r="C1973" s="832" t="s">
        <v>3460</v>
      </c>
      <c r="D1973" s="833" t="s">
        <v>5006</v>
      </c>
      <c r="E1973" s="834" t="s">
        <v>3475</v>
      </c>
      <c r="F1973" s="832" t="s">
        <v>3453</v>
      </c>
      <c r="G1973" s="832" t="s">
        <v>4053</v>
      </c>
      <c r="H1973" s="832" t="s">
        <v>597</v>
      </c>
      <c r="I1973" s="832" t="s">
        <v>2749</v>
      </c>
      <c r="J1973" s="832" t="s">
        <v>2750</v>
      </c>
      <c r="K1973" s="832" t="s">
        <v>2751</v>
      </c>
      <c r="L1973" s="835">
        <v>32.76</v>
      </c>
      <c r="M1973" s="835">
        <v>32.76</v>
      </c>
      <c r="N1973" s="832">
        <v>1</v>
      </c>
      <c r="O1973" s="836">
        <v>0.5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30</v>
      </c>
      <c r="B1974" s="832" t="s">
        <v>3452</v>
      </c>
      <c r="C1974" s="832" t="s">
        <v>3460</v>
      </c>
      <c r="D1974" s="833" t="s">
        <v>5006</v>
      </c>
      <c r="E1974" s="834" t="s">
        <v>3475</v>
      </c>
      <c r="F1974" s="832" t="s">
        <v>3453</v>
      </c>
      <c r="G1974" s="832" t="s">
        <v>3851</v>
      </c>
      <c r="H1974" s="832" t="s">
        <v>564</v>
      </c>
      <c r="I1974" s="832" t="s">
        <v>3852</v>
      </c>
      <c r="J1974" s="832" t="s">
        <v>701</v>
      </c>
      <c r="K1974" s="832" t="s">
        <v>3853</v>
      </c>
      <c r="L1974" s="835">
        <v>35.25</v>
      </c>
      <c r="M1974" s="835">
        <v>35.25</v>
      </c>
      <c r="N1974" s="832">
        <v>1</v>
      </c>
      <c r="O1974" s="836">
        <v>1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30</v>
      </c>
      <c r="B1975" s="832" t="s">
        <v>3452</v>
      </c>
      <c r="C1975" s="832" t="s">
        <v>3460</v>
      </c>
      <c r="D1975" s="833" t="s">
        <v>5006</v>
      </c>
      <c r="E1975" s="834" t="s">
        <v>3475</v>
      </c>
      <c r="F1975" s="832" t="s">
        <v>3453</v>
      </c>
      <c r="G1975" s="832" t="s">
        <v>3544</v>
      </c>
      <c r="H1975" s="832" t="s">
        <v>564</v>
      </c>
      <c r="I1975" s="832" t="s">
        <v>4296</v>
      </c>
      <c r="J1975" s="832" t="s">
        <v>1133</v>
      </c>
      <c r="K1975" s="832" t="s">
        <v>3546</v>
      </c>
      <c r="L1975" s="835">
        <v>32.25</v>
      </c>
      <c r="M1975" s="835">
        <v>161.25</v>
      </c>
      <c r="N1975" s="832">
        <v>5</v>
      </c>
      <c r="O1975" s="836">
        <v>2.5</v>
      </c>
      <c r="P1975" s="835">
        <v>32.25</v>
      </c>
      <c r="Q1975" s="837">
        <v>0.2</v>
      </c>
      <c r="R1975" s="832">
        <v>1</v>
      </c>
      <c r="S1975" s="837">
        <v>0.2</v>
      </c>
      <c r="T1975" s="836">
        <v>0.5</v>
      </c>
      <c r="U1975" s="838">
        <v>0.2</v>
      </c>
    </row>
    <row r="1976" spans="1:21" ht="14.4" customHeight="1" x14ac:dyDescent="0.3">
      <c r="A1976" s="831">
        <v>30</v>
      </c>
      <c r="B1976" s="832" t="s">
        <v>3452</v>
      </c>
      <c r="C1976" s="832" t="s">
        <v>3460</v>
      </c>
      <c r="D1976" s="833" t="s">
        <v>5006</v>
      </c>
      <c r="E1976" s="834" t="s">
        <v>3475</v>
      </c>
      <c r="F1976" s="832" t="s">
        <v>3453</v>
      </c>
      <c r="G1976" s="832" t="s">
        <v>3487</v>
      </c>
      <c r="H1976" s="832" t="s">
        <v>597</v>
      </c>
      <c r="I1976" s="832" t="s">
        <v>2558</v>
      </c>
      <c r="J1976" s="832" t="s">
        <v>2559</v>
      </c>
      <c r="K1976" s="832" t="s">
        <v>2560</v>
      </c>
      <c r="L1976" s="835">
        <v>16.12</v>
      </c>
      <c r="M1976" s="835">
        <v>48.36</v>
      </c>
      <c r="N1976" s="832">
        <v>3</v>
      </c>
      <c r="O1976" s="836">
        <v>1.5</v>
      </c>
      <c r="P1976" s="835">
        <v>16.12</v>
      </c>
      <c r="Q1976" s="837">
        <v>0.33333333333333337</v>
      </c>
      <c r="R1976" s="832">
        <v>1</v>
      </c>
      <c r="S1976" s="837">
        <v>0.33333333333333331</v>
      </c>
      <c r="T1976" s="836">
        <v>0.5</v>
      </c>
      <c r="U1976" s="838">
        <v>0.33333333333333331</v>
      </c>
    </row>
    <row r="1977" spans="1:21" ht="14.4" customHeight="1" x14ac:dyDescent="0.3">
      <c r="A1977" s="831">
        <v>30</v>
      </c>
      <c r="B1977" s="832" t="s">
        <v>3452</v>
      </c>
      <c r="C1977" s="832" t="s">
        <v>3460</v>
      </c>
      <c r="D1977" s="833" t="s">
        <v>5006</v>
      </c>
      <c r="E1977" s="834" t="s">
        <v>3475</v>
      </c>
      <c r="F1977" s="832" t="s">
        <v>3453</v>
      </c>
      <c r="G1977" s="832" t="s">
        <v>4297</v>
      </c>
      <c r="H1977" s="832" t="s">
        <v>564</v>
      </c>
      <c r="I1977" s="832" t="s">
        <v>4301</v>
      </c>
      <c r="J1977" s="832" t="s">
        <v>4302</v>
      </c>
      <c r="K1977" s="832" t="s">
        <v>4300</v>
      </c>
      <c r="L1977" s="835">
        <v>173.31</v>
      </c>
      <c r="M1977" s="835">
        <v>173.31</v>
      </c>
      <c r="N1977" s="832">
        <v>1</v>
      </c>
      <c r="O1977" s="836">
        <v>0.5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30</v>
      </c>
      <c r="B1978" s="832" t="s">
        <v>3452</v>
      </c>
      <c r="C1978" s="832" t="s">
        <v>3460</v>
      </c>
      <c r="D1978" s="833" t="s">
        <v>5006</v>
      </c>
      <c r="E1978" s="834" t="s">
        <v>3475</v>
      </c>
      <c r="F1978" s="832" t="s">
        <v>3453</v>
      </c>
      <c r="G1978" s="832" t="s">
        <v>4836</v>
      </c>
      <c r="H1978" s="832" t="s">
        <v>564</v>
      </c>
      <c r="I1978" s="832" t="s">
        <v>4917</v>
      </c>
      <c r="J1978" s="832" t="s">
        <v>4918</v>
      </c>
      <c r="K1978" s="832" t="s">
        <v>4919</v>
      </c>
      <c r="L1978" s="835">
        <v>0</v>
      </c>
      <c r="M1978" s="835">
        <v>0</v>
      </c>
      <c r="N1978" s="832">
        <v>1</v>
      </c>
      <c r="O1978" s="836">
        <v>1</v>
      </c>
      <c r="P1978" s="835"/>
      <c r="Q1978" s="837"/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30</v>
      </c>
      <c r="B1979" s="832" t="s">
        <v>3452</v>
      </c>
      <c r="C1979" s="832" t="s">
        <v>3460</v>
      </c>
      <c r="D1979" s="833" t="s">
        <v>5006</v>
      </c>
      <c r="E1979" s="834" t="s">
        <v>3475</v>
      </c>
      <c r="F1979" s="832" t="s">
        <v>3453</v>
      </c>
      <c r="G1979" s="832" t="s">
        <v>3652</v>
      </c>
      <c r="H1979" s="832" t="s">
        <v>564</v>
      </c>
      <c r="I1979" s="832" t="s">
        <v>4767</v>
      </c>
      <c r="J1979" s="832" t="s">
        <v>3654</v>
      </c>
      <c r="K1979" s="832" t="s">
        <v>4597</v>
      </c>
      <c r="L1979" s="835">
        <v>87.67</v>
      </c>
      <c r="M1979" s="835">
        <v>87.67</v>
      </c>
      <c r="N1979" s="832">
        <v>1</v>
      </c>
      <c r="O1979" s="836">
        <v>0.5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30</v>
      </c>
      <c r="B1980" s="832" t="s">
        <v>3452</v>
      </c>
      <c r="C1980" s="832" t="s">
        <v>3460</v>
      </c>
      <c r="D1980" s="833" t="s">
        <v>5006</v>
      </c>
      <c r="E1980" s="834" t="s">
        <v>3475</v>
      </c>
      <c r="F1980" s="832" t="s">
        <v>3453</v>
      </c>
      <c r="G1980" s="832" t="s">
        <v>3553</v>
      </c>
      <c r="H1980" s="832" t="s">
        <v>564</v>
      </c>
      <c r="I1980" s="832" t="s">
        <v>4920</v>
      </c>
      <c r="J1980" s="832" t="s">
        <v>4921</v>
      </c>
      <c r="K1980" s="832" t="s">
        <v>4426</v>
      </c>
      <c r="L1980" s="835">
        <v>597.88</v>
      </c>
      <c r="M1980" s="835">
        <v>597.88</v>
      </c>
      <c r="N1980" s="832">
        <v>1</v>
      </c>
      <c r="O1980" s="836">
        <v>0.5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30</v>
      </c>
      <c r="B1981" s="832" t="s">
        <v>3452</v>
      </c>
      <c r="C1981" s="832" t="s">
        <v>3460</v>
      </c>
      <c r="D1981" s="833" t="s">
        <v>5006</v>
      </c>
      <c r="E1981" s="834" t="s">
        <v>3475</v>
      </c>
      <c r="F1981" s="832" t="s">
        <v>3453</v>
      </c>
      <c r="G1981" s="832" t="s">
        <v>4598</v>
      </c>
      <c r="H1981" s="832" t="s">
        <v>597</v>
      </c>
      <c r="I1981" s="832" t="s">
        <v>4922</v>
      </c>
      <c r="J1981" s="832" t="s">
        <v>4923</v>
      </c>
      <c r="K1981" s="832" t="s">
        <v>4924</v>
      </c>
      <c r="L1981" s="835">
        <v>137.33000000000001</v>
      </c>
      <c r="M1981" s="835">
        <v>137.33000000000001</v>
      </c>
      <c r="N1981" s="832">
        <v>1</v>
      </c>
      <c r="O1981" s="836">
        <v>0.5</v>
      </c>
      <c r="P1981" s="835">
        <v>137.33000000000001</v>
      </c>
      <c r="Q1981" s="837">
        <v>1</v>
      </c>
      <c r="R1981" s="832">
        <v>1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30</v>
      </c>
      <c r="B1982" s="832" t="s">
        <v>3452</v>
      </c>
      <c r="C1982" s="832" t="s">
        <v>3460</v>
      </c>
      <c r="D1982" s="833" t="s">
        <v>5006</v>
      </c>
      <c r="E1982" s="834" t="s">
        <v>3475</v>
      </c>
      <c r="F1982" s="832" t="s">
        <v>3453</v>
      </c>
      <c r="G1982" s="832" t="s">
        <v>3599</v>
      </c>
      <c r="H1982" s="832" t="s">
        <v>564</v>
      </c>
      <c r="I1982" s="832" t="s">
        <v>3897</v>
      </c>
      <c r="J1982" s="832" t="s">
        <v>3601</v>
      </c>
      <c r="K1982" s="832" t="s">
        <v>3898</v>
      </c>
      <c r="L1982" s="835">
        <v>352.3</v>
      </c>
      <c r="M1982" s="835">
        <v>352.3</v>
      </c>
      <c r="N1982" s="832">
        <v>1</v>
      </c>
      <c r="O1982" s="836">
        <v>0.5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30</v>
      </c>
      <c r="B1983" s="832" t="s">
        <v>3452</v>
      </c>
      <c r="C1983" s="832" t="s">
        <v>3460</v>
      </c>
      <c r="D1983" s="833" t="s">
        <v>5006</v>
      </c>
      <c r="E1983" s="834" t="s">
        <v>3475</v>
      </c>
      <c r="F1983" s="832" t="s">
        <v>3453</v>
      </c>
      <c r="G1983" s="832" t="s">
        <v>3559</v>
      </c>
      <c r="H1983" s="832" t="s">
        <v>597</v>
      </c>
      <c r="I1983" s="832" t="s">
        <v>3057</v>
      </c>
      <c r="J1983" s="832" t="s">
        <v>1461</v>
      </c>
      <c r="K1983" s="832" t="s">
        <v>3058</v>
      </c>
      <c r="L1983" s="835">
        <v>0</v>
      </c>
      <c r="M1983" s="835">
        <v>0</v>
      </c>
      <c r="N1983" s="832">
        <v>7</v>
      </c>
      <c r="O1983" s="836">
        <v>3.5</v>
      </c>
      <c r="P1983" s="835">
        <v>0</v>
      </c>
      <c r="Q1983" s="837"/>
      <c r="R1983" s="832">
        <v>1</v>
      </c>
      <c r="S1983" s="837">
        <v>0.14285714285714285</v>
      </c>
      <c r="T1983" s="836">
        <v>0.5</v>
      </c>
      <c r="U1983" s="838">
        <v>0.14285714285714285</v>
      </c>
    </row>
    <row r="1984" spans="1:21" ht="14.4" customHeight="1" x14ac:dyDescent="0.3">
      <c r="A1984" s="831">
        <v>30</v>
      </c>
      <c r="B1984" s="832" t="s">
        <v>3452</v>
      </c>
      <c r="C1984" s="832" t="s">
        <v>3460</v>
      </c>
      <c r="D1984" s="833" t="s">
        <v>5006</v>
      </c>
      <c r="E1984" s="834" t="s">
        <v>3475</v>
      </c>
      <c r="F1984" s="832" t="s">
        <v>3453</v>
      </c>
      <c r="G1984" s="832" t="s">
        <v>3560</v>
      </c>
      <c r="H1984" s="832" t="s">
        <v>564</v>
      </c>
      <c r="I1984" s="832" t="s">
        <v>3561</v>
      </c>
      <c r="J1984" s="832" t="s">
        <v>1829</v>
      </c>
      <c r="K1984" s="832" t="s">
        <v>3562</v>
      </c>
      <c r="L1984" s="835">
        <v>42.08</v>
      </c>
      <c r="M1984" s="835">
        <v>84.16</v>
      </c>
      <c r="N1984" s="832">
        <v>2</v>
      </c>
      <c r="O1984" s="836">
        <v>1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30</v>
      </c>
      <c r="B1985" s="832" t="s">
        <v>3452</v>
      </c>
      <c r="C1985" s="832" t="s">
        <v>3460</v>
      </c>
      <c r="D1985" s="833" t="s">
        <v>5006</v>
      </c>
      <c r="E1985" s="834" t="s">
        <v>3475</v>
      </c>
      <c r="F1985" s="832" t="s">
        <v>3453</v>
      </c>
      <c r="G1985" s="832" t="s">
        <v>3913</v>
      </c>
      <c r="H1985" s="832" t="s">
        <v>564</v>
      </c>
      <c r="I1985" s="832" t="s">
        <v>3914</v>
      </c>
      <c r="J1985" s="832" t="s">
        <v>3915</v>
      </c>
      <c r="K1985" s="832" t="s">
        <v>3916</v>
      </c>
      <c r="L1985" s="835">
        <v>42.54</v>
      </c>
      <c r="M1985" s="835">
        <v>42.54</v>
      </c>
      <c r="N1985" s="832">
        <v>1</v>
      </c>
      <c r="O1985" s="836">
        <v>1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30</v>
      </c>
      <c r="B1986" s="832" t="s">
        <v>3452</v>
      </c>
      <c r="C1986" s="832" t="s">
        <v>3460</v>
      </c>
      <c r="D1986" s="833" t="s">
        <v>5006</v>
      </c>
      <c r="E1986" s="834" t="s">
        <v>3475</v>
      </c>
      <c r="F1986" s="832" t="s">
        <v>3453</v>
      </c>
      <c r="G1986" s="832" t="s">
        <v>3563</v>
      </c>
      <c r="H1986" s="832" t="s">
        <v>564</v>
      </c>
      <c r="I1986" s="832" t="s">
        <v>4925</v>
      </c>
      <c r="J1986" s="832" t="s">
        <v>1839</v>
      </c>
      <c r="K1986" s="832" t="s">
        <v>1840</v>
      </c>
      <c r="L1986" s="835">
        <v>657.67</v>
      </c>
      <c r="M1986" s="835">
        <v>657.67</v>
      </c>
      <c r="N1986" s="832">
        <v>1</v>
      </c>
      <c r="O1986" s="836">
        <v>0.5</v>
      </c>
      <c r="P1986" s="835">
        <v>657.67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30</v>
      </c>
      <c r="B1987" s="832" t="s">
        <v>3452</v>
      </c>
      <c r="C1987" s="832" t="s">
        <v>3460</v>
      </c>
      <c r="D1987" s="833" t="s">
        <v>5006</v>
      </c>
      <c r="E1987" s="834" t="s">
        <v>3475</v>
      </c>
      <c r="F1987" s="832" t="s">
        <v>3453</v>
      </c>
      <c r="G1987" s="832" t="s">
        <v>4068</v>
      </c>
      <c r="H1987" s="832" t="s">
        <v>597</v>
      </c>
      <c r="I1987" s="832" t="s">
        <v>2827</v>
      </c>
      <c r="J1987" s="832" t="s">
        <v>2828</v>
      </c>
      <c r="K1987" s="832" t="s">
        <v>2829</v>
      </c>
      <c r="L1987" s="835">
        <v>79.11</v>
      </c>
      <c r="M1987" s="835">
        <v>79.11</v>
      </c>
      <c r="N1987" s="832">
        <v>1</v>
      </c>
      <c r="O1987" s="836">
        <v>0.5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30</v>
      </c>
      <c r="B1988" s="832" t="s">
        <v>3452</v>
      </c>
      <c r="C1988" s="832" t="s">
        <v>3460</v>
      </c>
      <c r="D1988" s="833" t="s">
        <v>5006</v>
      </c>
      <c r="E1988" s="834" t="s">
        <v>3475</v>
      </c>
      <c r="F1988" s="832" t="s">
        <v>3453</v>
      </c>
      <c r="G1988" s="832" t="s">
        <v>4695</v>
      </c>
      <c r="H1988" s="832" t="s">
        <v>597</v>
      </c>
      <c r="I1988" s="832" t="s">
        <v>3360</v>
      </c>
      <c r="J1988" s="832" t="s">
        <v>2840</v>
      </c>
      <c r="K1988" s="832" t="s">
        <v>3361</v>
      </c>
      <c r="L1988" s="835">
        <v>102.85</v>
      </c>
      <c r="M1988" s="835">
        <v>102.85</v>
      </c>
      <c r="N1988" s="832">
        <v>1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30</v>
      </c>
      <c r="B1989" s="832" t="s">
        <v>3452</v>
      </c>
      <c r="C1989" s="832" t="s">
        <v>3460</v>
      </c>
      <c r="D1989" s="833" t="s">
        <v>5006</v>
      </c>
      <c r="E1989" s="834" t="s">
        <v>3475</v>
      </c>
      <c r="F1989" s="832" t="s">
        <v>3453</v>
      </c>
      <c r="G1989" s="832" t="s">
        <v>3923</v>
      </c>
      <c r="H1989" s="832" t="s">
        <v>564</v>
      </c>
      <c r="I1989" s="832" t="s">
        <v>4926</v>
      </c>
      <c r="J1989" s="832" t="s">
        <v>4927</v>
      </c>
      <c r="K1989" s="832" t="s">
        <v>4928</v>
      </c>
      <c r="L1989" s="835">
        <v>96.8</v>
      </c>
      <c r="M1989" s="835">
        <v>96.8</v>
      </c>
      <c r="N1989" s="832">
        <v>1</v>
      </c>
      <c r="O1989" s="836">
        <v>0.5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30</v>
      </c>
      <c r="B1990" s="832" t="s">
        <v>3452</v>
      </c>
      <c r="C1990" s="832" t="s">
        <v>3460</v>
      </c>
      <c r="D1990" s="833" t="s">
        <v>5006</v>
      </c>
      <c r="E1990" s="834" t="s">
        <v>3475</v>
      </c>
      <c r="F1990" s="832" t="s">
        <v>3453</v>
      </c>
      <c r="G1990" s="832" t="s">
        <v>3929</v>
      </c>
      <c r="H1990" s="832" t="s">
        <v>564</v>
      </c>
      <c r="I1990" s="832" t="s">
        <v>3930</v>
      </c>
      <c r="J1990" s="832" t="s">
        <v>826</v>
      </c>
      <c r="K1990" s="832" t="s">
        <v>3931</v>
      </c>
      <c r="L1990" s="835">
        <v>132</v>
      </c>
      <c r="M1990" s="835">
        <v>660</v>
      </c>
      <c r="N1990" s="832">
        <v>5</v>
      </c>
      <c r="O1990" s="836">
        <v>2.5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30</v>
      </c>
      <c r="B1991" s="832" t="s">
        <v>3452</v>
      </c>
      <c r="C1991" s="832" t="s">
        <v>3460</v>
      </c>
      <c r="D1991" s="833" t="s">
        <v>5006</v>
      </c>
      <c r="E1991" s="834" t="s">
        <v>3475</v>
      </c>
      <c r="F1991" s="832" t="s">
        <v>3453</v>
      </c>
      <c r="G1991" s="832" t="s">
        <v>3569</v>
      </c>
      <c r="H1991" s="832" t="s">
        <v>564</v>
      </c>
      <c r="I1991" s="832" t="s">
        <v>3570</v>
      </c>
      <c r="J1991" s="832" t="s">
        <v>1726</v>
      </c>
      <c r="K1991" s="832" t="s">
        <v>2713</v>
      </c>
      <c r="L1991" s="835">
        <v>122.73</v>
      </c>
      <c r="M1991" s="835">
        <v>122.73</v>
      </c>
      <c r="N1991" s="832">
        <v>1</v>
      </c>
      <c r="O1991" s="836">
        <v>0.5</v>
      </c>
      <c r="P1991" s="835">
        <v>122.73</v>
      </c>
      <c r="Q1991" s="837">
        <v>1</v>
      </c>
      <c r="R1991" s="832">
        <v>1</v>
      </c>
      <c r="S1991" s="837">
        <v>1</v>
      </c>
      <c r="T1991" s="836">
        <v>0.5</v>
      </c>
      <c r="U1991" s="838">
        <v>1</v>
      </c>
    </row>
    <row r="1992" spans="1:21" ht="14.4" customHeight="1" x14ac:dyDescent="0.3">
      <c r="A1992" s="831">
        <v>30</v>
      </c>
      <c r="B1992" s="832" t="s">
        <v>3452</v>
      </c>
      <c r="C1992" s="832" t="s">
        <v>3460</v>
      </c>
      <c r="D1992" s="833" t="s">
        <v>5006</v>
      </c>
      <c r="E1992" s="834" t="s">
        <v>3475</v>
      </c>
      <c r="F1992" s="832" t="s">
        <v>3453</v>
      </c>
      <c r="G1992" s="832" t="s">
        <v>3938</v>
      </c>
      <c r="H1992" s="832" t="s">
        <v>564</v>
      </c>
      <c r="I1992" s="832" t="s">
        <v>3939</v>
      </c>
      <c r="J1992" s="832" t="s">
        <v>1781</v>
      </c>
      <c r="K1992" s="832" t="s">
        <v>3940</v>
      </c>
      <c r="L1992" s="835">
        <v>264</v>
      </c>
      <c r="M1992" s="835">
        <v>264</v>
      </c>
      <c r="N1992" s="832">
        <v>1</v>
      </c>
      <c r="O1992" s="836">
        <v>0.5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30</v>
      </c>
      <c r="B1993" s="832" t="s">
        <v>3452</v>
      </c>
      <c r="C1993" s="832" t="s">
        <v>3460</v>
      </c>
      <c r="D1993" s="833" t="s">
        <v>5006</v>
      </c>
      <c r="E1993" s="834" t="s">
        <v>3475</v>
      </c>
      <c r="F1993" s="832" t="s">
        <v>3453</v>
      </c>
      <c r="G1993" s="832" t="s">
        <v>3941</v>
      </c>
      <c r="H1993" s="832" t="s">
        <v>564</v>
      </c>
      <c r="I1993" s="832" t="s">
        <v>4079</v>
      </c>
      <c r="J1993" s="832" t="s">
        <v>961</v>
      </c>
      <c r="K1993" s="832" t="s">
        <v>4080</v>
      </c>
      <c r="L1993" s="835">
        <v>87.87</v>
      </c>
      <c r="M1993" s="835">
        <v>87.87</v>
      </c>
      <c r="N1993" s="832">
        <v>1</v>
      </c>
      <c r="O1993" s="836">
        <v>0.5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30</v>
      </c>
      <c r="B1994" s="832" t="s">
        <v>3452</v>
      </c>
      <c r="C1994" s="832" t="s">
        <v>3460</v>
      </c>
      <c r="D1994" s="833" t="s">
        <v>5006</v>
      </c>
      <c r="E1994" s="834" t="s">
        <v>3475</v>
      </c>
      <c r="F1994" s="832" t="s">
        <v>3453</v>
      </c>
      <c r="G1994" s="832" t="s">
        <v>3590</v>
      </c>
      <c r="H1994" s="832" t="s">
        <v>564</v>
      </c>
      <c r="I1994" s="832" t="s">
        <v>3944</v>
      </c>
      <c r="J1994" s="832" t="s">
        <v>791</v>
      </c>
      <c r="K1994" s="832" t="s">
        <v>3945</v>
      </c>
      <c r="L1994" s="835">
        <v>311.02</v>
      </c>
      <c r="M1994" s="835">
        <v>933.06</v>
      </c>
      <c r="N1994" s="832">
        <v>3</v>
      </c>
      <c r="O1994" s="836">
        <v>1.5</v>
      </c>
      <c r="P1994" s="835">
        <v>622.04</v>
      </c>
      <c r="Q1994" s="837">
        <v>0.66666666666666663</v>
      </c>
      <c r="R1994" s="832">
        <v>2</v>
      </c>
      <c r="S1994" s="837">
        <v>0.66666666666666663</v>
      </c>
      <c r="T1994" s="836">
        <v>1</v>
      </c>
      <c r="U1994" s="838">
        <v>0.66666666666666663</v>
      </c>
    </row>
    <row r="1995" spans="1:21" ht="14.4" customHeight="1" x14ac:dyDescent="0.3">
      <c r="A1995" s="831">
        <v>30</v>
      </c>
      <c r="B1995" s="832" t="s">
        <v>3452</v>
      </c>
      <c r="C1995" s="832" t="s">
        <v>3460</v>
      </c>
      <c r="D1995" s="833" t="s">
        <v>5006</v>
      </c>
      <c r="E1995" s="834" t="s">
        <v>3475</v>
      </c>
      <c r="F1995" s="832" t="s">
        <v>3453</v>
      </c>
      <c r="G1995" s="832" t="s">
        <v>3590</v>
      </c>
      <c r="H1995" s="832" t="s">
        <v>564</v>
      </c>
      <c r="I1995" s="832" t="s">
        <v>4222</v>
      </c>
      <c r="J1995" s="832" t="s">
        <v>779</v>
      </c>
      <c r="K1995" s="832" t="s">
        <v>4223</v>
      </c>
      <c r="L1995" s="835">
        <v>0</v>
      </c>
      <c r="M1995" s="835">
        <v>0</v>
      </c>
      <c r="N1995" s="832">
        <v>2</v>
      </c>
      <c r="O1995" s="836">
        <v>1</v>
      </c>
      <c r="P1995" s="835"/>
      <c r="Q1995" s="837"/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30</v>
      </c>
      <c r="B1996" s="832" t="s">
        <v>3452</v>
      </c>
      <c r="C1996" s="832" t="s">
        <v>3460</v>
      </c>
      <c r="D1996" s="833" t="s">
        <v>5006</v>
      </c>
      <c r="E1996" s="834" t="s">
        <v>3475</v>
      </c>
      <c r="F1996" s="832" t="s">
        <v>3453</v>
      </c>
      <c r="G1996" s="832" t="s">
        <v>4081</v>
      </c>
      <c r="H1996" s="832" t="s">
        <v>597</v>
      </c>
      <c r="I1996" s="832" t="s">
        <v>4929</v>
      </c>
      <c r="J1996" s="832" t="s">
        <v>2777</v>
      </c>
      <c r="K1996" s="832" t="s">
        <v>4930</v>
      </c>
      <c r="L1996" s="835">
        <v>729.09</v>
      </c>
      <c r="M1996" s="835">
        <v>729.09</v>
      </c>
      <c r="N1996" s="832">
        <v>1</v>
      </c>
      <c r="O1996" s="836">
        <v>0.5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30</v>
      </c>
      <c r="B1997" s="832" t="s">
        <v>3452</v>
      </c>
      <c r="C1997" s="832" t="s">
        <v>3460</v>
      </c>
      <c r="D1997" s="833" t="s">
        <v>5006</v>
      </c>
      <c r="E1997" s="834" t="s">
        <v>3475</v>
      </c>
      <c r="F1997" s="832" t="s">
        <v>3453</v>
      </c>
      <c r="G1997" s="832" t="s">
        <v>1865</v>
      </c>
      <c r="H1997" s="832" t="s">
        <v>597</v>
      </c>
      <c r="I1997" s="832" t="s">
        <v>2621</v>
      </c>
      <c r="J1997" s="832" t="s">
        <v>2622</v>
      </c>
      <c r="K1997" s="832" t="s">
        <v>2623</v>
      </c>
      <c r="L1997" s="835">
        <v>120.61</v>
      </c>
      <c r="M1997" s="835">
        <v>120.61</v>
      </c>
      <c r="N1997" s="832">
        <v>1</v>
      </c>
      <c r="O1997" s="836">
        <v>0.5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30</v>
      </c>
      <c r="B1998" s="832" t="s">
        <v>3452</v>
      </c>
      <c r="C1998" s="832" t="s">
        <v>3460</v>
      </c>
      <c r="D1998" s="833" t="s">
        <v>5006</v>
      </c>
      <c r="E1998" s="834" t="s">
        <v>3475</v>
      </c>
      <c r="F1998" s="832" t="s">
        <v>3453</v>
      </c>
      <c r="G1998" s="832" t="s">
        <v>3489</v>
      </c>
      <c r="H1998" s="832" t="s">
        <v>564</v>
      </c>
      <c r="I1998" s="832" t="s">
        <v>4931</v>
      </c>
      <c r="J1998" s="832" t="s">
        <v>4507</v>
      </c>
      <c r="K1998" s="832" t="s">
        <v>2741</v>
      </c>
      <c r="L1998" s="835">
        <v>0</v>
      </c>
      <c r="M1998" s="835">
        <v>0</v>
      </c>
      <c r="N1998" s="832">
        <v>1</v>
      </c>
      <c r="O1998" s="836">
        <v>0.5</v>
      </c>
      <c r="P1998" s="835"/>
      <c r="Q1998" s="837"/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30</v>
      </c>
      <c r="B1999" s="832" t="s">
        <v>3452</v>
      </c>
      <c r="C1999" s="832" t="s">
        <v>3460</v>
      </c>
      <c r="D1999" s="833" t="s">
        <v>5006</v>
      </c>
      <c r="E1999" s="834" t="s">
        <v>3475</v>
      </c>
      <c r="F1999" s="832" t="s">
        <v>3453</v>
      </c>
      <c r="G1999" s="832" t="s">
        <v>4932</v>
      </c>
      <c r="H1999" s="832" t="s">
        <v>564</v>
      </c>
      <c r="I1999" s="832" t="s">
        <v>4933</v>
      </c>
      <c r="J1999" s="832" t="s">
        <v>4934</v>
      </c>
      <c r="K1999" s="832" t="s">
        <v>4935</v>
      </c>
      <c r="L1999" s="835">
        <v>353.16</v>
      </c>
      <c r="M1999" s="835">
        <v>353.16</v>
      </c>
      <c r="N1999" s="832">
        <v>1</v>
      </c>
      <c r="O1999" s="836">
        <v>0.5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30</v>
      </c>
      <c r="B2000" s="832" t="s">
        <v>3452</v>
      </c>
      <c r="C2000" s="832" t="s">
        <v>3460</v>
      </c>
      <c r="D2000" s="833" t="s">
        <v>5006</v>
      </c>
      <c r="E2000" s="834" t="s">
        <v>3475</v>
      </c>
      <c r="F2000" s="832" t="s">
        <v>3453</v>
      </c>
      <c r="G2000" s="832" t="s">
        <v>3571</v>
      </c>
      <c r="H2000" s="832" t="s">
        <v>564</v>
      </c>
      <c r="I2000" s="832" t="s">
        <v>3956</v>
      </c>
      <c r="J2000" s="832" t="s">
        <v>3957</v>
      </c>
      <c r="K2000" s="832" t="s">
        <v>3958</v>
      </c>
      <c r="L2000" s="835">
        <v>299.83999999999997</v>
      </c>
      <c r="M2000" s="835">
        <v>299.83999999999997</v>
      </c>
      <c r="N2000" s="832">
        <v>1</v>
      </c>
      <c r="O2000" s="836">
        <v>0.5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30</v>
      </c>
      <c r="B2001" s="832" t="s">
        <v>3452</v>
      </c>
      <c r="C2001" s="832" t="s">
        <v>3460</v>
      </c>
      <c r="D2001" s="833" t="s">
        <v>5006</v>
      </c>
      <c r="E2001" s="834" t="s">
        <v>3475</v>
      </c>
      <c r="F2001" s="832" t="s">
        <v>3453</v>
      </c>
      <c r="G2001" s="832" t="s">
        <v>3571</v>
      </c>
      <c r="H2001" s="832" t="s">
        <v>597</v>
      </c>
      <c r="I2001" s="832" t="s">
        <v>3053</v>
      </c>
      <c r="J2001" s="832" t="s">
        <v>3054</v>
      </c>
      <c r="K2001" s="832" t="s">
        <v>3055</v>
      </c>
      <c r="L2001" s="835">
        <v>50.32</v>
      </c>
      <c r="M2001" s="835">
        <v>50.32</v>
      </c>
      <c r="N2001" s="832">
        <v>1</v>
      </c>
      <c r="O2001" s="836">
        <v>0.5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30</v>
      </c>
      <c r="B2002" s="832" t="s">
        <v>3452</v>
      </c>
      <c r="C2002" s="832" t="s">
        <v>3460</v>
      </c>
      <c r="D2002" s="833" t="s">
        <v>5006</v>
      </c>
      <c r="E2002" s="834" t="s">
        <v>3475</v>
      </c>
      <c r="F2002" s="832" t="s">
        <v>3453</v>
      </c>
      <c r="G2002" s="832" t="s">
        <v>4231</v>
      </c>
      <c r="H2002" s="832" t="s">
        <v>564</v>
      </c>
      <c r="I2002" s="832" t="s">
        <v>4232</v>
      </c>
      <c r="J2002" s="832" t="s">
        <v>4233</v>
      </c>
      <c r="K2002" s="832" t="s">
        <v>4234</v>
      </c>
      <c r="L2002" s="835">
        <v>83.38</v>
      </c>
      <c r="M2002" s="835">
        <v>83.38</v>
      </c>
      <c r="N2002" s="832">
        <v>1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30</v>
      </c>
      <c r="B2003" s="832" t="s">
        <v>3452</v>
      </c>
      <c r="C2003" s="832" t="s">
        <v>3460</v>
      </c>
      <c r="D2003" s="833" t="s">
        <v>5006</v>
      </c>
      <c r="E2003" s="834" t="s">
        <v>3475</v>
      </c>
      <c r="F2003" s="832" t="s">
        <v>3453</v>
      </c>
      <c r="G2003" s="832" t="s">
        <v>4235</v>
      </c>
      <c r="H2003" s="832" t="s">
        <v>564</v>
      </c>
      <c r="I2003" s="832" t="s">
        <v>4376</v>
      </c>
      <c r="J2003" s="832" t="s">
        <v>1298</v>
      </c>
      <c r="K2003" s="832" t="s">
        <v>4237</v>
      </c>
      <c r="L2003" s="835">
        <v>374.79</v>
      </c>
      <c r="M2003" s="835">
        <v>374.79</v>
      </c>
      <c r="N2003" s="832">
        <v>1</v>
      </c>
      <c r="O2003" s="836">
        <v>0.5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30</v>
      </c>
      <c r="B2004" s="832" t="s">
        <v>3452</v>
      </c>
      <c r="C2004" s="832" t="s">
        <v>3460</v>
      </c>
      <c r="D2004" s="833" t="s">
        <v>5006</v>
      </c>
      <c r="E2004" s="834" t="s">
        <v>3475</v>
      </c>
      <c r="F2004" s="832" t="s">
        <v>3453</v>
      </c>
      <c r="G2004" s="832" t="s">
        <v>4238</v>
      </c>
      <c r="H2004" s="832" t="s">
        <v>597</v>
      </c>
      <c r="I2004" s="832" t="s">
        <v>3295</v>
      </c>
      <c r="J2004" s="832" t="s">
        <v>940</v>
      </c>
      <c r="K2004" s="832" t="s">
        <v>3296</v>
      </c>
      <c r="L2004" s="835">
        <v>0</v>
      </c>
      <c r="M2004" s="835">
        <v>0</v>
      </c>
      <c r="N2004" s="832">
        <v>1</v>
      </c>
      <c r="O2004" s="836">
        <v>0.5</v>
      </c>
      <c r="P2004" s="835">
        <v>0</v>
      </c>
      <c r="Q2004" s="837"/>
      <c r="R2004" s="832">
        <v>1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30</v>
      </c>
      <c r="B2005" s="832" t="s">
        <v>3452</v>
      </c>
      <c r="C2005" s="832" t="s">
        <v>3460</v>
      </c>
      <c r="D2005" s="833" t="s">
        <v>5006</v>
      </c>
      <c r="E2005" s="834" t="s">
        <v>3475</v>
      </c>
      <c r="F2005" s="832" t="s">
        <v>3453</v>
      </c>
      <c r="G2005" s="832" t="s">
        <v>4082</v>
      </c>
      <c r="H2005" s="832" t="s">
        <v>597</v>
      </c>
      <c r="I2005" s="832" t="s">
        <v>3093</v>
      </c>
      <c r="J2005" s="832" t="s">
        <v>1432</v>
      </c>
      <c r="K2005" s="832" t="s">
        <v>3094</v>
      </c>
      <c r="L2005" s="835">
        <v>212.45</v>
      </c>
      <c r="M2005" s="835">
        <v>212.45</v>
      </c>
      <c r="N2005" s="832">
        <v>1</v>
      </c>
      <c r="O2005" s="836">
        <v>0.5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30</v>
      </c>
      <c r="B2006" s="832" t="s">
        <v>3452</v>
      </c>
      <c r="C2006" s="832" t="s">
        <v>3460</v>
      </c>
      <c r="D2006" s="833" t="s">
        <v>5006</v>
      </c>
      <c r="E2006" s="834" t="s">
        <v>3475</v>
      </c>
      <c r="F2006" s="832" t="s">
        <v>3453</v>
      </c>
      <c r="G2006" s="832" t="s">
        <v>3572</v>
      </c>
      <c r="H2006" s="832" t="s">
        <v>597</v>
      </c>
      <c r="I2006" s="832" t="s">
        <v>2904</v>
      </c>
      <c r="J2006" s="832" t="s">
        <v>2900</v>
      </c>
      <c r="K2006" s="832" t="s">
        <v>2905</v>
      </c>
      <c r="L2006" s="835">
        <v>63.14</v>
      </c>
      <c r="M2006" s="835">
        <v>63.14</v>
      </c>
      <c r="N2006" s="832">
        <v>1</v>
      </c>
      <c r="O2006" s="836">
        <v>1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30</v>
      </c>
      <c r="B2007" s="832" t="s">
        <v>3452</v>
      </c>
      <c r="C2007" s="832" t="s">
        <v>3460</v>
      </c>
      <c r="D2007" s="833" t="s">
        <v>5006</v>
      </c>
      <c r="E2007" s="834" t="s">
        <v>3475</v>
      </c>
      <c r="F2007" s="832" t="s">
        <v>3453</v>
      </c>
      <c r="G2007" s="832" t="s">
        <v>3572</v>
      </c>
      <c r="H2007" s="832" t="s">
        <v>597</v>
      </c>
      <c r="I2007" s="832" t="s">
        <v>2912</v>
      </c>
      <c r="J2007" s="832" t="s">
        <v>2897</v>
      </c>
      <c r="K2007" s="832" t="s">
        <v>2913</v>
      </c>
      <c r="L2007" s="835">
        <v>49.08</v>
      </c>
      <c r="M2007" s="835">
        <v>49.08</v>
      </c>
      <c r="N2007" s="832">
        <v>1</v>
      </c>
      <c r="O2007" s="836">
        <v>0.5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30</v>
      </c>
      <c r="B2008" s="832" t="s">
        <v>3452</v>
      </c>
      <c r="C2008" s="832" t="s">
        <v>3460</v>
      </c>
      <c r="D2008" s="833" t="s">
        <v>5006</v>
      </c>
      <c r="E2008" s="834" t="s">
        <v>3475</v>
      </c>
      <c r="F2008" s="832" t="s">
        <v>3453</v>
      </c>
      <c r="G2008" s="832" t="s">
        <v>4086</v>
      </c>
      <c r="H2008" s="832" t="s">
        <v>597</v>
      </c>
      <c r="I2008" s="832" t="s">
        <v>4936</v>
      </c>
      <c r="J2008" s="832" t="s">
        <v>1910</v>
      </c>
      <c r="K2008" s="832" t="s">
        <v>1916</v>
      </c>
      <c r="L2008" s="835">
        <v>44.6</v>
      </c>
      <c r="M2008" s="835">
        <v>223</v>
      </c>
      <c r="N2008" s="832">
        <v>5</v>
      </c>
      <c r="O2008" s="836">
        <v>0.5</v>
      </c>
      <c r="P2008" s="835">
        <v>223</v>
      </c>
      <c r="Q2008" s="837">
        <v>1</v>
      </c>
      <c r="R2008" s="832">
        <v>5</v>
      </c>
      <c r="S2008" s="837">
        <v>1</v>
      </c>
      <c r="T2008" s="836">
        <v>0.5</v>
      </c>
      <c r="U2008" s="838">
        <v>1</v>
      </c>
    </row>
    <row r="2009" spans="1:21" ht="14.4" customHeight="1" x14ac:dyDescent="0.3">
      <c r="A2009" s="831">
        <v>30</v>
      </c>
      <c r="B2009" s="832" t="s">
        <v>3452</v>
      </c>
      <c r="C2009" s="832" t="s">
        <v>3460</v>
      </c>
      <c r="D2009" s="833" t="s">
        <v>5006</v>
      </c>
      <c r="E2009" s="834" t="s">
        <v>3475</v>
      </c>
      <c r="F2009" s="832" t="s">
        <v>3453</v>
      </c>
      <c r="G2009" s="832" t="s">
        <v>4086</v>
      </c>
      <c r="H2009" s="832" t="s">
        <v>597</v>
      </c>
      <c r="I2009" s="832" t="s">
        <v>3256</v>
      </c>
      <c r="J2009" s="832" t="s">
        <v>1962</v>
      </c>
      <c r="K2009" s="832" t="s">
        <v>3257</v>
      </c>
      <c r="L2009" s="835">
        <v>103.08</v>
      </c>
      <c r="M2009" s="835">
        <v>9277.2000000000007</v>
      </c>
      <c r="N2009" s="832">
        <v>90</v>
      </c>
      <c r="O2009" s="836">
        <v>1</v>
      </c>
      <c r="P2009" s="835">
        <v>9277.2000000000007</v>
      </c>
      <c r="Q2009" s="837">
        <v>1</v>
      </c>
      <c r="R2009" s="832">
        <v>90</v>
      </c>
      <c r="S2009" s="837">
        <v>1</v>
      </c>
      <c r="T2009" s="836">
        <v>1</v>
      </c>
      <c r="U2009" s="838">
        <v>1</v>
      </c>
    </row>
    <row r="2010" spans="1:21" ht="14.4" customHeight="1" x14ac:dyDescent="0.3">
      <c r="A2010" s="831">
        <v>30</v>
      </c>
      <c r="B2010" s="832" t="s">
        <v>3452</v>
      </c>
      <c r="C2010" s="832" t="s">
        <v>3460</v>
      </c>
      <c r="D2010" s="833" t="s">
        <v>5006</v>
      </c>
      <c r="E2010" s="834" t="s">
        <v>3475</v>
      </c>
      <c r="F2010" s="832" t="s">
        <v>3453</v>
      </c>
      <c r="G2010" s="832" t="s">
        <v>4086</v>
      </c>
      <c r="H2010" s="832" t="s">
        <v>597</v>
      </c>
      <c r="I2010" s="832" t="s">
        <v>3267</v>
      </c>
      <c r="J2010" s="832" t="s">
        <v>1914</v>
      </c>
      <c r="K2010" s="832" t="s">
        <v>1911</v>
      </c>
      <c r="L2010" s="835">
        <v>87.82</v>
      </c>
      <c r="M2010" s="835">
        <v>614.74</v>
      </c>
      <c r="N2010" s="832">
        <v>7</v>
      </c>
      <c r="O2010" s="836">
        <v>1</v>
      </c>
      <c r="P2010" s="835">
        <v>614.74</v>
      </c>
      <c r="Q2010" s="837">
        <v>1</v>
      </c>
      <c r="R2010" s="832">
        <v>7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30</v>
      </c>
      <c r="B2011" s="832" t="s">
        <v>3452</v>
      </c>
      <c r="C2011" s="832" t="s">
        <v>3460</v>
      </c>
      <c r="D2011" s="833" t="s">
        <v>5006</v>
      </c>
      <c r="E2011" s="834" t="s">
        <v>3475</v>
      </c>
      <c r="F2011" s="832" t="s">
        <v>3453</v>
      </c>
      <c r="G2011" s="832" t="s">
        <v>4086</v>
      </c>
      <c r="H2011" s="832" t="s">
        <v>564</v>
      </c>
      <c r="I2011" s="832" t="s">
        <v>4096</v>
      </c>
      <c r="J2011" s="832" t="s">
        <v>1917</v>
      </c>
      <c r="K2011" s="832" t="s">
        <v>1911</v>
      </c>
      <c r="L2011" s="835">
        <v>87.82</v>
      </c>
      <c r="M2011" s="835">
        <v>175.64</v>
      </c>
      <c r="N2011" s="832">
        <v>2</v>
      </c>
      <c r="O2011" s="836">
        <v>1</v>
      </c>
      <c r="P2011" s="835">
        <v>175.64</v>
      </c>
      <c r="Q2011" s="837">
        <v>1</v>
      </c>
      <c r="R2011" s="832">
        <v>2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30</v>
      </c>
      <c r="B2012" s="832" t="s">
        <v>3452</v>
      </c>
      <c r="C2012" s="832" t="s">
        <v>3460</v>
      </c>
      <c r="D2012" s="833" t="s">
        <v>5006</v>
      </c>
      <c r="E2012" s="834" t="s">
        <v>3475</v>
      </c>
      <c r="F2012" s="832" t="s">
        <v>3453</v>
      </c>
      <c r="G2012" s="832" t="s">
        <v>4086</v>
      </c>
      <c r="H2012" s="832" t="s">
        <v>564</v>
      </c>
      <c r="I2012" s="832" t="s">
        <v>4335</v>
      </c>
      <c r="J2012" s="832" t="s">
        <v>1971</v>
      </c>
      <c r="K2012" s="832" t="s">
        <v>1970</v>
      </c>
      <c r="L2012" s="835">
        <v>263.86</v>
      </c>
      <c r="M2012" s="835">
        <v>2638.6000000000004</v>
      </c>
      <c r="N2012" s="832">
        <v>10</v>
      </c>
      <c r="O2012" s="836">
        <v>3</v>
      </c>
      <c r="P2012" s="835">
        <v>2638.6000000000004</v>
      </c>
      <c r="Q2012" s="837">
        <v>1</v>
      </c>
      <c r="R2012" s="832">
        <v>10</v>
      </c>
      <c r="S2012" s="837">
        <v>1</v>
      </c>
      <c r="T2012" s="836">
        <v>3</v>
      </c>
      <c r="U2012" s="838">
        <v>1</v>
      </c>
    </row>
    <row r="2013" spans="1:21" ht="14.4" customHeight="1" x14ac:dyDescent="0.3">
      <c r="A2013" s="831">
        <v>30</v>
      </c>
      <c r="B2013" s="832" t="s">
        <v>3452</v>
      </c>
      <c r="C2013" s="832" t="s">
        <v>3460</v>
      </c>
      <c r="D2013" s="833" t="s">
        <v>5006</v>
      </c>
      <c r="E2013" s="834" t="s">
        <v>3475</v>
      </c>
      <c r="F2013" s="832" t="s">
        <v>3453</v>
      </c>
      <c r="G2013" s="832" t="s">
        <v>4086</v>
      </c>
      <c r="H2013" s="832" t="s">
        <v>564</v>
      </c>
      <c r="I2013" s="832" t="s">
        <v>4336</v>
      </c>
      <c r="J2013" s="832" t="s">
        <v>1969</v>
      </c>
      <c r="K2013" s="832" t="s">
        <v>1970</v>
      </c>
      <c r="L2013" s="835">
        <v>263.86</v>
      </c>
      <c r="M2013" s="835">
        <v>2110.88</v>
      </c>
      <c r="N2013" s="832">
        <v>8</v>
      </c>
      <c r="O2013" s="836">
        <v>2</v>
      </c>
      <c r="P2013" s="835">
        <v>2110.88</v>
      </c>
      <c r="Q2013" s="837">
        <v>1</v>
      </c>
      <c r="R2013" s="832">
        <v>8</v>
      </c>
      <c r="S2013" s="837">
        <v>1</v>
      </c>
      <c r="T2013" s="836">
        <v>2</v>
      </c>
      <c r="U2013" s="838">
        <v>1</v>
      </c>
    </row>
    <row r="2014" spans="1:21" ht="14.4" customHeight="1" x14ac:dyDescent="0.3">
      <c r="A2014" s="831">
        <v>30</v>
      </c>
      <c r="B2014" s="832" t="s">
        <v>3452</v>
      </c>
      <c r="C2014" s="832" t="s">
        <v>3460</v>
      </c>
      <c r="D2014" s="833" t="s">
        <v>5006</v>
      </c>
      <c r="E2014" s="834" t="s">
        <v>3475</v>
      </c>
      <c r="F2014" s="832" t="s">
        <v>3453</v>
      </c>
      <c r="G2014" s="832" t="s">
        <v>4086</v>
      </c>
      <c r="H2014" s="832" t="s">
        <v>564</v>
      </c>
      <c r="I2014" s="832" t="s">
        <v>4337</v>
      </c>
      <c r="J2014" s="832" t="s">
        <v>1910</v>
      </c>
      <c r="K2014" s="832" t="s">
        <v>1911</v>
      </c>
      <c r="L2014" s="835">
        <v>104.4</v>
      </c>
      <c r="M2014" s="835">
        <v>522</v>
      </c>
      <c r="N2014" s="832">
        <v>5</v>
      </c>
      <c r="O2014" s="836">
        <v>0.5</v>
      </c>
      <c r="P2014" s="835">
        <v>522</v>
      </c>
      <c r="Q2014" s="837">
        <v>1</v>
      </c>
      <c r="R2014" s="832">
        <v>5</v>
      </c>
      <c r="S2014" s="837">
        <v>1</v>
      </c>
      <c r="T2014" s="836">
        <v>0.5</v>
      </c>
      <c r="U2014" s="838">
        <v>1</v>
      </c>
    </row>
    <row r="2015" spans="1:21" ht="14.4" customHeight="1" x14ac:dyDescent="0.3">
      <c r="A2015" s="831">
        <v>30</v>
      </c>
      <c r="B2015" s="832" t="s">
        <v>3452</v>
      </c>
      <c r="C2015" s="832" t="s">
        <v>3460</v>
      </c>
      <c r="D2015" s="833" t="s">
        <v>5006</v>
      </c>
      <c r="E2015" s="834" t="s">
        <v>3475</v>
      </c>
      <c r="F2015" s="832" t="s">
        <v>3453</v>
      </c>
      <c r="G2015" s="832" t="s">
        <v>4086</v>
      </c>
      <c r="H2015" s="832" t="s">
        <v>597</v>
      </c>
      <c r="I2015" s="832" t="s">
        <v>3243</v>
      </c>
      <c r="J2015" s="832" t="s">
        <v>1912</v>
      </c>
      <c r="K2015" s="832" t="s">
        <v>1911</v>
      </c>
      <c r="L2015" s="835">
        <v>104.4</v>
      </c>
      <c r="M2015" s="835">
        <v>522</v>
      </c>
      <c r="N2015" s="832">
        <v>5</v>
      </c>
      <c r="O2015" s="836">
        <v>0.5</v>
      </c>
      <c r="P2015" s="835">
        <v>522</v>
      </c>
      <c r="Q2015" s="837">
        <v>1</v>
      </c>
      <c r="R2015" s="832">
        <v>5</v>
      </c>
      <c r="S2015" s="837">
        <v>1</v>
      </c>
      <c r="T2015" s="836">
        <v>0.5</v>
      </c>
      <c r="U2015" s="838">
        <v>1</v>
      </c>
    </row>
    <row r="2016" spans="1:21" ht="14.4" customHeight="1" x14ac:dyDescent="0.3">
      <c r="A2016" s="831">
        <v>30</v>
      </c>
      <c r="B2016" s="832" t="s">
        <v>3452</v>
      </c>
      <c r="C2016" s="832" t="s">
        <v>3460</v>
      </c>
      <c r="D2016" s="833" t="s">
        <v>5006</v>
      </c>
      <c r="E2016" s="834" t="s">
        <v>3475</v>
      </c>
      <c r="F2016" s="832" t="s">
        <v>3453</v>
      </c>
      <c r="G2016" s="832" t="s">
        <v>4086</v>
      </c>
      <c r="H2016" s="832" t="s">
        <v>564</v>
      </c>
      <c r="I2016" s="832" t="s">
        <v>4937</v>
      </c>
      <c r="J2016" s="832" t="s">
        <v>4938</v>
      </c>
      <c r="K2016" s="832" t="s">
        <v>1911</v>
      </c>
      <c r="L2016" s="835">
        <v>172.67</v>
      </c>
      <c r="M2016" s="835">
        <v>518.01</v>
      </c>
      <c r="N2016" s="832">
        <v>3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30</v>
      </c>
      <c r="B2017" s="832" t="s">
        <v>3452</v>
      </c>
      <c r="C2017" s="832" t="s">
        <v>3460</v>
      </c>
      <c r="D2017" s="833" t="s">
        <v>5006</v>
      </c>
      <c r="E2017" s="834" t="s">
        <v>3475</v>
      </c>
      <c r="F2017" s="832" t="s">
        <v>3453</v>
      </c>
      <c r="G2017" s="832" t="s">
        <v>4086</v>
      </c>
      <c r="H2017" s="832" t="s">
        <v>564</v>
      </c>
      <c r="I2017" s="832" t="s">
        <v>4883</v>
      </c>
      <c r="J2017" s="832" t="s">
        <v>1972</v>
      </c>
      <c r="K2017" s="832" t="s">
        <v>4884</v>
      </c>
      <c r="L2017" s="835">
        <v>673.33</v>
      </c>
      <c r="M2017" s="835">
        <v>9426.6200000000008</v>
      </c>
      <c r="N2017" s="832">
        <v>14</v>
      </c>
      <c r="O2017" s="836">
        <v>4</v>
      </c>
      <c r="P2017" s="835">
        <v>8753.2900000000009</v>
      </c>
      <c r="Q2017" s="837">
        <v>0.9285714285714286</v>
      </c>
      <c r="R2017" s="832">
        <v>13</v>
      </c>
      <c r="S2017" s="837">
        <v>0.9285714285714286</v>
      </c>
      <c r="T2017" s="836">
        <v>3.5</v>
      </c>
      <c r="U2017" s="838">
        <v>0.875</v>
      </c>
    </row>
    <row r="2018" spans="1:21" ht="14.4" customHeight="1" x14ac:dyDescent="0.3">
      <c r="A2018" s="831">
        <v>30</v>
      </c>
      <c r="B2018" s="832" t="s">
        <v>3452</v>
      </c>
      <c r="C2018" s="832" t="s">
        <v>3460</v>
      </c>
      <c r="D2018" s="833" t="s">
        <v>5006</v>
      </c>
      <c r="E2018" s="834" t="s">
        <v>3475</v>
      </c>
      <c r="F2018" s="832" t="s">
        <v>3453</v>
      </c>
      <c r="G2018" s="832" t="s">
        <v>4086</v>
      </c>
      <c r="H2018" s="832" t="s">
        <v>564</v>
      </c>
      <c r="I2018" s="832" t="s">
        <v>4338</v>
      </c>
      <c r="J2018" s="832" t="s">
        <v>4339</v>
      </c>
      <c r="K2018" s="832" t="s">
        <v>1911</v>
      </c>
      <c r="L2018" s="835">
        <v>176.46</v>
      </c>
      <c r="M2018" s="835">
        <v>2117.52</v>
      </c>
      <c r="N2018" s="832">
        <v>12</v>
      </c>
      <c r="O2018" s="836">
        <v>2.5</v>
      </c>
      <c r="P2018" s="835">
        <v>1764.6000000000001</v>
      </c>
      <c r="Q2018" s="837">
        <v>0.83333333333333337</v>
      </c>
      <c r="R2018" s="832">
        <v>10</v>
      </c>
      <c r="S2018" s="837">
        <v>0.83333333333333337</v>
      </c>
      <c r="T2018" s="836">
        <v>2</v>
      </c>
      <c r="U2018" s="838">
        <v>0.8</v>
      </c>
    </row>
    <row r="2019" spans="1:21" ht="14.4" customHeight="1" x14ac:dyDescent="0.3">
      <c r="A2019" s="831">
        <v>30</v>
      </c>
      <c r="B2019" s="832" t="s">
        <v>3452</v>
      </c>
      <c r="C2019" s="832" t="s">
        <v>3460</v>
      </c>
      <c r="D2019" s="833" t="s">
        <v>5006</v>
      </c>
      <c r="E2019" s="834" t="s">
        <v>3475</v>
      </c>
      <c r="F2019" s="832" t="s">
        <v>3453</v>
      </c>
      <c r="G2019" s="832" t="s">
        <v>4086</v>
      </c>
      <c r="H2019" s="832" t="s">
        <v>564</v>
      </c>
      <c r="I2019" s="832" t="s">
        <v>4340</v>
      </c>
      <c r="J2019" s="832" t="s">
        <v>4341</v>
      </c>
      <c r="K2019" s="832" t="s">
        <v>1911</v>
      </c>
      <c r="L2019" s="835">
        <v>176.46</v>
      </c>
      <c r="M2019" s="835">
        <v>882.3</v>
      </c>
      <c r="N2019" s="832">
        <v>5</v>
      </c>
      <c r="O2019" s="836">
        <v>1.5</v>
      </c>
      <c r="P2019" s="835">
        <v>529.38</v>
      </c>
      <c r="Q2019" s="837">
        <v>0.6</v>
      </c>
      <c r="R2019" s="832">
        <v>3</v>
      </c>
      <c r="S2019" s="837">
        <v>0.6</v>
      </c>
      <c r="T2019" s="836">
        <v>1</v>
      </c>
      <c r="U2019" s="838">
        <v>0.66666666666666663</v>
      </c>
    </row>
    <row r="2020" spans="1:21" ht="14.4" customHeight="1" x14ac:dyDescent="0.3">
      <c r="A2020" s="831">
        <v>30</v>
      </c>
      <c r="B2020" s="832" t="s">
        <v>3452</v>
      </c>
      <c r="C2020" s="832" t="s">
        <v>3460</v>
      </c>
      <c r="D2020" s="833" t="s">
        <v>5006</v>
      </c>
      <c r="E2020" s="834" t="s">
        <v>3475</v>
      </c>
      <c r="F2020" s="832" t="s">
        <v>3453</v>
      </c>
      <c r="G2020" s="832" t="s">
        <v>4086</v>
      </c>
      <c r="H2020" s="832" t="s">
        <v>564</v>
      </c>
      <c r="I2020" s="832" t="s">
        <v>4100</v>
      </c>
      <c r="J2020" s="832" t="s">
        <v>4101</v>
      </c>
      <c r="K2020" s="832" t="s">
        <v>1911</v>
      </c>
      <c r="L2020" s="835">
        <v>176.46</v>
      </c>
      <c r="M2020" s="835">
        <v>1411.68</v>
      </c>
      <c r="N2020" s="832">
        <v>8</v>
      </c>
      <c r="O2020" s="836">
        <v>3</v>
      </c>
      <c r="P2020" s="835">
        <v>1058.76</v>
      </c>
      <c r="Q2020" s="837">
        <v>0.75</v>
      </c>
      <c r="R2020" s="832">
        <v>6</v>
      </c>
      <c r="S2020" s="837">
        <v>0.75</v>
      </c>
      <c r="T2020" s="836">
        <v>2.5</v>
      </c>
      <c r="U2020" s="838">
        <v>0.83333333333333337</v>
      </c>
    </row>
    <row r="2021" spans="1:21" ht="14.4" customHeight="1" x14ac:dyDescent="0.3">
      <c r="A2021" s="831">
        <v>30</v>
      </c>
      <c r="B2021" s="832" t="s">
        <v>3452</v>
      </c>
      <c r="C2021" s="832" t="s">
        <v>3460</v>
      </c>
      <c r="D2021" s="833" t="s">
        <v>5006</v>
      </c>
      <c r="E2021" s="834" t="s">
        <v>3475</v>
      </c>
      <c r="F2021" s="832" t="s">
        <v>3453</v>
      </c>
      <c r="G2021" s="832" t="s">
        <v>4086</v>
      </c>
      <c r="H2021" s="832" t="s">
        <v>564</v>
      </c>
      <c r="I2021" s="832" t="s">
        <v>4342</v>
      </c>
      <c r="J2021" s="832" t="s">
        <v>4343</v>
      </c>
      <c r="K2021" s="832" t="s">
        <v>1911</v>
      </c>
      <c r="L2021" s="835">
        <v>176.46</v>
      </c>
      <c r="M2021" s="835">
        <v>1058.76</v>
      </c>
      <c r="N2021" s="832">
        <v>6</v>
      </c>
      <c r="O2021" s="836">
        <v>2</v>
      </c>
      <c r="P2021" s="835">
        <v>705.84</v>
      </c>
      <c r="Q2021" s="837">
        <v>0.66666666666666674</v>
      </c>
      <c r="R2021" s="832">
        <v>4</v>
      </c>
      <c r="S2021" s="837">
        <v>0.66666666666666663</v>
      </c>
      <c r="T2021" s="836">
        <v>1.5</v>
      </c>
      <c r="U2021" s="838">
        <v>0.75</v>
      </c>
    </row>
    <row r="2022" spans="1:21" ht="14.4" customHeight="1" x14ac:dyDescent="0.3">
      <c r="A2022" s="831">
        <v>30</v>
      </c>
      <c r="B2022" s="832" t="s">
        <v>3452</v>
      </c>
      <c r="C2022" s="832" t="s">
        <v>3460</v>
      </c>
      <c r="D2022" s="833" t="s">
        <v>5006</v>
      </c>
      <c r="E2022" s="834" t="s">
        <v>3475</v>
      </c>
      <c r="F2022" s="832" t="s">
        <v>3453</v>
      </c>
      <c r="G2022" s="832" t="s">
        <v>4086</v>
      </c>
      <c r="H2022" s="832" t="s">
        <v>564</v>
      </c>
      <c r="I2022" s="832" t="s">
        <v>4344</v>
      </c>
      <c r="J2022" s="832" t="s">
        <v>4345</v>
      </c>
      <c r="K2022" s="832" t="s">
        <v>1911</v>
      </c>
      <c r="L2022" s="835">
        <v>176.46</v>
      </c>
      <c r="M2022" s="835">
        <v>1411.68</v>
      </c>
      <c r="N2022" s="832">
        <v>8</v>
      </c>
      <c r="O2022" s="836">
        <v>2</v>
      </c>
      <c r="P2022" s="835">
        <v>1058.76</v>
      </c>
      <c r="Q2022" s="837">
        <v>0.75</v>
      </c>
      <c r="R2022" s="832">
        <v>6</v>
      </c>
      <c r="S2022" s="837">
        <v>0.75</v>
      </c>
      <c r="T2022" s="836">
        <v>1.5</v>
      </c>
      <c r="U2022" s="838">
        <v>0.75</v>
      </c>
    </row>
    <row r="2023" spans="1:21" ht="14.4" customHeight="1" x14ac:dyDescent="0.3">
      <c r="A2023" s="831">
        <v>30</v>
      </c>
      <c r="B2023" s="832" t="s">
        <v>3452</v>
      </c>
      <c r="C2023" s="832" t="s">
        <v>3460</v>
      </c>
      <c r="D2023" s="833" t="s">
        <v>5006</v>
      </c>
      <c r="E2023" s="834" t="s">
        <v>3475</v>
      </c>
      <c r="F2023" s="832" t="s">
        <v>3453</v>
      </c>
      <c r="G2023" s="832" t="s">
        <v>4086</v>
      </c>
      <c r="H2023" s="832" t="s">
        <v>564</v>
      </c>
      <c r="I2023" s="832" t="s">
        <v>4346</v>
      </c>
      <c r="J2023" s="832" t="s">
        <v>4347</v>
      </c>
      <c r="K2023" s="832" t="s">
        <v>1911</v>
      </c>
      <c r="L2023" s="835">
        <v>176.46</v>
      </c>
      <c r="M2023" s="835">
        <v>2293.9799999999996</v>
      </c>
      <c r="N2023" s="832">
        <v>13</v>
      </c>
      <c r="O2023" s="836">
        <v>3</v>
      </c>
      <c r="P2023" s="835">
        <v>1411.6799999999998</v>
      </c>
      <c r="Q2023" s="837">
        <v>0.61538461538461542</v>
      </c>
      <c r="R2023" s="832">
        <v>8</v>
      </c>
      <c r="S2023" s="837">
        <v>0.61538461538461542</v>
      </c>
      <c r="T2023" s="836">
        <v>1.5</v>
      </c>
      <c r="U2023" s="838">
        <v>0.5</v>
      </c>
    </row>
    <row r="2024" spans="1:21" ht="14.4" customHeight="1" x14ac:dyDescent="0.3">
      <c r="A2024" s="831">
        <v>30</v>
      </c>
      <c r="B2024" s="832" t="s">
        <v>3452</v>
      </c>
      <c r="C2024" s="832" t="s">
        <v>3460</v>
      </c>
      <c r="D2024" s="833" t="s">
        <v>5006</v>
      </c>
      <c r="E2024" s="834" t="s">
        <v>3475</v>
      </c>
      <c r="F2024" s="832" t="s">
        <v>3453</v>
      </c>
      <c r="G2024" s="832" t="s">
        <v>4086</v>
      </c>
      <c r="H2024" s="832" t="s">
        <v>564</v>
      </c>
      <c r="I2024" s="832" t="s">
        <v>4348</v>
      </c>
      <c r="J2024" s="832" t="s">
        <v>4349</v>
      </c>
      <c r="K2024" s="832" t="s">
        <v>1911</v>
      </c>
      <c r="L2024" s="835">
        <v>135.11000000000001</v>
      </c>
      <c r="M2024" s="835">
        <v>1351.1000000000001</v>
      </c>
      <c r="N2024" s="832">
        <v>10</v>
      </c>
      <c r="O2024" s="836">
        <v>1</v>
      </c>
      <c r="P2024" s="835">
        <v>1351.1000000000001</v>
      </c>
      <c r="Q2024" s="837">
        <v>1</v>
      </c>
      <c r="R2024" s="832">
        <v>10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30</v>
      </c>
      <c r="B2025" s="832" t="s">
        <v>3452</v>
      </c>
      <c r="C2025" s="832" t="s">
        <v>3460</v>
      </c>
      <c r="D2025" s="833" t="s">
        <v>5006</v>
      </c>
      <c r="E2025" s="834" t="s">
        <v>3475</v>
      </c>
      <c r="F2025" s="832" t="s">
        <v>3453</v>
      </c>
      <c r="G2025" s="832" t="s">
        <v>4086</v>
      </c>
      <c r="H2025" s="832" t="s">
        <v>564</v>
      </c>
      <c r="I2025" s="832" t="s">
        <v>4350</v>
      </c>
      <c r="J2025" s="832" t="s">
        <v>4351</v>
      </c>
      <c r="K2025" s="832" t="s">
        <v>1911</v>
      </c>
      <c r="L2025" s="835">
        <v>135.11000000000001</v>
      </c>
      <c r="M2025" s="835">
        <v>1351.1000000000001</v>
      </c>
      <c r="N2025" s="832">
        <v>10</v>
      </c>
      <c r="O2025" s="836">
        <v>2</v>
      </c>
      <c r="P2025" s="835">
        <v>1351.1000000000001</v>
      </c>
      <c r="Q2025" s="837">
        <v>1</v>
      </c>
      <c r="R2025" s="832">
        <v>10</v>
      </c>
      <c r="S2025" s="837">
        <v>1</v>
      </c>
      <c r="T2025" s="836">
        <v>2</v>
      </c>
      <c r="U2025" s="838">
        <v>1</v>
      </c>
    </row>
    <row r="2026" spans="1:21" ht="14.4" customHeight="1" x14ac:dyDescent="0.3">
      <c r="A2026" s="831">
        <v>30</v>
      </c>
      <c r="B2026" s="832" t="s">
        <v>3452</v>
      </c>
      <c r="C2026" s="832" t="s">
        <v>3460</v>
      </c>
      <c r="D2026" s="833" t="s">
        <v>5006</v>
      </c>
      <c r="E2026" s="834" t="s">
        <v>3475</v>
      </c>
      <c r="F2026" s="832" t="s">
        <v>3453</v>
      </c>
      <c r="G2026" s="832" t="s">
        <v>4086</v>
      </c>
      <c r="H2026" s="832" t="s">
        <v>564</v>
      </c>
      <c r="I2026" s="832" t="s">
        <v>4352</v>
      </c>
      <c r="J2026" s="832" t="s">
        <v>4353</v>
      </c>
      <c r="K2026" s="832" t="s">
        <v>1911</v>
      </c>
      <c r="L2026" s="835">
        <v>135.11000000000001</v>
      </c>
      <c r="M2026" s="835">
        <v>675.55000000000007</v>
      </c>
      <c r="N2026" s="832">
        <v>5</v>
      </c>
      <c r="O2026" s="836">
        <v>0.5</v>
      </c>
      <c r="P2026" s="835">
        <v>675.55000000000007</v>
      </c>
      <c r="Q2026" s="837">
        <v>1</v>
      </c>
      <c r="R2026" s="832">
        <v>5</v>
      </c>
      <c r="S2026" s="837">
        <v>1</v>
      </c>
      <c r="T2026" s="836">
        <v>0.5</v>
      </c>
      <c r="U2026" s="838">
        <v>1</v>
      </c>
    </row>
    <row r="2027" spans="1:21" ht="14.4" customHeight="1" x14ac:dyDescent="0.3">
      <c r="A2027" s="831">
        <v>30</v>
      </c>
      <c r="B2027" s="832" t="s">
        <v>3452</v>
      </c>
      <c r="C2027" s="832" t="s">
        <v>3460</v>
      </c>
      <c r="D2027" s="833" t="s">
        <v>5006</v>
      </c>
      <c r="E2027" s="834" t="s">
        <v>3475</v>
      </c>
      <c r="F2027" s="832" t="s">
        <v>3453</v>
      </c>
      <c r="G2027" s="832" t="s">
        <v>4086</v>
      </c>
      <c r="H2027" s="832" t="s">
        <v>564</v>
      </c>
      <c r="I2027" s="832" t="s">
        <v>4354</v>
      </c>
      <c r="J2027" s="832" t="s">
        <v>4355</v>
      </c>
      <c r="K2027" s="832" t="s">
        <v>1970</v>
      </c>
      <c r="L2027" s="835">
        <v>263.86</v>
      </c>
      <c r="M2027" s="835">
        <v>2638.6000000000004</v>
      </c>
      <c r="N2027" s="832">
        <v>10</v>
      </c>
      <c r="O2027" s="836">
        <v>2.5</v>
      </c>
      <c r="P2027" s="835">
        <v>2638.6000000000004</v>
      </c>
      <c r="Q2027" s="837">
        <v>1</v>
      </c>
      <c r="R2027" s="832">
        <v>10</v>
      </c>
      <c r="S2027" s="837">
        <v>1</v>
      </c>
      <c r="T2027" s="836">
        <v>2.5</v>
      </c>
      <c r="U2027" s="838">
        <v>1</v>
      </c>
    </row>
    <row r="2028" spans="1:21" ht="14.4" customHeight="1" x14ac:dyDescent="0.3">
      <c r="A2028" s="831">
        <v>30</v>
      </c>
      <c r="B2028" s="832" t="s">
        <v>3452</v>
      </c>
      <c r="C2028" s="832" t="s">
        <v>3460</v>
      </c>
      <c r="D2028" s="833" t="s">
        <v>5006</v>
      </c>
      <c r="E2028" s="834" t="s">
        <v>3475</v>
      </c>
      <c r="F2028" s="832" t="s">
        <v>3453</v>
      </c>
      <c r="G2028" s="832" t="s">
        <v>4086</v>
      </c>
      <c r="H2028" s="832" t="s">
        <v>564</v>
      </c>
      <c r="I2028" s="832" t="s">
        <v>4356</v>
      </c>
      <c r="J2028" s="832" t="s">
        <v>4357</v>
      </c>
      <c r="K2028" s="832" t="s">
        <v>1970</v>
      </c>
      <c r="L2028" s="835">
        <v>263.86</v>
      </c>
      <c r="M2028" s="835">
        <v>2638.6000000000004</v>
      </c>
      <c r="N2028" s="832">
        <v>10</v>
      </c>
      <c r="O2028" s="836">
        <v>2.5</v>
      </c>
      <c r="P2028" s="835">
        <v>2638.6000000000004</v>
      </c>
      <c r="Q2028" s="837">
        <v>1</v>
      </c>
      <c r="R2028" s="832">
        <v>10</v>
      </c>
      <c r="S2028" s="837">
        <v>1</v>
      </c>
      <c r="T2028" s="836">
        <v>2.5</v>
      </c>
      <c r="U2028" s="838">
        <v>1</v>
      </c>
    </row>
    <row r="2029" spans="1:21" ht="14.4" customHeight="1" x14ac:dyDescent="0.3">
      <c r="A2029" s="831">
        <v>30</v>
      </c>
      <c r="B2029" s="832" t="s">
        <v>3452</v>
      </c>
      <c r="C2029" s="832" t="s">
        <v>3460</v>
      </c>
      <c r="D2029" s="833" t="s">
        <v>5006</v>
      </c>
      <c r="E2029" s="834" t="s">
        <v>3475</v>
      </c>
      <c r="F2029" s="832" t="s">
        <v>3453</v>
      </c>
      <c r="G2029" s="832" t="s">
        <v>4086</v>
      </c>
      <c r="H2029" s="832" t="s">
        <v>564</v>
      </c>
      <c r="I2029" s="832" t="s">
        <v>4885</v>
      </c>
      <c r="J2029" s="832" t="s">
        <v>1976</v>
      </c>
      <c r="K2029" s="832" t="s">
        <v>4884</v>
      </c>
      <c r="L2029" s="835">
        <v>673.33</v>
      </c>
      <c r="M2029" s="835">
        <v>10773.28</v>
      </c>
      <c r="N2029" s="832">
        <v>16</v>
      </c>
      <c r="O2029" s="836">
        <v>4</v>
      </c>
      <c r="P2029" s="835">
        <v>10099.950000000001</v>
      </c>
      <c r="Q2029" s="837">
        <v>0.9375</v>
      </c>
      <c r="R2029" s="832">
        <v>15</v>
      </c>
      <c r="S2029" s="837">
        <v>0.9375</v>
      </c>
      <c r="T2029" s="836">
        <v>3</v>
      </c>
      <c r="U2029" s="838">
        <v>0.75</v>
      </c>
    </row>
    <row r="2030" spans="1:21" ht="14.4" customHeight="1" x14ac:dyDescent="0.3">
      <c r="A2030" s="831">
        <v>30</v>
      </c>
      <c r="B2030" s="832" t="s">
        <v>3452</v>
      </c>
      <c r="C2030" s="832" t="s">
        <v>3460</v>
      </c>
      <c r="D2030" s="833" t="s">
        <v>5006</v>
      </c>
      <c r="E2030" s="834" t="s">
        <v>3475</v>
      </c>
      <c r="F2030" s="832" t="s">
        <v>3453</v>
      </c>
      <c r="G2030" s="832" t="s">
        <v>4086</v>
      </c>
      <c r="H2030" s="832" t="s">
        <v>564</v>
      </c>
      <c r="I2030" s="832" t="s">
        <v>4886</v>
      </c>
      <c r="J2030" s="832" t="s">
        <v>1974</v>
      </c>
      <c r="K2030" s="832" t="s">
        <v>4884</v>
      </c>
      <c r="L2030" s="835">
        <v>673.42</v>
      </c>
      <c r="M2030" s="835">
        <v>6734.2</v>
      </c>
      <c r="N2030" s="832">
        <v>10</v>
      </c>
      <c r="O2030" s="836">
        <v>3</v>
      </c>
      <c r="P2030" s="835">
        <v>6060.78</v>
      </c>
      <c r="Q2030" s="837">
        <v>0.9</v>
      </c>
      <c r="R2030" s="832">
        <v>9</v>
      </c>
      <c r="S2030" s="837">
        <v>0.9</v>
      </c>
      <c r="T2030" s="836">
        <v>2.5</v>
      </c>
      <c r="U2030" s="838">
        <v>0.83333333333333337</v>
      </c>
    </row>
    <row r="2031" spans="1:21" ht="14.4" customHeight="1" x14ac:dyDescent="0.3">
      <c r="A2031" s="831">
        <v>30</v>
      </c>
      <c r="B2031" s="832" t="s">
        <v>3452</v>
      </c>
      <c r="C2031" s="832" t="s">
        <v>3460</v>
      </c>
      <c r="D2031" s="833" t="s">
        <v>5006</v>
      </c>
      <c r="E2031" s="834" t="s">
        <v>3475</v>
      </c>
      <c r="F2031" s="832" t="s">
        <v>3453</v>
      </c>
      <c r="G2031" s="832" t="s">
        <v>4086</v>
      </c>
      <c r="H2031" s="832" t="s">
        <v>564</v>
      </c>
      <c r="I2031" s="832" t="s">
        <v>4104</v>
      </c>
      <c r="J2031" s="832" t="s">
        <v>1915</v>
      </c>
      <c r="K2031" s="832" t="s">
        <v>1911</v>
      </c>
      <c r="L2031" s="835">
        <v>87.82</v>
      </c>
      <c r="M2031" s="835">
        <v>175.64</v>
      </c>
      <c r="N2031" s="832">
        <v>2</v>
      </c>
      <c r="O2031" s="836">
        <v>1</v>
      </c>
      <c r="P2031" s="835">
        <v>175.64</v>
      </c>
      <c r="Q2031" s="837">
        <v>1</v>
      </c>
      <c r="R2031" s="832">
        <v>2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30</v>
      </c>
      <c r="B2032" s="832" t="s">
        <v>3452</v>
      </c>
      <c r="C2032" s="832" t="s">
        <v>3460</v>
      </c>
      <c r="D2032" s="833" t="s">
        <v>5006</v>
      </c>
      <c r="E2032" s="834" t="s">
        <v>3475</v>
      </c>
      <c r="F2032" s="832" t="s">
        <v>3453</v>
      </c>
      <c r="G2032" s="832" t="s">
        <v>4086</v>
      </c>
      <c r="H2032" s="832" t="s">
        <v>597</v>
      </c>
      <c r="I2032" s="832" t="s">
        <v>4358</v>
      </c>
      <c r="J2032" s="832" t="s">
        <v>1912</v>
      </c>
      <c r="K2032" s="832" t="s">
        <v>1916</v>
      </c>
      <c r="L2032" s="835">
        <v>44.6</v>
      </c>
      <c r="M2032" s="835">
        <v>223</v>
      </c>
      <c r="N2032" s="832">
        <v>5</v>
      </c>
      <c r="O2032" s="836">
        <v>0.5</v>
      </c>
      <c r="P2032" s="835">
        <v>223</v>
      </c>
      <c r="Q2032" s="837">
        <v>1</v>
      </c>
      <c r="R2032" s="832">
        <v>5</v>
      </c>
      <c r="S2032" s="837">
        <v>1</v>
      </c>
      <c r="T2032" s="836">
        <v>0.5</v>
      </c>
      <c r="U2032" s="838">
        <v>1</v>
      </c>
    </row>
    <row r="2033" spans="1:21" ht="14.4" customHeight="1" x14ac:dyDescent="0.3">
      <c r="A2033" s="831">
        <v>30</v>
      </c>
      <c r="B2033" s="832" t="s">
        <v>3452</v>
      </c>
      <c r="C2033" s="832" t="s">
        <v>3460</v>
      </c>
      <c r="D2033" s="833" t="s">
        <v>5006</v>
      </c>
      <c r="E2033" s="834" t="s">
        <v>3475</v>
      </c>
      <c r="F2033" s="832" t="s">
        <v>3453</v>
      </c>
      <c r="G2033" s="832" t="s">
        <v>4086</v>
      </c>
      <c r="H2033" s="832" t="s">
        <v>564</v>
      </c>
      <c r="I2033" s="832" t="s">
        <v>4939</v>
      </c>
      <c r="J2033" s="832" t="s">
        <v>1974</v>
      </c>
      <c r="K2033" s="832" t="s">
        <v>1973</v>
      </c>
      <c r="L2033" s="835">
        <v>93.99</v>
      </c>
      <c r="M2033" s="835">
        <v>93.99</v>
      </c>
      <c r="N2033" s="832">
        <v>1</v>
      </c>
      <c r="O2033" s="836">
        <v>0.5</v>
      </c>
      <c r="P2033" s="835">
        <v>93.99</v>
      </c>
      <c r="Q2033" s="837">
        <v>1</v>
      </c>
      <c r="R2033" s="832">
        <v>1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30</v>
      </c>
      <c r="B2034" s="832" t="s">
        <v>3452</v>
      </c>
      <c r="C2034" s="832" t="s">
        <v>3460</v>
      </c>
      <c r="D2034" s="833" t="s">
        <v>5006</v>
      </c>
      <c r="E2034" s="834" t="s">
        <v>3475</v>
      </c>
      <c r="F2034" s="832" t="s">
        <v>3453</v>
      </c>
      <c r="G2034" s="832" t="s">
        <v>4086</v>
      </c>
      <c r="H2034" s="832" t="s">
        <v>564</v>
      </c>
      <c r="I2034" s="832" t="s">
        <v>4889</v>
      </c>
      <c r="J2034" s="832" t="s">
        <v>1975</v>
      </c>
      <c r="K2034" s="832" t="s">
        <v>4884</v>
      </c>
      <c r="L2034" s="835">
        <v>673.33</v>
      </c>
      <c r="M2034" s="835">
        <v>8079.9600000000009</v>
      </c>
      <c r="N2034" s="832">
        <v>12</v>
      </c>
      <c r="O2034" s="836">
        <v>4</v>
      </c>
      <c r="P2034" s="835">
        <v>7406.630000000001</v>
      </c>
      <c r="Q2034" s="837">
        <v>0.91666666666666674</v>
      </c>
      <c r="R2034" s="832">
        <v>11</v>
      </c>
      <c r="S2034" s="837">
        <v>0.91666666666666663</v>
      </c>
      <c r="T2034" s="836">
        <v>3.5</v>
      </c>
      <c r="U2034" s="838">
        <v>0.875</v>
      </c>
    </row>
    <row r="2035" spans="1:21" ht="14.4" customHeight="1" x14ac:dyDescent="0.3">
      <c r="A2035" s="831">
        <v>30</v>
      </c>
      <c r="B2035" s="832" t="s">
        <v>3452</v>
      </c>
      <c r="C2035" s="832" t="s">
        <v>3460</v>
      </c>
      <c r="D2035" s="833" t="s">
        <v>5006</v>
      </c>
      <c r="E2035" s="834" t="s">
        <v>3475</v>
      </c>
      <c r="F2035" s="832" t="s">
        <v>3453</v>
      </c>
      <c r="G2035" s="832" t="s">
        <v>4086</v>
      </c>
      <c r="H2035" s="832" t="s">
        <v>564</v>
      </c>
      <c r="I2035" s="832" t="s">
        <v>4940</v>
      </c>
      <c r="J2035" s="832" t="s">
        <v>4941</v>
      </c>
      <c r="K2035" s="832" t="s">
        <v>3257</v>
      </c>
      <c r="L2035" s="835">
        <v>176.46</v>
      </c>
      <c r="M2035" s="835">
        <v>21175.200000000001</v>
      </c>
      <c r="N2035" s="832">
        <v>120</v>
      </c>
      <c r="O2035" s="836">
        <v>2</v>
      </c>
      <c r="P2035" s="835">
        <v>21175.200000000001</v>
      </c>
      <c r="Q2035" s="837">
        <v>1</v>
      </c>
      <c r="R2035" s="832">
        <v>120</v>
      </c>
      <c r="S2035" s="837">
        <v>1</v>
      </c>
      <c r="T2035" s="836">
        <v>2</v>
      </c>
      <c r="U2035" s="838">
        <v>1</v>
      </c>
    </row>
    <row r="2036" spans="1:21" ht="14.4" customHeight="1" x14ac:dyDescent="0.3">
      <c r="A2036" s="831">
        <v>30</v>
      </c>
      <c r="B2036" s="832" t="s">
        <v>3452</v>
      </c>
      <c r="C2036" s="832" t="s">
        <v>3460</v>
      </c>
      <c r="D2036" s="833" t="s">
        <v>5006</v>
      </c>
      <c r="E2036" s="834" t="s">
        <v>3475</v>
      </c>
      <c r="F2036" s="832" t="s">
        <v>3453</v>
      </c>
      <c r="G2036" s="832" t="s">
        <v>4086</v>
      </c>
      <c r="H2036" s="832" t="s">
        <v>564</v>
      </c>
      <c r="I2036" s="832" t="s">
        <v>4942</v>
      </c>
      <c r="J2036" s="832" t="s">
        <v>1972</v>
      </c>
      <c r="K2036" s="832" t="s">
        <v>1973</v>
      </c>
      <c r="L2036" s="835">
        <v>93.97</v>
      </c>
      <c r="M2036" s="835">
        <v>93.97</v>
      </c>
      <c r="N2036" s="832">
        <v>1</v>
      </c>
      <c r="O2036" s="836">
        <v>0.5</v>
      </c>
      <c r="P2036" s="835">
        <v>93.97</v>
      </c>
      <c r="Q2036" s="837">
        <v>1</v>
      </c>
      <c r="R2036" s="832">
        <v>1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30</v>
      </c>
      <c r="B2037" s="832" t="s">
        <v>3452</v>
      </c>
      <c r="C2037" s="832" t="s">
        <v>3460</v>
      </c>
      <c r="D2037" s="833" t="s">
        <v>5006</v>
      </c>
      <c r="E2037" s="834" t="s">
        <v>3475</v>
      </c>
      <c r="F2037" s="832" t="s">
        <v>3453</v>
      </c>
      <c r="G2037" s="832" t="s">
        <v>4086</v>
      </c>
      <c r="H2037" s="832" t="s">
        <v>564</v>
      </c>
      <c r="I2037" s="832" t="s">
        <v>4943</v>
      </c>
      <c r="J2037" s="832" t="s">
        <v>1976</v>
      </c>
      <c r="K2037" s="832" t="s">
        <v>1973</v>
      </c>
      <c r="L2037" s="835">
        <v>93.97</v>
      </c>
      <c r="M2037" s="835">
        <v>93.97</v>
      </c>
      <c r="N2037" s="832">
        <v>1</v>
      </c>
      <c r="O2037" s="836">
        <v>0.5</v>
      </c>
      <c r="P2037" s="835">
        <v>93.97</v>
      </c>
      <c r="Q2037" s="837">
        <v>1</v>
      </c>
      <c r="R2037" s="832">
        <v>1</v>
      </c>
      <c r="S2037" s="837">
        <v>1</v>
      </c>
      <c r="T2037" s="836">
        <v>0.5</v>
      </c>
      <c r="U2037" s="838">
        <v>1</v>
      </c>
    </row>
    <row r="2038" spans="1:21" ht="14.4" customHeight="1" x14ac:dyDescent="0.3">
      <c r="A2038" s="831">
        <v>30</v>
      </c>
      <c r="B2038" s="832" t="s">
        <v>3452</v>
      </c>
      <c r="C2038" s="832" t="s">
        <v>3460</v>
      </c>
      <c r="D2038" s="833" t="s">
        <v>5006</v>
      </c>
      <c r="E2038" s="834" t="s">
        <v>3475</v>
      </c>
      <c r="F2038" s="832" t="s">
        <v>3453</v>
      </c>
      <c r="G2038" s="832" t="s">
        <v>4086</v>
      </c>
      <c r="H2038" s="832" t="s">
        <v>564</v>
      </c>
      <c r="I2038" s="832" t="s">
        <v>4944</v>
      </c>
      <c r="J2038" s="832" t="s">
        <v>1975</v>
      </c>
      <c r="K2038" s="832" t="s">
        <v>1973</v>
      </c>
      <c r="L2038" s="835">
        <v>93.97</v>
      </c>
      <c r="M2038" s="835">
        <v>93.97</v>
      </c>
      <c r="N2038" s="832">
        <v>1</v>
      </c>
      <c r="O2038" s="836">
        <v>0.5</v>
      </c>
      <c r="P2038" s="835">
        <v>93.97</v>
      </c>
      <c r="Q2038" s="837">
        <v>1</v>
      </c>
      <c r="R2038" s="832">
        <v>1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30</v>
      </c>
      <c r="B2039" s="832" t="s">
        <v>3452</v>
      </c>
      <c r="C2039" s="832" t="s">
        <v>3460</v>
      </c>
      <c r="D2039" s="833" t="s">
        <v>5006</v>
      </c>
      <c r="E2039" s="834" t="s">
        <v>3475</v>
      </c>
      <c r="F2039" s="832" t="s">
        <v>3455</v>
      </c>
      <c r="G2039" s="832" t="s">
        <v>3605</v>
      </c>
      <c r="H2039" s="832" t="s">
        <v>564</v>
      </c>
      <c r="I2039" s="832" t="s">
        <v>4945</v>
      </c>
      <c r="J2039" s="832" t="s">
        <v>4946</v>
      </c>
      <c r="K2039" s="832" t="s">
        <v>4947</v>
      </c>
      <c r="L2039" s="835">
        <v>1300</v>
      </c>
      <c r="M2039" s="835">
        <v>1300</v>
      </c>
      <c r="N2039" s="832">
        <v>1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30</v>
      </c>
      <c r="B2040" s="832" t="s">
        <v>3452</v>
      </c>
      <c r="C2040" s="832" t="s">
        <v>3460</v>
      </c>
      <c r="D2040" s="833" t="s">
        <v>5006</v>
      </c>
      <c r="E2040" s="834" t="s">
        <v>3479</v>
      </c>
      <c r="F2040" s="832" t="s">
        <v>3453</v>
      </c>
      <c r="G2040" s="832" t="s">
        <v>3491</v>
      </c>
      <c r="H2040" s="832" t="s">
        <v>597</v>
      </c>
      <c r="I2040" s="832" t="s">
        <v>3132</v>
      </c>
      <c r="J2040" s="832" t="s">
        <v>3133</v>
      </c>
      <c r="K2040" s="832" t="s">
        <v>3134</v>
      </c>
      <c r="L2040" s="835">
        <v>9.4</v>
      </c>
      <c r="M2040" s="835">
        <v>9.4</v>
      </c>
      <c r="N2040" s="832">
        <v>1</v>
      </c>
      <c r="O2040" s="836">
        <v>0.5</v>
      </c>
      <c r="P2040" s="835">
        <v>9.4</v>
      </c>
      <c r="Q2040" s="837">
        <v>1</v>
      </c>
      <c r="R2040" s="832">
        <v>1</v>
      </c>
      <c r="S2040" s="837">
        <v>1</v>
      </c>
      <c r="T2040" s="836">
        <v>0.5</v>
      </c>
      <c r="U2040" s="838">
        <v>1</v>
      </c>
    </row>
    <row r="2041" spans="1:21" ht="14.4" customHeight="1" x14ac:dyDescent="0.3">
      <c r="A2041" s="831">
        <v>30</v>
      </c>
      <c r="B2041" s="832" t="s">
        <v>3452</v>
      </c>
      <c r="C2041" s="832" t="s">
        <v>3460</v>
      </c>
      <c r="D2041" s="833" t="s">
        <v>5006</v>
      </c>
      <c r="E2041" s="834" t="s">
        <v>3479</v>
      </c>
      <c r="F2041" s="832" t="s">
        <v>3453</v>
      </c>
      <c r="G2041" s="832" t="s">
        <v>3491</v>
      </c>
      <c r="H2041" s="832" t="s">
        <v>597</v>
      </c>
      <c r="I2041" s="832" t="s">
        <v>3137</v>
      </c>
      <c r="J2041" s="832" t="s">
        <v>3133</v>
      </c>
      <c r="K2041" s="832" t="s">
        <v>3136</v>
      </c>
      <c r="L2041" s="835">
        <v>4.7</v>
      </c>
      <c r="M2041" s="835">
        <v>4.7</v>
      </c>
      <c r="N2041" s="832">
        <v>1</v>
      </c>
      <c r="O2041" s="836">
        <v>0.5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30</v>
      </c>
      <c r="B2042" s="832" t="s">
        <v>3452</v>
      </c>
      <c r="C2042" s="832" t="s">
        <v>3460</v>
      </c>
      <c r="D2042" s="833" t="s">
        <v>5006</v>
      </c>
      <c r="E2042" s="834" t="s">
        <v>3479</v>
      </c>
      <c r="F2042" s="832" t="s">
        <v>3453</v>
      </c>
      <c r="G2042" s="832" t="s">
        <v>3493</v>
      </c>
      <c r="H2042" s="832" t="s">
        <v>597</v>
      </c>
      <c r="I2042" s="832" t="s">
        <v>2763</v>
      </c>
      <c r="J2042" s="832" t="s">
        <v>2761</v>
      </c>
      <c r="K2042" s="832" t="s">
        <v>2747</v>
      </c>
      <c r="L2042" s="835">
        <v>31.09</v>
      </c>
      <c r="M2042" s="835">
        <v>93.27</v>
      </c>
      <c r="N2042" s="832">
        <v>3</v>
      </c>
      <c r="O2042" s="836">
        <v>0.5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30</v>
      </c>
      <c r="B2043" s="832" t="s">
        <v>3452</v>
      </c>
      <c r="C2043" s="832" t="s">
        <v>3460</v>
      </c>
      <c r="D2043" s="833" t="s">
        <v>5006</v>
      </c>
      <c r="E2043" s="834" t="s">
        <v>3479</v>
      </c>
      <c r="F2043" s="832" t="s">
        <v>3453</v>
      </c>
      <c r="G2043" s="832" t="s">
        <v>3494</v>
      </c>
      <c r="H2043" s="832" t="s">
        <v>597</v>
      </c>
      <c r="I2043" s="832" t="s">
        <v>2851</v>
      </c>
      <c r="J2043" s="832" t="s">
        <v>1790</v>
      </c>
      <c r="K2043" s="832" t="s">
        <v>2852</v>
      </c>
      <c r="L2043" s="835">
        <v>139.77000000000001</v>
      </c>
      <c r="M2043" s="835">
        <v>279.54000000000002</v>
      </c>
      <c r="N2043" s="832">
        <v>2</v>
      </c>
      <c r="O2043" s="836">
        <v>1.5</v>
      </c>
      <c r="P2043" s="835">
        <v>139.77000000000001</v>
      </c>
      <c r="Q2043" s="837">
        <v>0.5</v>
      </c>
      <c r="R2043" s="832">
        <v>1</v>
      </c>
      <c r="S2043" s="837">
        <v>0.5</v>
      </c>
      <c r="T2043" s="836">
        <v>1</v>
      </c>
      <c r="U2043" s="838">
        <v>0.66666666666666663</v>
      </c>
    </row>
    <row r="2044" spans="1:21" ht="14.4" customHeight="1" x14ac:dyDescent="0.3">
      <c r="A2044" s="831">
        <v>30</v>
      </c>
      <c r="B2044" s="832" t="s">
        <v>3452</v>
      </c>
      <c r="C2044" s="832" t="s">
        <v>3460</v>
      </c>
      <c r="D2044" s="833" t="s">
        <v>5006</v>
      </c>
      <c r="E2044" s="834" t="s">
        <v>3479</v>
      </c>
      <c r="F2044" s="832" t="s">
        <v>3453</v>
      </c>
      <c r="G2044" s="832" t="s">
        <v>4112</v>
      </c>
      <c r="H2044" s="832" t="s">
        <v>564</v>
      </c>
      <c r="I2044" s="832" t="s">
        <v>4113</v>
      </c>
      <c r="J2044" s="832" t="s">
        <v>4114</v>
      </c>
      <c r="K2044" s="832" t="s">
        <v>3847</v>
      </c>
      <c r="L2044" s="835">
        <v>55.95</v>
      </c>
      <c r="M2044" s="835">
        <v>55.95</v>
      </c>
      <c r="N2044" s="832">
        <v>1</v>
      </c>
      <c r="O2044" s="836">
        <v>0.5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30</v>
      </c>
      <c r="B2045" s="832" t="s">
        <v>3452</v>
      </c>
      <c r="C2045" s="832" t="s">
        <v>3460</v>
      </c>
      <c r="D2045" s="833" t="s">
        <v>5006</v>
      </c>
      <c r="E2045" s="834" t="s">
        <v>3479</v>
      </c>
      <c r="F2045" s="832" t="s">
        <v>3453</v>
      </c>
      <c r="G2045" s="832" t="s">
        <v>4112</v>
      </c>
      <c r="H2045" s="832" t="s">
        <v>564</v>
      </c>
      <c r="I2045" s="832" t="s">
        <v>4720</v>
      </c>
      <c r="J2045" s="832" t="s">
        <v>4114</v>
      </c>
      <c r="K2045" s="832" t="s">
        <v>4457</v>
      </c>
      <c r="L2045" s="835">
        <v>128.55000000000001</v>
      </c>
      <c r="M2045" s="835">
        <v>128.55000000000001</v>
      </c>
      <c r="N2045" s="832">
        <v>1</v>
      </c>
      <c r="O2045" s="836">
        <v>0.5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30</v>
      </c>
      <c r="B2046" s="832" t="s">
        <v>3452</v>
      </c>
      <c r="C2046" s="832" t="s">
        <v>3460</v>
      </c>
      <c r="D2046" s="833" t="s">
        <v>5006</v>
      </c>
      <c r="E2046" s="834" t="s">
        <v>3479</v>
      </c>
      <c r="F2046" s="832" t="s">
        <v>3453</v>
      </c>
      <c r="G2046" s="832" t="s">
        <v>3500</v>
      </c>
      <c r="H2046" s="832" t="s">
        <v>564</v>
      </c>
      <c r="I2046" s="832" t="s">
        <v>4948</v>
      </c>
      <c r="J2046" s="832" t="s">
        <v>761</v>
      </c>
      <c r="K2046" s="832" t="s">
        <v>2735</v>
      </c>
      <c r="L2046" s="835">
        <v>17.559999999999999</v>
      </c>
      <c r="M2046" s="835">
        <v>52.679999999999993</v>
      </c>
      <c r="N2046" s="832">
        <v>3</v>
      </c>
      <c r="O2046" s="836">
        <v>0.5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30</v>
      </c>
      <c r="B2047" s="832" t="s">
        <v>3452</v>
      </c>
      <c r="C2047" s="832" t="s">
        <v>3460</v>
      </c>
      <c r="D2047" s="833" t="s">
        <v>5006</v>
      </c>
      <c r="E2047" s="834" t="s">
        <v>3479</v>
      </c>
      <c r="F2047" s="832" t="s">
        <v>3453</v>
      </c>
      <c r="G2047" s="832" t="s">
        <v>4454</v>
      </c>
      <c r="H2047" s="832" t="s">
        <v>564</v>
      </c>
      <c r="I2047" s="832" t="s">
        <v>4455</v>
      </c>
      <c r="J2047" s="832" t="s">
        <v>4456</v>
      </c>
      <c r="K2047" s="832" t="s">
        <v>4457</v>
      </c>
      <c r="L2047" s="835">
        <v>0</v>
      </c>
      <c r="M2047" s="835">
        <v>0</v>
      </c>
      <c r="N2047" s="832">
        <v>1</v>
      </c>
      <c r="O2047" s="836">
        <v>0.5</v>
      </c>
      <c r="P2047" s="835"/>
      <c r="Q2047" s="837"/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30</v>
      </c>
      <c r="B2048" s="832" t="s">
        <v>3452</v>
      </c>
      <c r="C2048" s="832" t="s">
        <v>3460</v>
      </c>
      <c r="D2048" s="833" t="s">
        <v>5006</v>
      </c>
      <c r="E2048" s="834" t="s">
        <v>3479</v>
      </c>
      <c r="F2048" s="832" t="s">
        <v>3453</v>
      </c>
      <c r="G2048" s="832" t="s">
        <v>4458</v>
      </c>
      <c r="H2048" s="832" t="s">
        <v>564</v>
      </c>
      <c r="I2048" s="832" t="s">
        <v>4459</v>
      </c>
      <c r="J2048" s="832" t="s">
        <v>2271</v>
      </c>
      <c r="K2048" s="832" t="s">
        <v>4460</v>
      </c>
      <c r="L2048" s="835">
        <v>277.67</v>
      </c>
      <c r="M2048" s="835">
        <v>277.67</v>
      </c>
      <c r="N2048" s="832">
        <v>1</v>
      </c>
      <c r="O2048" s="836">
        <v>0.5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30</v>
      </c>
      <c r="B2049" s="832" t="s">
        <v>3452</v>
      </c>
      <c r="C2049" s="832" t="s">
        <v>3460</v>
      </c>
      <c r="D2049" s="833" t="s">
        <v>5006</v>
      </c>
      <c r="E2049" s="834" t="s">
        <v>3479</v>
      </c>
      <c r="F2049" s="832" t="s">
        <v>3453</v>
      </c>
      <c r="G2049" s="832" t="s">
        <v>3501</v>
      </c>
      <c r="H2049" s="832" t="s">
        <v>597</v>
      </c>
      <c r="I2049" s="832" t="s">
        <v>3150</v>
      </c>
      <c r="J2049" s="832" t="s">
        <v>822</v>
      </c>
      <c r="K2049" s="832" t="s">
        <v>823</v>
      </c>
      <c r="L2049" s="835">
        <v>132</v>
      </c>
      <c r="M2049" s="835">
        <v>132</v>
      </c>
      <c r="N2049" s="832">
        <v>1</v>
      </c>
      <c r="O2049" s="836">
        <v>0.5</v>
      </c>
      <c r="P2049" s="835">
        <v>132</v>
      </c>
      <c r="Q2049" s="837">
        <v>1</v>
      </c>
      <c r="R2049" s="832">
        <v>1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30</v>
      </c>
      <c r="B2050" s="832" t="s">
        <v>3452</v>
      </c>
      <c r="C2050" s="832" t="s">
        <v>3460</v>
      </c>
      <c r="D2050" s="833" t="s">
        <v>5006</v>
      </c>
      <c r="E2050" s="834" t="s">
        <v>3479</v>
      </c>
      <c r="F2050" s="832" t="s">
        <v>3453</v>
      </c>
      <c r="G2050" s="832" t="s">
        <v>3712</v>
      </c>
      <c r="H2050" s="832" t="s">
        <v>564</v>
      </c>
      <c r="I2050" s="832" t="s">
        <v>3713</v>
      </c>
      <c r="J2050" s="832" t="s">
        <v>3714</v>
      </c>
      <c r="K2050" s="832" t="s">
        <v>3715</v>
      </c>
      <c r="L2050" s="835">
        <v>52.87</v>
      </c>
      <c r="M2050" s="835">
        <v>105.74</v>
      </c>
      <c r="N2050" s="832">
        <v>2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30</v>
      </c>
      <c r="B2051" s="832" t="s">
        <v>3452</v>
      </c>
      <c r="C2051" s="832" t="s">
        <v>3460</v>
      </c>
      <c r="D2051" s="833" t="s">
        <v>5006</v>
      </c>
      <c r="E2051" s="834" t="s">
        <v>3479</v>
      </c>
      <c r="F2051" s="832" t="s">
        <v>3453</v>
      </c>
      <c r="G2051" s="832" t="s">
        <v>3712</v>
      </c>
      <c r="H2051" s="832" t="s">
        <v>564</v>
      </c>
      <c r="I2051" s="832" t="s">
        <v>4465</v>
      </c>
      <c r="J2051" s="832" t="s">
        <v>4466</v>
      </c>
      <c r="K2051" s="832" t="s">
        <v>4467</v>
      </c>
      <c r="L2051" s="835">
        <v>70.48</v>
      </c>
      <c r="M2051" s="835">
        <v>211.44</v>
      </c>
      <c r="N2051" s="832">
        <v>3</v>
      </c>
      <c r="O2051" s="836">
        <v>0.5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30</v>
      </c>
      <c r="B2052" s="832" t="s">
        <v>3452</v>
      </c>
      <c r="C2052" s="832" t="s">
        <v>3460</v>
      </c>
      <c r="D2052" s="833" t="s">
        <v>5006</v>
      </c>
      <c r="E2052" s="834" t="s">
        <v>3479</v>
      </c>
      <c r="F2052" s="832" t="s">
        <v>3453</v>
      </c>
      <c r="G2052" s="832" t="s">
        <v>3502</v>
      </c>
      <c r="H2052" s="832" t="s">
        <v>564</v>
      </c>
      <c r="I2052" s="832" t="s">
        <v>3725</v>
      </c>
      <c r="J2052" s="832" t="s">
        <v>875</v>
      </c>
      <c r="K2052" s="832" t="s">
        <v>3726</v>
      </c>
      <c r="L2052" s="835">
        <v>91.11</v>
      </c>
      <c r="M2052" s="835">
        <v>91.11</v>
      </c>
      <c r="N2052" s="832">
        <v>1</v>
      </c>
      <c r="O2052" s="836">
        <v>1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30</v>
      </c>
      <c r="B2053" s="832" t="s">
        <v>3452</v>
      </c>
      <c r="C2053" s="832" t="s">
        <v>3460</v>
      </c>
      <c r="D2053" s="833" t="s">
        <v>5006</v>
      </c>
      <c r="E2053" s="834" t="s">
        <v>3479</v>
      </c>
      <c r="F2053" s="832" t="s">
        <v>3453</v>
      </c>
      <c r="G2053" s="832" t="s">
        <v>3502</v>
      </c>
      <c r="H2053" s="832" t="s">
        <v>564</v>
      </c>
      <c r="I2053" s="832" t="s">
        <v>4949</v>
      </c>
      <c r="J2053" s="832" t="s">
        <v>875</v>
      </c>
      <c r="K2053" s="832" t="s">
        <v>3726</v>
      </c>
      <c r="L2053" s="835">
        <v>91.11</v>
      </c>
      <c r="M2053" s="835">
        <v>91.11</v>
      </c>
      <c r="N2053" s="832">
        <v>1</v>
      </c>
      <c r="O2053" s="836">
        <v>1</v>
      </c>
      <c r="P2053" s="835">
        <v>91.11</v>
      </c>
      <c r="Q2053" s="837">
        <v>1</v>
      </c>
      <c r="R2053" s="832">
        <v>1</v>
      </c>
      <c r="S2053" s="837">
        <v>1</v>
      </c>
      <c r="T2053" s="836">
        <v>1</v>
      </c>
      <c r="U2053" s="838">
        <v>1</v>
      </c>
    </row>
    <row r="2054" spans="1:21" ht="14.4" customHeight="1" x14ac:dyDescent="0.3">
      <c r="A2054" s="831">
        <v>30</v>
      </c>
      <c r="B2054" s="832" t="s">
        <v>3452</v>
      </c>
      <c r="C2054" s="832" t="s">
        <v>3460</v>
      </c>
      <c r="D2054" s="833" t="s">
        <v>5006</v>
      </c>
      <c r="E2054" s="834" t="s">
        <v>3479</v>
      </c>
      <c r="F2054" s="832" t="s">
        <v>3453</v>
      </c>
      <c r="G2054" s="832" t="s">
        <v>3502</v>
      </c>
      <c r="H2054" s="832" t="s">
        <v>564</v>
      </c>
      <c r="I2054" s="832" t="s">
        <v>4381</v>
      </c>
      <c r="J2054" s="832" t="s">
        <v>875</v>
      </c>
      <c r="K2054" s="832" t="s">
        <v>3729</v>
      </c>
      <c r="L2054" s="835">
        <v>182.22</v>
      </c>
      <c r="M2054" s="835">
        <v>182.22</v>
      </c>
      <c r="N2054" s="832">
        <v>1</v>
      </c>
      <c r="O2054" s="836">
        <v>1</v>
      </c>
      <c r="P2054" s="835">
        <v>182.22</v>
      </c>
      <c r="Q2054" s="837">
        <v>1</v>
      </c>
      <c r="R2054" s="832">
        <v>1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30</v>
      </c>
      <c r="B2055" s="832" t="s">
        <v>3452</v>
      </c>
      <c r="C2055" s="832" t="s">
        <v>3460</v>
      </c>
      <c r="D2055" s="833" t="s">
        <v>5006</v>
      </c>
      <c r="E2055" s="834" t="s">
        <v>3479</v>
      </c>
      <c r="F2055" s="832" t="s">
        <v>3453</v>
      </c>
      <c r="G2055" s="832" t="s">
        <v>3502</v>
      </c>
      <c r="H2055" s="832" t="s">
        <v>564</v>
      </c>
      <c r="I2055" s="832" t="s">
        <v>4383</v>
      </c>
      <c r="J2055" s="832" t="s">
        <v>875</v>
      </c>
      <c r="K2055" s="832" t="s">
        <v>877</v>
      </c>
      <c r="L2055" s="835">
        <v>273.33</v>
      </c>
      <c r="M2055" s="835">
        <v>273.33</v>
      </c>
      <c r="N2055" s="832">
        <v>1</v>
      </c>
      <c r="O2055" s="836">
        <v>0.5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30</v>
      </c>
      <c r="B2056" s="832" t="s">
        <v>3452</v>
      </c>
      <c r="C2056" s="832" t="s">
        <v>3460</v>
      </c>
      <c r="D2056" s="833" t="s">
        <v>5006</v>
      </c>
      <c r="E2056" s="834" t="s">
        <v>3479</v>
      </c>
      <c r="F2056" s="832" t="s">
        <v>3453</v>
      </c>
      <c r="G2056" s="832" t="s">
        <v>3731</v>
      </c>
      <c r="H2056" s="832" t="s">
        <v>564</v>
      </c>
      <c r="I2056" s="832" t="s">
        <v>4384</v>
      </c>
      <c r="J2056" s="832" t="s">
        <v>3188</v>
      </c>
      <c r="K2056" s="832" t="s">
        <v>3165</v>
      </c>
      <c r="L2056" s="835">
        <v>528.44000000000005</v>
      </c>
      <c r="M2056" s="835">
        <v>1585.3200000000002</v>
      </c>
      <c r="N2056" s="832">
        <v>3</v>
      </c>
      <c r="O2056" s="836">
        <v>1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30</v>
      </c>
      <c r="B2057" s="832" t="s">
        <v>3452</v>
      </c>
      <c r="C2057" s="832" t="s">
        <v>3460</v>
      </c>
      <c r="D2057" s="833" t="s">
        <v>5006</v>
      </c>
      <c r="E2057" s="834" t="s">
        <v>3479</v>
      </c>
      <c r="F2057" s="832" t="s">
        <v>3453</v>
      </c>
      <c r="G2057" s="832" t="s">
        <v>3738</v>
      </c>
      <c r="H2057" s="832" t="s">
        <v>564</v>
      </c>
      <c r="I2057" s="832" t="s">
        <v>4658</v>
      </c>
      <c r="J2057" s="832" t="s">
        <v>4386</v>
      </c>
      <c r="K2057" s="832" t="s">
        <v>3743</v>
      </c>
      <c r="L2057" s="835">
        <v>46.75</v>
      </c>
      <c r="M2057" s="835">
        <v>46.75</v>
      </c>
      <c r="N2057" s="832">
        <v>1</v>
      </c>
      <c r="O2057" s="836">
        <v>0.5</v>
      </c>
      <c r="P2057" s="835">
        <v>46.75</v>
      </c>
      <c r="Q2057" s="837">
        <v>1</v>
      </c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30</v>
      </c>
      <c r="B2058" s="832" t="s">
        <v>3452</v>
      </c>
      <c r="C2058" s="832" t="s">
        <v>3460</v>
      </c>
      <c r="D2058" s="833" t="s">
        <v>5006</v>
      </c>
      <c r="E2058" s="834" t="s">
        <v>3479</v>
      </c>
      <c r="F2058" s="832" t="s">
        <v>3453</v>
      </c>
      <c r="G2058" s="832" t="s">
        <v>4476</v>
      </c>
      <c r="H2058" s="832" t="s">
        <v>564</v>
      </c>
      <c r="I2058" s="832" t="s">
        <v>4477</v>
      </c>
      <c r="J2058" s="832" t="s">
        <v>998</v>
      </c>
      <c r="K2058" s="832" t="s">
        <v>4478</v>
      </c>
      <c r="L2058" s="835">
        <v>159.16999999999999</v>
      </c>
      <c r="M2058" s="835">
        <v>159.16999999999999</v>
      </c>
      <c r="N2058" s="832">
        <v>1</v>
      </c>
      <c r="O2058" s="836">
        <v>0.5</v>
      </c>
      <c r="P2058" s="835">
        <v>159.16999999999999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30</v>
      </c>
      <c r="B2059" s="832" t="s">
        <v>3452</v>
      </c>
      <c r="C2059" s="832" t="s">
        <v>3460</v>
      </c>
      <c r="D2059" s="833" t="s">
        <v>5006</v>
      </c>
      <c r="E2059" s="834" t="s">
        <v>3479</v>
      </c>
      <c r="F2059" s="832" t="s">
        <v>3453</v>
      </c>
      <c r="G2059" s="832" t="s">
        <v>4135</v>
      </c>
      <c r="H2059" s="832" t="s">
        <v>597</v>
      </c>
      <c r="I2059" s="832" t="s">
        <v>3164</v>
      </c>
      <c r="J2059" s="832" t="s">
        <v>2199</v>
      </c>
      <c r="K2059" s="832" t="s">
        <v>3165</v>
      </c>
      <c r="L2059" s="835">
        <v>123.2</v>
      </c>
      <c r="M2059" s="835">
        <v>123.2</v>
      </c>
      <c r="N2059" s="832">
        <v>1</v>
      </c>
      <c r="O2059" s="836">
        <v>0.5</v>
      </c>
      <c r="P2059" s="835">
        <v>123.2</v>
      </c>
      <c r="Q2059" s="837">
        <v>1</v>
      </c>
      <c r="R2059" s="832">
        <v>1</v>
      </c>
      <c r="S2059" s="837">
        <v>1</v>
      </c>
      <c r="T2059" s="836">
        <v>0.5</v>
      </c>
      <c r="U2059" s="838">
        <v>1</v>
      </c>
    </row>
    <row r="2060" spans="1:21" ht="14.4" customHeight="1" x14ac:dyDescent="0.3">
      <c r="A2060" s="831">
        <v>30</v>
      </c>
      <c r="B2060" s="832" t="s">
        <v>3452</v>
      </c>
      <c r="C2060" s="832" t="s">
        <v>3460</v>
      </c>
      <c r="D2060" s="833" t="s">
        <v>5006</v>
      </c>
      <c r="E2060" s="834" t="s">
        <v>3479</v>
      </c>
      <c r="F2060" s="832" t="s">
        <v>3453</v>
      </c>
      <c r="G2060" s="832" t="s">
        <v>3508</v>
      </c>
      <c r="H2060" s="832" t="s">
        <v>597</v>
      </c>
      <c r="I2060" s="832" t="s">
        <v>2701</v>
      </c>
      <c r="J2060" s="832" t="s">
        <v>1086</v>
      </c>
      <c r="K2060" s="832" t="s">
        <v>2702</v>
      </c>
      <c r="L2060" s="835">
        <v>58.97</v>
      </c>
      <c r="M2060" s="835">
        <v>58.97</v>
      </c>
      <c r="N2060" s="832">
        <v>1</v>
      </c>
      <c r="O2060" s="836">
        <v>0.5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30</v>
      </c>
      <c r="B2061" s="832" t="s">
        <v>3452</v>
      </c>
      <c r="C2061" s="832" t="s">
        <v>3460</v>
      </c>
      <c r="D2061" s="833" t="s">
        <v>5006</v>
      </c>
      <c r="E2061" s="834" t="s">
        <v>3479</v>
      </c>
      <c r="F2061" s="832" t="s">
        <v>3453</v>
      </c>
      <c r="G2061" s="832" t="s">
        <v>3509</v>
      </c>
      <c r="H2061" s="832" t="s">
        <v>564</v>
      </c>
      <c r="I2061" s="832" t="s">
        <v>3510</v>
      </c>
      <c r="J2061" s="832" t="s">
        <v>3511</v>
      </c>
      <c r="K2061" s="832" t="s">
        <v>3512</v>
      </c>
      <c r="L2061" s="835">
        <v>169.73</v>
      </c>
      <c r="M2061" s="835">
        <v>509.18999999999994</v>
      </c>
      <c r="N2061" s="832">
        <v>3</v>
      </c>
      <c r="O2061" s="836">
        <v>0.5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30</v>
      </c>
      <c r="B2062" s="832" t="s">
        <v>3452</v>
      </c>
      <c r="C2062" s="832" t="s">
        <v>3460</v>
      </c>
      <c r="D2062" s="833" t="s">
        <v>5006</v>
      </c>
      <c r="E2062" s="834" t="s">
        <v>3479</v>
      </c>
      <c r="F2062" s="832" t="s">
        <v>3453</v>
      </c>
      <c r="G2062" s="832" t="s">
        <v>3758</v>
      </c>
      <c r="H2062" s="832" t="s">
        <v>564</v>
      </c>
      <c r="I2062" s="832" t="s">
        <v>4479</v>
      </c>
      <c r="J2062" s="832" t="s">
        <v>1371</v>
      </c>
      <c r="K2062" s="832" t="s">
        <v>3760</v>
      </c>
      <c r="L2062" s="835">
        <v>107.27</v>
      </c>
      <c r="M2062" s="835">
        <v>858.16000000000008</v>
      </c>
      <c r="N2062" s="832">
        <v>8</v>
      </c>
      <c r="O2062" s="836">
        <v>1.5</v>
      </c>
      <c r="P2062" s="835">
        <v>536.35</v>
      </c>
      <c r="Q2062" s="837">
        <v>0.625</v>
      </c>
      <c r="R2062" s="832">
        <v>5</v>
      </c>
      <c r="S2062" s="837">
        <v>0.625</v>
      </c>
      <c r="T2062" s="836">
        <v>1</v>
      </c>
      <c r="U2062" s="838">
        <v>0.66666666666666663</v>
      </c>
    </row>
    <row r="2063" spans="1:21" ht="14.4" customHeight="1" x14ac:dyDescent="0.3">
      <c r="A2063" s="831">
        <v>30</v>
      </c>
      <c r="B2063" s="832" t="s">
        <v>3452</v>
      </c>
      <c r="C2063" s="832" t="s">
        <v>3460</v>
      </c>
      <c r="D2063" s="833" t="s">
        <v>5006</v>
      </c>
      <c r="E2063" s="834" t="s">
        <v>3479</v>
      </c>
      <c r="F2063" s="832" t="s">
        <v>3453</v>
      </c>
      <c r="G2063" s="832" t="s">
        <v>3764</v>
      </c>
      <c r="H2063" s="832" t="s">
        <v>564</v>
      </c>
      <c r="I2063" s="832" t="s">
        <v>3767</v>
      </c>
      <c r="J2063" s="832" t="s">
        <v>1404</v>
      </c>
      <c r="K2063" s="832" t="s">
        <v>3768</v>
      </c>
      <c r="L2063" s="835">
        <v>50.64</v>
      </c>
      <c r="M2063" s="835">
        <v>101.28</v>
      </c>
      <c r="N2063" s="832">
        <v>2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30</v>
      </c>
      <c r="B2064" s="832" t="s">
        <v>3452</v>
      </c>
      <c r="C2064" s="832" t="s">
        <v>3460</v>
      </c>
      <c r="D2064" s="833" t="s">
        <v>5006</v>
      </c>
      <c r="E2064" s="834" t="s">
        <v>3479</v>
      </c>
      <c r="F2064" s="832" t="s">
        <v>3453</v>
      </c>
      <c r="G2064" s="832" t="s">
        <v>3575</v>
      </c>
      <c r="H2064" s="832" t="s">
        <v>564</v>
      </c>
      <c r="I2064" s="832" t="s">
        <v>3576</v>
      </c>
      <c r="J2064" s="832" t="s">
        <v>1242</v>
      </c>
      <c r="K2064" s="832" t="s">
        <v>3577</v>
      </c>
      <c r="L2064" s="835">
        <v>45.03</v>
      </c>
      <c r="M2064" s="835">
        <v>90.06</v>
      </c>
      <c r="N2064" s="832">
        <v>2</v>
      </c>
      <c r="O2064" s="836">
        <v>1</v>
      </c>
      <c r="P2064" s="835">
        <v>45.03</v>
      </c>
      <c r="Q2064" s="837">
        <v>0.5</v>
      </c>
      <c r="R2064" s="832">
        <v>1</v>
      </c>
      <c r="S2064" s="837">
        <v>0.5</v>
      </c>
      <c r="T2064" s="836">
        <v>0.5</v>
      </c>
      <c r="U2064" s="838">
        <v>0.5</v>
      </c>
    </row>
    <row r="2065" spans="1:21" ht="14.4" customHeight="1" x14ac:dyDescent="0.3">
      <c r="A2065" s="831">
        <v>30</v>
      </c>
      <c r="B2065" s="832" t="s">
        <v>3452</v>
      </c>
      <c r="C2065" s="832" t="s">
        <v>3460</v>
      </c>
      <c r="D2065" s="833" t="s">
        <v>5006</v>
      </c>
      <c r="E2065" s="834" t="s">
        <v>3479</v>
      </c>
      <c r="F2065" s="832" t="s">
        <v>3453</v>
      </c>
      <c r="G2065" s="832" t="s">
        <v>3519</v>
      </c>
      <c r="H2065" s="832" t="s">
        <v>564</v>
      </c>
      <c r="I2065" s="832" t="s">
        <v>3520</v>
      </c>
      <c r="J2065" s="832" t="s">
        <v>1845</v>
      </c>
      <c r="K2065" s="832" t="s">
        <v>3521</v>
      </c>
      <c r="L2065" s="835">
        <v>34.15</v>
      </c>
      <c r="M2065" s="835">
        <v>239.04999999999998</v>
      </c>
      <c r="N2065" s="832">
        <v>7</v>
      </c>
      <c r="O2065" s="836">
        <v>3.5</v>
      </c>
      <c r="P2065" s="835">
        <v>136.6</v>
      </c>
      <c r="Q2065" s="837">
        <v>0.5714285714285714</v>
      </c>
      <c r="R2065" s="832">
        <v>4</v>
      </c>
      <c r="S2065" s="837">
        <v>0.5714285714285714</v>
      </c>
      <c r="T2065" s="836">
        <v>2</v>
      </c>
      <c r="U2065" s="838">
        <v>0.5714285714285714</v>
      </c>
    </row>
    <row r="2066" spans="1:21" ht="14.4" customHeight="1" x14ac:dyDescent="0.3">
      <c r="A2066" s="831">
        <v>30</v>
      </c>
      <c r="B2066" s="832" t="s">
        <v>3452</v>
      </c>
      <c r="C2066" s="832" t="s">
        <v>3460</v>
      </c>
      <c r="D2066" s="833" t="s">
        <v>5006</v>
      </c>
      <c r="E2066" s="834" t="s">
        <v>3479</v>
      </c>
      <c r="F2066" s="832" t="s">
        <v>3453</v>
      </c>
      <c r="G2066" s="832" t="s">
        <v>3773</v>
      </c>
      <c r="H2066" s="832" t="s">
        <v>564</v>
      </c>
      <c r="I2066" s="832" t="s">
        <v>3776</v>
      </c>
      <c r="J2066" s="832" t="s">
        <v>3777</v>
      </c>
      <c r="K2066" s="832" t="s">
        <v>3778</v>
      </c>
      <c r="L2066" s="835">
        <v>49.2</v>
      </c>
      <c r="M2066" s="835">
        <v>147.60000000000002</v>
      </c>
      <c r="N2066" s="832">
        <v>3</v>
      </c>
      <c r="O2066" s="836">
        <v>1</v>
      </c>
      <c r="P2066" s="835">
        <v>147.60000000000002</v>
      </c>
      <c r="Q2066" s="837">
        <v>1</v>
      </c>
      <c r="R2066" s="832">
        <v>3</v>
      </c>
      <c r="S2066" s="837">
        <v>1</v>
      </c>
      <c r="T2066" s="836">
        <v>1</v>
      </c>
      <c r="U2066" s="838">
        <v>1</v>
      </c>
    </row>
    <row r="2067" spans="1:21" ht="14.4" customHeight="1" x14ac:dyDescent="0.3">
      <c r="A2067" s="831">
        <v>30</v>
      </c>
      <c r="B2067" s="832" t="s">
        <v>3452</v>
      </c>
      <c r="C2067" s="832" t="s">
        <v>3460</v>
      </c>
      <c r="D2067" s="833" t="s">
        <v>5006</v>
      </c>
      <c r="E2067" s="834" t="s">
        <v>3479</v>
      </c>
      <c r="F2067" s="832" t="s">
        <v>3453</v>
      </c>
      <c r="G2067" s="832" t="s">
        <v>3783</v>
      </c>
      <c r="H2067" s="832" t="s">
        <v>564</v>
      </c>
      <c r="I2067" s="832" t="s">
        <v>4950</v>
      </c>
      <c r="J2067" s="832" t="s">
        <v>4148</v>
      </c>
      <c r="K2067" s="832" t="s">
        <v>4668</v>
      </c>
      <c r="L2067" s="835">
        <v>64.56</v>
      </c>
      <c r="M2067" s="835">
        <v>64.56</v>
      </c>
      <c r="N2067" s="832">
        <v>1</v>
      </c>
      <c r="O2067" s="836">
        <v>0.5</v>
      </c>
      <c r="P2067" s="835">
        <v>64.56</v>
      </c>
      <c r="Q2067" s="837">
        <v>1</v>
      </c>
      <c r="R2067" s="832">
        <v>1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30</v>
      </c>
      <c r="B2068" s="832" t="s">
        <v>3452</v>
      </c>
      <c r="C2068" s="832" t="s">
        <v>3460</v>
      </c>
      <c r="D2068" s="833" t="s">
        <v>5006</v>
      </c>
      <c r="E2068" s="834" t="s">
        <v>3479</v>
      </c>
      <c r="F2068" s="832" t="s">
        <v>3453</v>
      </c>
      <c r="G2068" s="832" t="s">
        <v>3615</v>
      </c>
      <c r="H2068" s="832" t="s">
        <v>564</v>
      </c>
      <c r="I2068" s="832" t="s">
        <v>3616</v>
      </c>
      <c r="J2068" s="832" t="s">
        <v>3617</v>
      </c>
      <c r="K2068" s="832" t="s">
        <v>3618</v>
      </c>
      <c r="L2068" s="835">
        <v>24.37</v>
      </c>
      <c r="M2068" s="835">
        <v>24.37</v>
      </c>
      <c r="N2068" s="832">
        <v>1</v>
      </c>
      <c r="O2068" s="836">
        <v>0.5</v>
      </c>
      <c r="P2068" s="835">
        <v>24.37</v>
      </c>
      <c r="Q2068" s="837">
        <v>1</v>
      </c>
      <c r="R2068" s="832">
        <v>1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30</v>
      </c>
      <c r="B2069" s="832" t="s">
        <v>3452</v>
      </c>
      <c r="C2069" s="832" t="s">
        <v>3460</v>
      </c>
      <c r="D2069" s="833" t="s">
        <v>5006</v>
      </c>
      <c r="E2069" s="834" t="s">
        <v>3479</v>
      </c>
      <c r="F2069" s="832" t="s">
        <v>3453</v>
      </c>
      <c r="G2069" s="832" t="s">
        <v>3481</v>
      </c>
      <c r="H2069" s="832" t="s">
        <v>597</v>
      </c>
      <c r="I2069" s="832" t="s">
        <v>2646</v>
      </c>
      <c r="J2069" s="832" t="s">
        <v>2647</v>
      </c>
      <c r="K2069" s="832" t="s">
        <v>2648</v>
      </c>
      <c r="L2069" s="835">
        <v>93.43</v>
      </c>
      <c r="M2069" s="835">
        <v>93.43</v>
      </c>
      <c r="N2069" s="832">
        <v>1</v>
      </c>
      <c r="O2069" s="836">
        <v>0.5</v>
      </c>
      <c r="P2069" s="835">
        <v>93.43</v>
      </c>
      <c r="Q2069" s="837">
        <v>1</v>
      </c>
      <c r="R2069" s="832">
        <v>1</v>
      </c>
      <c r="S2069" s="837">
        <v>1</v>
      </c>
      <c r="T2069" s="836">
        <v>0.5</v>
      </c>
      <c r="U2069" s="838">
        <v>1</v>
      </c>
    </row>
    <row r="2070" spans="1:21" ht="14.4" customHeight="1" x14ac:dyDescent="0.3">
      <c r="A2070" s="831">
        <v>30</v>
      </c>
      <c r="B2070" s="832" t="s">
        <v>3452</v>
      </c>
      <c r="C2070" s="832" t="s">
        <v>3460</v>
      </c>
      <c r="D2070" s="833" t="s">
        <v>5006</v>
      </c>
      <c r="E2070" s="834" t="s">
        <v>3479</v>
      </c>
      <c r="F2070" s="832" t="s">
        <v>3453</v>
      </c>
      <c r="G2070" s="832" t="s">
        <v>3482</v>
      </c>
      <c r="H2070" s="832" t="s">
        <v>564</v>
      </c>
      <c r="I2070" s="832" t="s">
        <v>3483</v>
      </c>
      <c r="J2070" s="832" t="s">
        <v>665</v>
      </c>
      <c r="K2070" s="832" t="s">
        <v>3484</v>
      </c>
      <c r="L2070" s="835">
        <v>31.65</v>
      </c>
      <c r="M2070" s="835">
        <v>63.3</v>
      </c>
      <c r="N2070" s="832">
        <v>2</v>
      </c>
      <c r="O2070" s="836">
        <v>1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30</v>
      </c>
      <c r="B2071" s="832" t="s">
        <v>3452</v>
      </c>
      <c r="C2071" s="832" t="s">
        <v>3460</v>
      </c>
      <c r="D2071" s="833" t="s">
        <v>5006</v>
      </c>
      <c r="E2071" s="834" t="s">
        <v>3479</v>
      </c>
      <c r="F2071" s="832" t="s">
        <v>3453</v>
      </c>
      <c r="G2071" s="832" t="s">
        <v>3482</v>
      </c>
      <c r="H2071" s="832" t="s">
        <v>564</v>
      </c>
      <c r="I2071" s="832" t="s">
        <v>3485</v>
      </c>
      <c r="J2071" s="832" t="s">
        <v>665</v>
      </c>
      <c r="K2071" s="832" t="s">
        <v>3486</v>
      </c>
      <c r="L2071" s="835">
        <v>10.55</v>
      </c>
      <c r="M2071" s="835">
        <v>10.55</v>
      </c>
      <c r="N2071" s="832">
        <v>1</v>
      </c>
      <c r="O2071" s="836">
        <v>0.5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30</v>
      </c>
      <c r="B2072" s="832" t="s">
        <v>3452</v>
      </c>
      <c r="C2072" s="832" t="s">
        <v>3460</v>
      </c>
      <c r="D2072" s="833" t="s">
        <v>5006</v>
      </c>
      <c r="E2072" s="834" t="s">
        <v>3479</v>
      </c>
      <c r="F2072" s="832" t="s">
        <v>3453</v>
      </c>
      <c r="G2072" s="832" t="s">
        <v>3482</v>
      </c>
      <c r="H2072" s="832" t="s">
        <v>564</v>
      </c>
      <c r="I2072" s="832" t="s">
        <v>3526</v>
      </c>
      <c r="J2072" s="832" t="s">
        <v>3527</v>
      </c>
      <c r="K2072" s="832" t="s">
        <v>3528</v>
      </c>
      <c r="L2072" s="835">
        <v>31.65</v>
      </c>
      <c r="M2072" s="835">
        <v>31.65</v>
      </c>
      <c r="N2072" s="832">
        <v>1</v>
      </c>
      <c r="O2072" s="836">
        <v>0.5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30</v>
      </c>
      <c r="B2073" s="832" t="s">
        <v>3452</v>
      </c>
      <c r="C2073" s="832" t="s">
        <v>3460</v>
      </c>
      <c r="D2073" s="833" t="s">
        <v>5006</v>
      </c>
      <c r="E2073" s="834" t="s">
        <v>3479</v>
      </c>
      <c r="F2073" s="832" t="s">
        <v>3453</v>
      </c>
      <c r="G2073" s="832" t="s">
        <v>3482</v>
      </c>
      <c r="H2073" s="832" t="s">
        <v>564</v>
      </c>
      <c r="I2073" s="832" t="s">
        <v>3815</v>
      </c>
      <c r="J2073" s="832" t="s">
        <v>682</v>
      </c>
      <c r="K2073" s="832" t="s">
        <v>683</v>
      </c>
      <c r="L2073" s="835">
        <v>0</v>
      </c>
      <c r="M2073" s="835">
        <v>0</v>
      </c>
      <c r="N2073" s="832">
        <v>1</v>
      </c>
      <c r="O2073" s="836">
        <v>0.5</v>
      </c>
      <c r="P2073" s="835">
        <v>0</v>
      </c>
      <c r="Q2073" s="837"/>
      <c r="R2073" s="832">
        <v>1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30</v>
      </c>
      <c r="B2074" s="832" t="s">
        <v>3452</v>
      </c>
      <c r="C2074" s="832" t="s">
        <v>3460</v>
      </c>
      <c r="D2074" s="833" t="s">
        <v>5006</v>
      </c>
      <c r="E2074" s="834" t="s">
        <v>3479</v>
      </c>
      <c r="F2074" s="832" t="s">
        <v>3453</v>
      </c>
      <c r="G2074" s="832" t="s">
        <v>4363</v>
      </c>
      <c r="H2074" s="832" t="s">
        <v>564</v>
      </c>
      <c r="I2074" s="832" t="s">
        <v>4364</v>
      </c>
      <c r="J2074" s="832" t="s">
        <v>4365</v>
      </c>
      <c r="K2074" s="832" t="s">
        <v>4366</v>
      </c>
      <c r="L2074" s="835">
        <v>176.32</v>
      </c>
      <c r="M2074" s="835">
        <v>176.32</v>
      </c>
      <c r="N2074" s="832">
        <v>1</v>
      </c>
      <c r="O2074" s="836">
        <v>0.5</v>
      </c>
      <c r="P2074" s="835">
        <v>176.32</v>
      </c>
      <c r="Q2074" s="837">
        <v>1</v>
      </c>
      <c r="R2074" s="832">
        <v>1</v>
      </c>
      <c r="S2074" s="837">
        <v>1</v>
      </c>
      <c r="T2074" s="836">
        <v>0.5</v>
      </c>
      <c r="U2074" s="838">
        <v>1</v>
      </c>
    </row>
    <row r="2075" spans="1:21" ht="14.4" customHeight="1" x14ac:dyDescent="0.3">
      <c r="A2075" s="831">
        <v>30</v>
      </c>
      <c r="B2075" s="832" t="s">
        <v>3452</v>
      </c>
      <c r="C2075" s="832" t="s">
        <v>3460</v>
      </c>
      <c r="D2075" s="833" t="s">
        <v>5006</v>
      </c>
      <c r="E2075" s="834" t="s">
        <v>3479</v>
      </c>
      <c r="F2075" s="832" t="s">
        <v>3453</v>
      </c>
      <c r="G2075" s="832" t="s">
        <v>3824</v>
      </c>
      <c r="H2075" s="832" t="s">
        <v>564</v>
      </c>
      <c r="I2075" s="832" t="s">
        <v>3825</v>
      </c>
      <c r="J2075" s="832" t="s">
        <v>1067</v>
      </c>
      <c r="K2075" s="832" t="s">
        <v>3826</v>
      </c>
      <c r="L2075" s="835">
        <v>248.55</v>
      </c>
      <c r="M2075" s="835">
        <v>248.55</v>
      </c>
      <c r="N2075" s="832">
        <v>1</v>
      </c>
      <c r="O2075" s="836">
        <v>1</v>
      </c>
      <c r="P2075" s="835">
        <v>248.55</v>
      </c>
      <c r="Q2075" s="837">
        <v>1</v>
      </c>
      <c r="R2075" s="832">
        <v>1</v>
      </c>
      <c r="S2075" s="837">
        <v>1</v>
      </c>
      <c r="T2075" s="836">
        <v>1</v>
      </c>
      <c r="U2075" s="838">
        <v>1</v>
      </c>
    </row>
    <row r="2076" spans="1:21" ht="14.4" customHeight="1" x14ac:dyDescent="0.3">
      <c r="A2076" s="831">
        <v>30</v>
      </c>
      <c r="B2076" s="832" t="s">
        <v>3452</v>
      </c>
      <c r="C2076" s="832" t="s">
        <v>3460</v>
      </c>
      <c r="D2076" s="833" t="s">
        <v>5006</v>
      </c>
      <c r="E2076" s="834" t="s">
        <v>3479</v>
      </c>
      <c r="F2076" s="832" t="s">
        <v>3453</v>
      </c>
      <c r="G2076" s="832" t="s">
        <v>4683</v>
      </c>
      <c r="H2076" s="832" t="s">
        <v>564</v>
      </c>
      <c r="I2076" s="832" t="s">
        <v>4684</v>
      </c>
      <c r="J2076" s="832" t="s">
        <v>934</v>
      </c>
      <c r="K2076" s="832" t="s">
        <v>652</v>
      </c>
      <c r="L2076" s="835">
        <v>38.56</v>
      </c>
      <c r="M2076" s="835">
        <v>77.12</v>
      </c>
      <c r="N2076" s="832">
        <v>2</v>
      </c>
      <c r="O2076" s="836">
        <v>0.5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30</v>
      </c>
      <c r="B2077" s="832" t="s">
        <v>3452</v>
      </c>
      <c r="C2077" s="832" t="s">
        <v>3460</v>
      </c>
      <c r="D2077" s="833" t="s">
        <v>5006</v>
      </c>
      <c r="E2077" s="834" t="s">
        <v>3479</v>
      </c>
      <c r="F2077" s="832" t="s">
        <v>3453</v>
      </c>
      <c r="G2077" s="832" t="s">
        <v>3534</v>
      </c>
      <c r="H2077" s="832" t="s">
        <v>597</v>
      </c>
      <c r="I2077" s="832" t="s">
        <v>2608</v>
      </c>
      <c r="J2077" s="832" t="s">
        <v>2609</v>
      </c>
      <c r="K2077" s="832" t="s">
        <v>2610</v>
      </c>
      <c r="L2077" s="835">
        <v>86.41</v>
      </c>
      <c r="M2077" s="835">
        <v>86.41</v>
      </c>
      <c r="N2077" s="832">
        <v>1</v>
      </c>
      <c r="O2077" s="836">
        <v>0.5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30</v>
      </c>
      <c r="B2078" s="832" t="s">
        <v>3452</v>
      </c>
      <c r="C2078" s="832" t="s">
        <v>3460</v>
      </c>
      <c r="D2078" s="833" t="s">
        <v>5006</v>
      </c>
      <c r="E2078" s="834" t="s">
        <v>3479</v>
      </c>
      <c r="F2078" s="832" t="s">
        <v>3453</v>
      </c>
      <c r="G2078" s="832" t="s">
        <v>3534</v>
      </c>
      <c r="H2078" s="832" t="s">
        <v>564</v>
      </c>
      <c r="I2078" s="832" t="s">
        <v>3643</v>
      </c>
      <c r="J2078" s="832" t="s">
        <v>1631</v>
      </c>
      <c r="K2078" s="832" t="s">
        <v>2610</v>
      </c>
      <c r="L2078" s="835">
        <v>86.41</v>
      </c>
      <c r="M2078" s="835">
        <v>259.23</v>
      </c>
      <c r="N2078" s="832">
        <v>3</v>
      </c>
      <c r="O2078" s="836">
        <v>0.5</v>
      </c>
      <c r="P2078" s="835">
        <v>259.23</v>
      </c>
      <c r="Q2078" s="837">
        <v>1</v>
      </c>
      <c r="R2078" s="832">
        <v>3</v>
      </c>
      <c r="S2078" s="837">
        <v>1</v>
      </c>
      <c r="T2078" s="836">
        <v>0.5</v>
      </c>
      <c r="U2078" s="838">
        <v>1</v>
      </c>
    </row>
    <row r="2079" spans="1:21" ht="14.4" customHeight="1" x14ac:dyDescent="0.3">
      <c r="A2079" s="831">
        <v>30</v>
      </c>
      <c r="B2079" s="832" t="s">
        <v>3452</v>
      </c>
      <c r="C2079" s="832" t="s">
        <v>3460</v>
      </c>
      <c r="D2079" s="833" t="s">
        <v>5006</v>
      </c>
      <c r="E2079" s="834" t="s">
        <v>3479</v>
      </c>
      <c r="F2079" s="832" t="s">
        <v>3453</v>
      </c>
      <c r="G2079" s="832" t="s">
        <v>3537</v>
      </c>
      <c r="H2079" s="832" t="s">
        <v>597</v>
      </c>
      <c r="I2079" s="832" t="s">
        <v>2717</v>
      </c>
      <c r="J2079" s="832" t="s">
        <v>736</v>
      </c>
      <c r="K2079" s="832" t="s">
        <v>2718</v>
      </c>
      <c r="L2079" s="835">
        <v>10.65</v>
      </c>
      <c r="M2079" s="835">
        <v>10.65</v>
      </c>
      <c r="N2079" s="832">
        <v>1</v>
      </c>
      <c r="O2079" s="836">
        <v>0.5</v>
      </c>
      <c r="P2079" s="835">
        <v>10.65</v>
      </c>
      <c r="Q2079" s="837">
        <v>1</v>
      </c>
      <c r="R2079" s="832">
        <v>1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30</v>
      </c>
      <c r="B2080" s="832" t="s">
        <v>3452</v>
      </c>
      <c r="C2080" s="832" t="s">
        <v>3460</v>
      </c>
      <c r="D2080" s="833" t="s">
        <v>5006</v>
      </c>
      <c r="E2080" s="834" t="s">
        <v>3479</v>
      </c>
      <c r="F2080" s="832" t="s">
        <v>3453</v>
      </c>
      <c r="G2080" s="832" t="s">
        <v>3537</v>
      </c>
      <c r="H2080" s="832" t="s">
        <v>597</v>
      </c>
      <c r="I2080" s="832" t="s">
        <v>2724</v>
      </c>
      <c r="J2080" s="832" t="s">
        <v>736</v>
      </c>
      <c r="K2080" s="832" t="s">
        <v>737</v>
      </c>
      <c r="L2080" s="835">
        <v>17.559999999999999</v>
      </c>
      <c r="M2080" s="835">
        <v>52.679999999999993</v>
      </c>
      <c r="N2080" s="832">
        <v>3</v>
      </c>
      <c r="O2080" s="836">
        <v>1</v>
      </c>
      <c r="P2080" s="835">
        <v>52.679999999999993</v>
      </c>
      <c r="Q2080" s="837">
        <v>1</v>
      </c>
      <c r="R2080" s="832">
        <v>3</v>
      </c>
      <c r="S2080" s="837">
        <v>1</v>
      </c>
      <c r="T2080" s="836">
        <v>1</v>
      </c>
      <c r="U2080" s="838">
        <v>1</v>
      </c>
    </row>
    <row r="2081" spans="1:21" ht="14.4" customHeight="1" x14ac:dyDescent="0.3">
      <c r="A2081" s="831">
        <v>30</v>
      </c>
      <c r="B2081" s="832" t="s">
        <v>3452</v>
      </c>
      <c r="C2081" s="832" t="s">
        <v>3460</v>
      </c>
      <c r="D2081" s="833" t="s">
        <v>5006</v>
      </c>
      <c r="E2081" s="834" t="s">
        <v>3479</v>
      </c>
      <c r="F2081" s="832" t="s">
        <v>3453</v>
      </c>
      <c r="G2081" s="832" t="s">
        <v>3537</v>
      </c>
      <c r="H2081" s="832" t="s">
        <v>597</v>
      </c>
      <c r="I2081" s="832" t="s">
        <v>2714</v>
      </c>
      <c r="J2081" s="832" t="s">
        <v>1818</v>
      </c>
      <c r="K2081" s="832" t="s">
        <v>2715</v>
      </c>
      <c r="L2081" s="835">
        <v>41.32</v>
      </c>
      <c r="M2081" s="835">
        <v>82.64</v>
      </c>
      <c r="N2081" s="832">
        <v>2</v>
      </c>
      <c r="O2081" s="836">
        <v>0.5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30</v>
      </c>
      <c r="B2082" s="832" t="s">
        <v>3452</v>
      </c>
      <c r="C2082" s="832" t="s">
        <v>3460</v>
      </c>
      <c r="D2082" s="833" t="s">
        <v>5006</v>
      </c>
      <c r="E2082" s="834" t="s">
        <v>3479</v>
      </c>
      <c r="F2082" s="832" t="s">
        <v>3453</v>
      </c>
      <c r="G2082" s="832" t="s">
        <v>3541</v>
      </c>
      <c r="H2082" s="832" t="s">
        <v>564</v>
      </c>
      <c r="I2082" s="832" t="s">
        <v>4951</v>
      </c>
      <c r="J2082" s="832" t="s">
        <v>4952</v>
      </c>
      <c r="K2082" s="832" t="s">
        <v>3171</v>
      </c>
      <c r="L2082" s="835">
        <v>161.06</v>
      </c>
      <c r="M2082" s="835">
        <v>161.06</v>
      </c>
      <c r="N2082" s="832">
        <v>1</v>
      </c>
      <c r="O2082" s="836">
        <v>0.5</v>
      </c>
      <c r="P2082" s="835">
        <v>161.06</v>
      </c>
      <c r="Q2082" s="837">
        <v>1</v>
      </c>
      <c r="R2082" s="832">
        <v>1</v>
      </c>
      <c r="S2082" s="837">
        <v>1</v>
      </c>
      <c r="T2082" s="836">
        <v>0.5</v>
      </c>
      <c r="U2082" s="838">
        <v>1</v>
      </c>
    </row>
    <row r="2083" spans="1:21" ht="14.4" customHeight="1" x14ac:dyDescent="0.3">
      <c r="A2083" s="831">
        <v>30</v>
      </c>
      <c r="B2083" s="832" t="s">
        <v>3452</v>
      </c>
      <c r="C2083" s="832" t="s">
        <v>3460</v>
      </c>
      <c r="D2083" s="833" t="s">
        <v>5006</v>
      </c>
      <c r="E2083" s="834" t="s">
        <v>3479</v>
      </c>
      <c r="F2083" s="832" t="s">
        <v>3453</v>
      </c>
      <c r="G2083" s="832" t="s">
        <v>3542</v>
      </c>
      <c r="H2083" s="832" t="s">
        <v>597</v>
      </c>
      <c r="I2083" s="832" t="s">
        <v>2635</v>
      </c>
      <c r="J2083" s="832" t="s">
        <v>1071</v>
      </c>
      <c r="K2083" s="832" t="s">
        <v>2636</v>
      </c>
      <c r="L2083" s="835">
        <v>923.74</v>
      </c>
      <c r="M2083" s="835">
        <v>923.74</v>
      </c>
      <c r="N2083" s="832">
        <v>1</v>
      </c>
      <c r="O2083" s="836">
        <v>0.5</v>
      </c>
      <c r="P2083" s="835">
        <v>923.74</v>
      </c>
      <c r="Q2083" s="837">
        <v>1</v>
      </c>
      <c r="R2083" s="832">
        <v>1</v>
      </c>
      <c r="S2083" s="837">
        <v>1</v>
      </c>
      <c r="T2083" s="836">
        <v>0.5</v>
      </c>
      <c r="U2083" s="838">
        <v>1</v>
      </c>
    </row>
    <row r="2084" spans="1:21" ht="14.4" customHeight="1" x14ac:dyDescent="0.3">
      <c r="A2084" s="831">
        <v>30</v>
      </c>
      <c r="B2084" s="832" t="s">
        <v>3452</v>
      </c>
      <c r="C2084" s="832" t="s">
        <v>3460</v>
      </c>
      <c r="D2084" s="833" t="s">
        <v>5006</v>
      </c>
      <c r="E2084" s="834" t="s">
        <v>3479</v>
      </c>
      <c r="F2084" s="832" t="s">
        <v>3453</v>
      </c>
      <c r="G2084" s="832" t="s">
        <v>3857</v>
      </c>
      <c r="H2084" s="832" t="s">
        <v>597</v>
      </c>
      <c r="I2084" s="832" t="s">
        <v>3327</v>
      </c>
      <c r="J2084" s="832" t="s">
        <v>2768</v>
      </c>
      <c r="K2084" s="832" t="s">
        <v>2765</v>
      </c>
      <c r="L2084" s="835">
        <v>15.55</v>
      </c>
      <c r="M2084" s="835">
        <v>15.55</v>
      </c>
      <c r="N2084" s="832">
        <v>1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30</v>
      </c>
      <c r="B2085" s="832" t="s">
        <v>3452</v>
      </c>
      <c r="C2085" s="832" t="s">
        <v>3460</v>
      </c>
      <c r="D2085" s="833" t="s">
        <v>5006</v>
      </c>
      <c r="E2085" s="834" t="s">
        <v>3479</v>
      </c>
      <c r="F2085" s="832" t="s">
        <v>3453</v>
      </c>
      <c r="G2085" s="832" t="s">
        <v>3857</v>
      </c>
      <c r="H2085" s="832" t="s">
        <v>597</v>
      </c>
      <c r="I2085" s="832" t="s">
        <v>2767</v>
      </c>
      <c r="J2085" s="832" t="s">
        <v>2768</v>
      </c>
      <c r="K2085" s="832" t="s">
        <v>2769</v>
      </c>
      <c r="L2085" s="835">
        <v>31.09</v>
      </c>
      <c r="M2085" s="835">
        <v>155.44999999999999</v>
      </c>
      <c r="N2085" s="832">
        <v>5</v>
      </c>
      <c r="O2085" s="836">
        <v>1</v>
      </c>
      <c r="P2085" s="835">
        <v>155.44999999999999</v>
      </c>
      <c r="Q2085" s="837">
        <v>1</v>
      </c>
      <c r="R2085" s="832">
        <v>5</v>
      </c>
      <c r="S2085" s="837">
        <v>1</v>
      </c>
      <c r="T2085" s="836">
        <v>1</v>
      </c>
      <c r="U2085" s="838">
        <v>1</v>
      </c>
    </row>
    <row r="2086" spans="1:21" ht="14.4" customHeight="1" x14ac:dyDescent="0.3">
      <c r="A2086" s="831">
        <v>30</v>
      </c>
      <c r="B2086" s="832" t="s">
        <v>3452</v>
      </c>
      <c r="C2086" s="832" t="s">
        <v>3460</v>
      </c>
      <c r="D2086" s="833" t="s">
        <v>5006</v>
      </c>
      <c r="E2086" s="834" t="s">
        <v>3479</v>
      </c>
      <c r="F2086" s="832" t="s">
        <v>3453</v>
      </c>
      <c r="G2086" s="832" t="s">
        <v>3581</v>
      </c>
      <c r="H2086" s="832" t="s">
        <v>564</v>
      </c>
      <c r="I2086" s="832" t="s">
        <v>3582</v>
      </c>
      <c r="J2086" s="832" t="s">
        <v>3583</v>
      </c>
      <c r="K2086" s="832" t="s">
        <v>642</v>
      </c>
      <c r="L2086" s="835">
        <v>174.59</v>
      </c>
      <c r="M2086" s="835">
        <v>174.59</v>
      </c>
      <c r="N2086" s="832">
        <v>1</v>
      </c>
      <c r="O2086" s="836">
        <v>1</v>
      </c>
      <c r="P2086" s="835">
        <v>174.59</v>
      </c>
      <c r="Q2086" s="837">
        <v>1</v>
      </c>
      <c r="R2086" s="832">
        <v>1</v>
      </c>
      <c r="S2086" s="837">
        <v>1</v>
      </c>
      <c r="T2086" s="836">
        <v>1</v>
      </c>
      <c r="U2086" s="838">
        <v>1</v>
      </c>
    </row>
    <row r="2087" spans="1:21" ht="14.4" customHeight="1" x14ac:dyDescent="0.3">
      <c r="A2087" s="831">
        <v>30</v>
      </c>
      <c r="B2087" s="832" t="s">
        <v>3452</v>
      </c>
      <c r="C2087" s="832" t="s">
        <v>3460</v>
      </c>
      <c r="D2087" s="833" t="s">
        <v>5006</v>
      </c>
      <c r="E2087" s="834" t="s">
        <v>3479</v>
      </c>
      <c r="F2087" s="832" t="s">
        <v>3453</v>
      </c>
      <c r="G2087" s="832" t="s">
        <v>3487</v>
      </c>
      <c r="H2087" s="832" t="s">
        <v>597</v>
      </c>
      <c r="I2087" s="832" t="s">
        <v>2561</v>
      </c>
      <c r="J2087" s="832" t="s">
        <v>2559</v>
      </c>
      <c r="K2087" s="832" t="s">
        <v>2562</v>
      </c>
      <c r="L2087" s="835">
        <v>57.6</v>
      </c>
      <c r="M2087" s="835">
        <v>57.6</v>
      </c>
      <c r="N2087" s="832">
        <v>1</v>
      </c>
      <c r="O2087" s="836">
        <v>0.5</v>
      </c>
      <c r="P2087" s="835">
        <v>57.6</v>
      </c>
      <c r="Q2087" s="837">
        <v>1</v>
      </c>
      <c r="R2087" s="832">
        <v>1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30</v>
      </c>
      <c r="B2088" s="832" t="s">
        <v>3452</v>
      </c>
      <c r="C2088" s="832" t="s">
        <v>3460</v>
      </c>
      <c r="D2088" s="833" t="s">
        <v>5006</v>
      </c>
      <c r="E2088" s="834" t="s">
        <v>3479</v>
      </c>
      <c r="F2088" s="832" t="s">
        <v>3453</v>
      </c>
      <c r="G2088" s="832" t="s">
        <v>3487</v>
      </c>
      <c r="H2088" s="832" t="s">
        <v>597</v>
      </c>
      <c r="I2088" s="832" t="s">
        <v>2558</v>
      </c>
      <c r="J2088" s="832" t="s">
        <v>2559</v>
      </c>
      <c r="K2088" s="832" t="s">
        <v>2560</v>
      </c>
      <c r="L2088" s="835">
        <v>16.12</v>
      </c>
      <c r="M2088" s="835">
        <v>32.24</v>
      </c>
      <c r="N2088" s="832">
        <v>2</v>
      </c>
      <c r="O2088" s="836">
        <v>1.5</v>
      </c>
      <c r="P2088" s="835">
        <v>16.12</v>
      </c>
      <c r="Q2088" s="837">
        <v>0.5</v>
      </c>
      <c r="R2088" s="832">
        <v>1</v>
      </c>
      <c r="S2088" s="837">
        <v>0.5</v>
      </c>
      <c r="T2088" s="836">
        <v>1</v>
      </c>
      <c r="U2088" s="838">
        <v>0.66666666666666663</v>
      </c>
    </row>
    <row r="2089" spans="1:21" ht="14.4" customHeight="1" x14ac:dyDescent="0.3">
      <c r="A2089" s="831">
        <v>30</v>
      </c>
      <c r="B2089" s="832" t="s">
        <v>3452</v>
      </c>
      <c r="C2089" s="832" t="s">
        <v>3460</v>
      </c>
      <c r="D2089" s="833" t="s">
        <v>5006</v>
      </c>
      <c r="E2089" s="834" t="s">
        <v>3479</v>
      </c>
      <c r="F2089" s="832" t="s">
        <v>3453</v>
      </c>
      <c r="G2089" s="832" t="s">
        <v>4297</v>
      </c>
      <c r="H2089" s="832" t="s">
        <v>564</v>
      </c>
      <c r="I2089" s="832" t="s">
        <v>4301</v>
      </c>
      <c r="J2089" s="832" t="s">
        <v>4302</v>
      </c>
      <c r="K2089" s="832" t="s">
        <v>4300</v>
      </c>
      <c r="L2089" s="835">
        <v>173.31</v>
      </c>
      <c r="M2089" s="835">
        <v>173.31</v>
      </c>
      <c r="N2089" s="832">
        <v>1</v>
      </c>
      <c r="O2089" s="836">
        <v>0.5</v>
      </c>
      <c r="P2089" s="835">
        <v>173.31</v>
      </c>
      <c r="Q2089" s="837">
        <v>1</v>
      </c>
      <c r="R2089" s="832">
        <v>1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30</v>
      </c>
      <c r="B2090" s="832" t="s">
        <v>3452</v>
      </c>
      <c r="C2090" s="832" t="s">
        <v>3460</v>
      </c>
      <c r="D2090" s="833" t="s">
        <v>5006</v>
      </c>
      <c r="E2090" s="834" t="s">
        <v>3479</v>
      </c>
      <c r="F2090" s="832" t="s">
        <v>3453</v>
      </c>
      <c r="G2090" s="832" t="s">
        <v>3584</v>
      </c>
      <c r="H2090" s="832" t="s">
        <v>597</v>
      </c>
      <c r="I2090" s="832" t="s">
        <v>2781</v>
      </c>
      <c r="J2090" s="832" t="s">
        <v>1553</v>
      </c>
      <c r="K2090" s="832" t="s">
        <v>2737</v>
      </c>
      <c r="L2090" s="835">
        <v>47.7</v>
      </c>
      <c r="M2090" s="835">
        <v>47.7</v>
      </c>
      <c r="N2090" s="832">
        <v>1</v>
      </c>
      <c r="O2090" s="836">
        <v>0.5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30</v>
      </c>
      <c r="B2091" s="832" t="s">
        <v>3452</v>
      </c>
      <c r="C2091" s="832" t="s">
        <v>3460</v>
      </c>
      <c r="D2091" s="833" t="s">
        <v>5006</v>
      </c>
      <c r="E2091" s="834" t="s">
        <v>3479</v>
      </c>
      <c r="F2091" s="832" t="s">
        <v>3453</v>
      </c>
      <c r="G2091" s="832" t="s">
        <v>3547</v>
      </c>
      <c r="H2091" s="832" t="s">
        <v>564</v>
      </c>
      <c r="I2091" s="832" t="s">
        <v>3548</v>
      </c>
      <c r="J2091" s="832" t="s">
        <v>3549</v>
      </c>
      <c r="K2091" s="832" t="s">
        <v>3550</v>
      </c>
      <c r="L2091" s="835">
        <v>72.88</v>
      </c>
      <c r="M2091" s="835">
        <v>72.88</v>
      </c>
      <c r="N2091" s="832">
        <v>1</v>
      </c>
      <c r="O2091" s="836">
        <v>0.5</v>
      </c>
      <c r="P2091" s="835">
        <v>72.88</v>
      </c>
      <c r="Q2091" s="837">
        <v>1</v>
      </c>
      <c r="R2091" s="832">
        <v>1</v>
      </c>
      <c r="S2091" s="837">
        <v>1</v>
      </c>
      <c r="T2091" s="836">
        <v>0.5</v>
      </c>
      <c r="U2091" s="838">
        <v>1</v>
      </c>
    </row>
    <row r="2092" spans="1:21" ht="14.4" customHeight="1" x14ac:dyDescent="0.3">
      <c r="A2092" s="831">
        <v>30</v>
      </c>
      <c r="B2092" s="832" t="s">
        <v>3452</v>
      </c>
      <c r="C2092" s="832" t="s">
        <v>3460</v>
      </c>
      <c r="D2092" s="833" t="s">
        <v>5006</v>
      </c>
      <c r="E2092" s="834" t="s">
        <v>3479</v>
      </c>
      <c r="F2092" s="832" t="s">
        <v>3453</v>
      </c>
      <c r="G2092" s="832" t="s">
        <v>3547</v>
      </c>
      <c r="H2092" s="832" t="s">
        <v>564</v>
      </c>
      <c r="I2092" s="832" t="s">
        <v>4422</v>
      </c>
      <c r="J2092" s="832" t="s">
        <v>3549</v>
      </c>
      <c r="K2092" s="832" t="s">
        <v>4423</v>
      </c>
      <c r="L2092" s="835">
        <v>437.23</v>
      </c>
      <c r="M2092" s="835">
        <v>437.23</v>
      </c>
      <c r="N2092" s="832">
        <v>1</v>
      </c>
      <c r="O2092" s="836">
        <v>1</v>
      </c>
      <c r="P2092" s="835">
        <v>437.23</v>
      </c>
      <c r="Q2092" s="837">
        <v>1</v>
      </c>
      <c r="R2092" s="832">
        <v>1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30</v>
      </c>
      <c r="B2093" s="832" t="s">
        <v>3452</v>
      </c>
      <c r="C2093" s="832" t="s">
        <v>3460</v>
      </c>
      <c r="D2093" s="833" t="s">
        <v>5006</v>
      </c>
      <c r="E2093" s="834" t="s">
        <v>3479</v>
      </c>
      <c r="F2093" s="832" t="s">
        <v>3453</v>
      </c>
      <c r="G2093" s="832" t="s">
        <v>3553</v>
      </c>
      <c r="H2093" s="832" t="s">
        <v>597</v>
      </c>
      <c r="I2093" s="832" t="s">
        <v>3885</v>
      </c>
      <c r="J2093" s="832" t="s">
        <v>1544</v>
      </c>
      <c r="K2093" s="832" t="s">
        <v>3886</v>
      </c>
      <c r="L2093" s="835">
        <v>1195.75</v>
      </c>
      <c r="M2093" s="835">
        <v>1195.75</v>
      </c>
      <c r="N2093" s="832">
        <v>1</v>
      </c>
      <c r="O2093" s="836">
        <v>0.5</v>
      </c>
      <c r="P2093" s="835">
        <v>1195.75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30</v>
      </c>
      <c r="B2094" s="832" t="s">
        <v>3452</v>
      </c>
      <c r="C2094" s="832" t="s">
        <v>3460</v>
      </c>
      <c r="D2094" s="833" t="s">
        <v>5006</v>
      </c>
      <c r="E2094" s="834" t="s">
        <v>3479</v>
      </c>
      <c r="F2094" s="832" t="s">
        <v>3453</v>
      </c>
      <c r="G2094" s="832" t="s">
        <v>3553</v>
      </c>
      <c r="H2094" s="832" t="s">
        <v>597</v>
      </c>
      <c r="I2094" s="832" t="s">
        <v>3084</v>
      </c>
      <c r="J2094" s="832" t="s">
        <v>1544</v>
      </c>
      <c r="K2094" s="832" t="s">
        <v>1546</v>
      </c>
      <c r="L2094" s="835">
        <v>2573.2199999999998</v>
      </c>
      <c r="M2094" s="835">
        <v>5146.4399999999996</v>
      </c>
      <c r="N2094" s="832">
        <v>2</v>
      </c>
      <c r="O2094" s="836">
        <v>1</v>
      </c>
      <c r="P2094" s="835">
        <v>5146.4399999999996</v>
      </c>
      <c r="Q2094" s="837">
        <v>1</v>
      </c>
      <c r="R2094" s="832">
        <v>2</v>
      </c>
      <c r="S2094" s="837">
        <v>1</v>
      </c>
      <c r="T2094" s="836">
        <v>1</v>
      </c>
      <c r="U2094" s="838">
        <v>1</v>
      </c>
    </row>
    <row r="2095" spans="1:21" ht="14.4" customHeight="1" x14ac:dyDescent="0.3">
      <c r="A2095" s="831">
        <v>30</v>
      </c>
      <c r="B2095" s="832" t="s">
        <v>3452</v>
      </c>
      <c r="C2095" s="832" t="s">
        <v>3460</v>
      </c>
      <c r="D2095" s="833" t="s">
        <v>5006</v>
      </c>
      <c r="E2095" s="834" t="s">
        <v>3479</v>
      </c>
      <c r="F2095" s="832" t="s">
        <v>3453</v>
      </c>
      <c r="G2095" s="832" t="s">
        <v>4427</v>
      </c>
      <c r="H2095" s="832" t="s">
        <v>564</v>
      </c>
      <c r="I2095" s="832" t="s">
        <v>4428</v>
      </c>
      <c r="J2095" s="832" t="s">
        <v>4429</v>
      </c>
      <c r="K2095" s="832" t="s">
        <v>4430</v>
      </c>
      <c r="L2095" s="835">
        <v>32.25</v>
      </c>
      <c r="M2095" s="835">
        <v>96.75</v>
      </c>
      <c r="N2095" s="832">
        <v>3</v>
      </c>
      <c r="O2095" s="836">
        <v>1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30</v>
      </c>
      <c r="B2096" s="832" t="s">
        <v>3452</v>
      </c>
      <c r="C2096" s="832" t="s">
        <v>3460</v>
      </c>
      <c r="D2096" s="833" t="s">
        <v>5006</v>
      </c>
      <c r="E2096" s="834" t="s">
        <v>3479</v>
      </c>
      <c r="F2096" s="832" t="s">
        <v>3453</v>
      </c>
      <c r="G2096" s="832" t="s">
        <v>3555</v>
      </c>
      <c r="H2096" s="832" t="s">
        <v>597</v>
      </c>
      <c r="I2096" s="832" t="s">
        <v>2785</v>
      </c>
      <c r="J2096" s="832" t="s">
        <v>2786</v>
      </c>
      <c r="K2096" s="832" t="s">
        <v>2787</v>
      </c>
      <c r="L2096" s="835">
        <v>10.34</v>
      </c>
      <c r="M2096" s="835">
        <v>51.7</v>
      </c>
      <c r="N2096" s="832">
        <v>5</v>
      </c>
      <c r="O2096" s="836">
        <v>0.5</v>
      </c>
      <c r="P2096" s="835">
        <v>51.7</v>
      </c>
      <c r="Q2096" s="837">
        <v>1</v>
      </c>
      <c r="R2096" s="832">
        <v>5</v>
      </c>
      <c r="S2096" s="837">
        <v>1</v>
      </c>
      <c r="T2096" s="836">
        <v>0.5</v>
      </c>
      <c r="U2096" s="838">
        <v>1</v>
      </c>
    </row>
    <row r="2097" spans="1:21" ht="14.4" customHeight="1" x14ac:dyDescent="0.3">
      <c r="A2097" s="831">
        <v>30</v>
      </c>
      <c r="B2097" s="832" t="s">
        <v>3452</v>
      </c>
      <c r="C2097" s="832" t="s">
        <v>3460</v>
      </c>
      <c r="D2097" s="833" t="s">
        <v>5006</v>
      </c>
      <c r="E2097" s="834" t="s">
        <v>3479</v>
      </c>
      <c r="F2097" s="832" t="s">
        <v>3453</v>
      </c>
      <c r="G2097" s="832" t="s">
        <v>3899</v>
      </c>
      <c r="H2097" s="832" t="s">
        <v>597</v>
      </c>
      <c r="I2097" s="832" t="s">
        <v>3366</v>
      </c>
      <c r="J2097" s="832" t="s">
        <v>2859</v>
      </c>
      <c r="K2097" s="832" t="s">
        <v>823</v>
      </c>
      <c r="L2097" s="835">
        <v>143.35</v>
      </c>
      <c r="M2097" s="835">
        <v>143.35</v>
      </c>
      <c r="N2097" s="832">
        <v>1</v>
      </c>
      <c r="O2097" s="836">
        <v>0.5</v>
      </c>
      <c r="P2097" s="835">
        <v>143.35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30</v>
      </c>
      <c r="B2098" s="832" t="s">
        <v>3452</v>
      </c>
      <c r="C2098" s="832" t="s">
        <v>3460</v>
      </c>
      <c r="D2098" s="833" t="s">
        <v>5006</v>
      </c>
      <c r="E2098" s="834" t="s">
        <v>3479</v>
      </c>
      <c r="F2098" s="832" t="s">
        <v>3453</v>
      </c>
      <c r="G2098" s="832" t="s">
        <v>4196</v>
      </c>
      <c r="H2098" s="832" t="s">
        <v>564</v>
      </c>
      <c r="I2098" s="832" t="s">
        <v>4197</v>
      </c>
      <c r="J2098" s="832" t="s">
        <v>4198</v>
      </c>
      <c r="K2098" s="832" t="s">
        <v>4199</v>
      </c>
      <c r="L2098" s="835">
        <v>0</v>
      </c>
      <c r="M2098" s="835">
        <v>0</v>
      </c>
      <c r="N2098" s="832">
        <v>2</v>
      </c>
      <c r="O2098" s="836">
        <v>0.5</v>
      </c>
      <c r="P2098" s="835"/>
      <c r="Q2098" s="837"/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30</v>
      </c>
      <c r="B2099" s="832" t="s">
        <v>3452</v>
      </c>
      <c r="C2099" s="832" t="s">
        <v>3460</v>
      </c>
      <c r="D2099" s="833" t="s">
        <v>5006</v>
      </c>
      <c r="E2099" s="834" t="s">
        <v>3479</v>
      </c>
      <c r="F2099" s="832" t="s">
        <v>3453</v>
      </c>
      <c r="G2099" s="832" t="s">
        <v>3909</v>
      </c>
      <c r="H2099" s="832" t="s">
        <v>564</v>
      </c>
      <c r="I2099" s="832" t="s">
        <v>3911</v>
      </c>
      <c r="J2099" s="832" t="s">
        <v>1301</v>
      </c>
      <c r="K2099" s="832" t="s">
        <v>3912</v>
      </c>
      <c r="L2099" s="835">
        <v>0</v>
      </c>
      <c r="M2099" s="835">
        <v>0</v>
      </c>
      <c r="N2099" s="832">
        <v>1</v>
      </c>
      <c r="O2099" s="836">
        <v>1</v>
      </c>
      <c r="P2099" s="835">
        <v>0</v>
      </c>
      <c r="Q2099" s="837"/>
      <c r="R2099" s="832">
        <v>1</v>
      </c>
      <c r="S2099" s="837">
        <v>1</v>
      </c>
      <c r="T2099" s="836">
        <v>1</v>
      </c>
      <c r="U2099" s="838">
        <v>1</v>
      </c>
    </row>
    <row r="2100" spans="1:21" ht="14.4" customHeight="1" x14ac:dyDescent="0.3">
      <c r="A2100" s="831">
        <v>30</v>
      </c>
      <c r="B2100" s="832" t="s">
        <v>3452</v>
      </c>
      <c r="C2100" s="832" t="s">
        <v>3460</v>
      </c>
      <c r="D2100" s="833" t="s">
        <v>5006</v>
      </c>
      <c r="E2100" s="834" t="s">
        <v>3479</v>
      </c>
      <c r="F2100" s="832" t="s">
        <v>3453</v>
      </c>
      <c r="G2100" s="832" t="s">
        <v>3559</v>
      </c>
      <c r="H2100" s="832" t="s">
        <v>597</v>
      </c>
      <c r="I2100" s="832" t="s">
        <v>3057</v>
      </c>
      <c r="J2100" s="832" t="s">
        <v>1461</v>
      </c>
      <c r="K2100" s="832" t="s">
        <v>3058</v>
      </c>
      <c r="L2100" s="835">
        <v>0</v>
      </c>
      <c r="M2100" s="835">
        <v>0</v>
      </c>
      <c r="N2100" s="832">
        <v>1</v>
      </c>
      <c r="O2100" s="836">
        <v>0.5</v>
      </c>
      <c r="P2100" s="835">
        <v>0</v>
      </c>
      <c r="Q2100" s="837"/>
      <c r="R2100" s="832">
        <v>1</v>
      </c>
      <c r="S2100" s="837">
        <v>1</v>
      </c>
      <c r="T2100" s="836">
        <v>0.5</v>
      </c>
      <c r="U2100" s="838">
        <v>1</v>
      </c>
    </row>
    <row r="2101" spans="1:21" ht="14.4" customHeight="1" x14ac:dyDescent="0.3">
      <c r="A2101" s="831">
        <v>30</v>
      </c>
      <c r="B2101" s="832" t="s">
        <v>3452</v>
      </c>
      <c r="C2101" s="832" t="s">
        <v>3460</v>
      </c>
      <c r="D2101" s="833" t="s">
        <v>5006</v>
      </c>
      <c r="E2101" s="834" t="s">
        <v>3479</v>
      </c>
      <c r="F2101" s="832" t="s">
        <v>3453</v>
      </c>
      <c r="G2101" s="832" t="s">
        <v>3913</v>
      </c>
      <c r="H2101" s="832" t="s">
        <v>564</v>
      </c>
      <c r="I2101" s="832" t="s">
        <v>3914</v>
      </c>
      <c r="J2101" s="832" t="s">
        <v>3915</v>
      </c>
      <c r="K2101" s="832" t="s">
        <v>3916</v>
      </c>
      <c r="L2101" s="835">
        <v>42.54</v>
      </c>
      <c r="M2101" s="835">
        <v>85.08</v>
      </c>
      <c r="N2101" s="832">
        <v>2</v>
      </c>
      <c r="O2101" s="836">
        <v>1</v>
      </c>
      <c r="P2101" s="835">
        <v>85.08</v>
      </c>
      <c r="Q2101" s="837">
        <v>1</v>
      </c>
      <c r="R2101" s="832">
        <v>2</v>
      </c>
      <c r="S2101" s="837">
        <v>1</v>
      </c>
      <c r="T2101" s="836">
        <v>1</v>
      </c>
      <c r="U2101" s="838">
        <v>1</v>
      </c>
    </row>
    <row r="2102" spans="1:21" ht="14.4" customHeight="1" x14ac:dyDescent="0.3">
      <c r="A2102" s="831">
        <v>30</v>
      </c>
      <c r="B2102" s="832" t="s">
        <v>3452</v>
      </c>
      <c r="C2102" s="832" t="s">
        <v>3460</v>
      </c>
      <c r="D2102" s="833" t="s">
        <v>5006</v>
      </c>
      <c r="E2102" s="834" t="s">
        <v>3479</v>
      </c>
      <c r="F2102" s="832" t="s">
        <v>3453</v>
      </c>
      <c r="G2102" s="832" t="s">
        <v>4953</v>
      </c>
      <c r="H2102" s="832" t="s">
        <v>564</v>
      </c>
      <c r="I2102" s="832" t="s">
        <v>4954</v>
      </c>
      <c r="J2102" s="832" t="s">
        <v>2106</v>
      </c>
      <c r="K2102" s="832" t="s">
        <v>4955</v>
      </c>
      <c r="L2102" s="835">
        <v>219.37</v>
      </c>
      <c r="M2102" s="835">
        <v>438.74</v>
      </c>
      <c r="N2102" s="832">
        <v>2</v>
      </c>
      <c r="O2102" s="836">
        <v>1</v>
      </c>
      <c r="P2102" s="835">
        <v>438.74</v>
      </c>
      <c r="Q2102" s="837">
        <v>1</v>
      </c>
      <c r="R2102" s="832">
        <v>2</v>
      </c>
      <c r="S2102" s="837">
        <v>1</v>
      </c>
      <c r="T2102" s="836">
        <v>1</v>
      </c>
      <c r="U2102" s="838">
        <v>1</v>
      </c>
    </row>
    <row r="2103" spans="1:21" ht="14.4" customHeight="1" x14ac:dyDescent="0.3">
      <c r="A2103" s="831">
        <v>30</v>
      </c>
      <c r="B2103" s="832" t="s">
        <v>3452</v>
      </c>
      <c r="C2103" s="832" t="s">
        <v>3460</v>
      </c>
      <c r="D2103" s="833" t="s">
        <v>5006</v>
      </c>
      <c r="E2103" s="834" t="s">
        <v>3479</v>
      </c>
      <c r="F2103" s="832" t="s">
        <v>3453</v>
      </c>
      <c r="G2103" s="832" t="s">
        <v>4213</v>
      </c>
      <c r="H2103" s="832" t="s">
        <v>564</v>
      </c>
      <c r="I2103" s="832" t="s">
        <v>4698</v>
      </c>
      <c r="J2103" s="832" t="s">
        <v>4318</v>
      </c>
      <c r="K2103" s="832" t="s">
        <v>2720</v>
      </c>
      <c r="L2103" s="835">
        <v>93.96</v>
      </c>
      <c r="M2103" s="835">
        <v>187.92</v>
      </c>
      <c r="N2103" s="832">
        <v>2</v>
      </c>
      <c r="O2103" s="836">
        <v>0.5</v>
      </c>
      <c r="P2103" s="835">
        <v>187.92</v>
      </c>
      <c r="Q2103" s="837">
        <v>1</v>
      </c>
      <c r="R2103" s="832">
        <v>2</v>
      </c>
      <c r="S2103" s="837">
        <v>1</v>
      </c>
      <c r="T2103" s="836">
        <v>0.5</v>
      </c>
      <c r="U2103" s="838">
        <v>1</v>
      </c>
    </row>
    <row r="2104" spans="1:21" ht="14.4" customHeight="1" x14ac:dyDescent="0.3">
      <c r="A2104" s="831">
        <v>30</v>
      </c>
      <c r="B2104" s="832" t="s">
        <v>3452</v>
      </c>
      <c r="C2104" s="832" t="s">
        <v>3460</v>
      </c>
      <c r="D2104" s="833" t="s">
        <v>5006</v>
      </c>
      <c r="E2104" s="834" t="s">
        <v>3479</v>
      </c>
      <c r="F2104" s="832" t="s">
        <v>3453</v>
      </c>
      <c r="G2104" s="832" t="s">
        <v>3589</v>
      </c>
      <c r="H2104" s="832" t="s">
        <v>597</v>
      </c>
      <c r="I2104" s="832" t="s">
        <v>2677</v>
      </c>
      <c r="J2104" s="832" t="s">
        <v>2678</v>
      </c>
      <c r="K2104" s="832" t="s">
        <v>2679</v>
      </c>
      <c r="L2104" s="835">
        <v>131.32</v>
      </c>
      <c r="M2104" s="835">
        <v>131.32</v>
      </c>
      <c r="N2104" s="832">
        <v>1</v>
      </c>
      <c r="O2104" s="836">
        <v>0.5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30</v>
      </c>
      <c r="B2105" s="832" t="s">
        <v>3452</v>
      </c>
      <c r="C2105" s="832" t="s">
        <v>3460</v>
      </c>
      <c r="D2105" s="833" t="s">
        <v>5006</v>
      </c>
      <c r="E2105" s="834" t="s">
        <v>3479</v>
      </c>
      <c r="F2105" s="832" t="s">
        <v>3453</v>
      </c>
      <c r="G2105" s="832" t="s">
        <v>3590</v>
      </c>
      <c r="H2105" s="832" t="s">
        <v>564</v>
      </c>
      <c r="I2105" s="832" t="s">
        <v>3944</v>
      </c>
      <c r="J2105" s="832" t="s">
        <v>791</v>
      </c>
      <c r="K2105" s="832" t="s">
        <v>3945</v>
      </c>
      <c r="L2105" s="835">
        <v>311.02</v>
      </c>
      <c r="M2105" s="835">
        <v>933.06</v>
      </c>
      <c r="N2105" s="832">
        <v>3</v>
      </c>
      <c r="O2105" s="836">
        <v>2</v>
      </c>
      <c r="P2105" s="835">
        <v>622.04</v>
      </c>
      <c r="Q2105" s="837">
        <v>0.66666666666666663</v>
      </c>
      <c r="R2105" s="832">
        <v>2</v>
      </c>
      <c r="S2105" s="837">
        <v>0.66666666666666663</v>
      </c>
      <c r="T2105" s="836">
        <v>1</v>
      </c>
      <c r="U2105" s="838">
        <v>0.5</v>
      </c>
    </row>
    <row r="2106" spans="1:21" ht="14.4" customHeight="1" x14ac:dyDescent="0.3">
      <c r="A2106" s="831">
        <v>30</v>
      </c>
      <c r="B2106" s="832" t="s">
        <v>3452</v>
      </c>
      <c r="C2106" s="832" t="s">
        <v>3460</v>
      </c>
      <c r="D2106" s="833" t="s">
        <v>5006</v>
      </c>
      <c r="E2106" s="834" t="s">
        <v>3479</v>
      </c>
      <c r="F2106" s="832" t="s">
        <v>3453</v>
      </c>
      <c r="G2106" s="832" t="s">
        <v>3590</v>
      </c>
      <c r="H2106" s="832" t="s">
        <v>564</v>
      </c>
      <c r="I2106" s="832" t="s">
        <v>4956</v>
      </c>
      <c r="J2106" s="832" t="s">
        <v>4617</v>
      </c>
      <c r="K2106" s="832" t="s">
        <v>3593</v>
      </c>
      <c r="L2106" s="835">
        <v>177.92</v>
      </c>
      <c r="M2106" s="835">
        <v>177.92</v>
      </c>
      <c r="N2106" s="832">
        <v>1</v>
      </c>
      <c r="O2106" s="836">
        <v>0.5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30</v>
      </c>
      <c r="B2107" s="832" t="s">
        <v>3452</v>
      </c>
      <c r="C2107" s="832" t="s">
        <v>3460</v>
      </c>
      <c r="D2107" s="833" t="s">
        <v>5006</v>
      </c>
      <c r="E2107" s="834" t="s">
        <v>3479</v>
      </c>
      <c r="F2107" s="832" t="s">
        <v>3453</v>
      </c>
      <c r="G2107" s="832" t="s">
        <v>3946</v>
      </c>
      <c r="H2107" s="832" t="s">
        <v>597</v>
      </c>
      <c r="I2107" s="832" t="s">
        <v>3183</v>
      </c>
      <c r="J2107" s="832" t="s">
        <v>813</v>
      </c>
      <c r="K2107" s="832" t="s">
        <v>2765</v>
      </c>
      <c r="L2107" s="835">
        <v>0</v>
      </c>
      <c r="M2107" s="835">
        <v>0</v>
      </c>
      <c r="N2107" s="832">
        <v>1</v>
      </c>
      <c r="O2107" s="836">
        <v>0.5</v>
      </c>
      <c r="P2107" s="835"/>
      <c r="Q2107" s="837"/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30</v>
      </c>
      <c r="B2108" s="832" t="s">
        <v>3452</v>
      </c>
      <c r="C2108" s="832" t="s">
        <v>3460</v>
      </c>
      <c r="D2108" s="833" t="s">
        <v>5006</v>
      </c>
      <c r="E2108" s="834" t="s">
        <v>3479</v>
      </c>
      <c r="F2108" s="832" t="s">
        <v>3453</v>
      </c>
      <c r="G2108" s="832" t="s">
        <v>3946</v>
      </c>
      <c r="H2108" s="832" t="s">
        <v>597</v>
      </c>
      <c r="I2108" s="832" t="s">
        <v>3445</v>
      </c>
      <c r="J2108" s="832" t="s">
        <v>813</v>
      </c>
      <c r="K2108" s="832" t="s">
        <v>3326</v>
      </c>
      <c r="L2108" s="835">
        <v>0</v>
      </c>
      <c r="M2108" s="835">
        <v>0</v>
      </c>
      <c r="N2108" s="832">
        <v>2</v>
      </c>
      <c r="O2108" s="836">
        <v>1.5</v>
      </c>
      <c r="P2108" s="835"/>
      <c r="Q2108" s="837"/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30</v>
      </c>
      <c r="B2109" s="832" t="s">
        <v>3452</v>
      </c>
      <c r="C2109" s="832" t="s">
        <v>3460</v>
      </c>
      <c r="D2109" s="833" t="s">
        <v>5006</v>
      </c>
      <c r="E2109" s="834" t="s">
        <v>3479</v>
      </c>
      <c r="F2109" s="832" t="s">
        <v>3453</v>
      </c>
      <c r="G2109" s="832" t="s">
        <v>3946</v>
      </c>
      <c r="H2109" s="832" t="s">
        <v>597</v>
      </c>
      <c r="I2109" s="832" t="s">
        <v>4957</v>
      </c>
      <c r="J2109" s="832" t="s">
        <v>811</v>
      </c>
      <c r="K2109" s="832" t="s">
        <v>4958</v>
      </c>
      <c r="L2109" s="835">
        <v>0</v>
      </c>
      <c r="M2109" s="835">
        <v>0</v>
      </c>
      <c r="N2109" s="832">
        <v>1</v>
      </c>
      <c r="O2109" s="836">
        <v>1</v>
      </c>
      <c r="P2109" s="835"/>
      <c r="Q2109" s="837"/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30</v>
      </c>
      <c r="B2110" s="832" t="s">
        <v>3452</v>
      </c>
      <c r="C2110" s="832" t="s">
        <v>3460</v>
      </c>
      <c r="D2110" s="833" t="s">
        <v>5006</v>
      </c>
      <c r="E2110" s="834" t="s">
        <v>3479</v>
      </c>
      <c r="F2110" s="832" t="s">
        <v>3453</v>
      </c>
      <c r="G2110" s="832" t="s">
        <v>3946</v>
      </c>
      <c r="H2110" s="832" t="s">
        <v>597</v>
      </c>
      <c r="I2110" s="832" t="s">
        <v>3184</v>
      </c>
      <c r="J2110" s="832" t="s">
        <v>811</v>
      </c>
      <c r="K2110" s="832" t="s">
        <v>3185</v>
      </c>
      <c r="L2110" s="835">
        <v>0</v>
      </c>
      <c r="M2110" s="835">
        <v>0</v>
      </c>
      <c r="N2110" s="832">
        <v>4</v>
      </c>
      <c r="O2110" s="836">
        <v>1.5</v>
      </c>
      <c r="P2110" s="835"/>
      <c r="Q2110" s="837"/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30</v>
      </c>
      <c r="B2111" s="832" t="s">
        <v>3452</v>
      </c>
      <c r="C2111" s="832" t="s">
        <v>3460</v>
      </c>
      <c r="D2111" s="833" t="s">
        <v>5006</v>
      </c>
      <c r="E2111" s="834" t="s">
        <v>3479</v>
      </c>
      <c r="F2111" s="832" t="s">
        <v>3453</v>
      </c>
      <c r="G2111" s="832" t="s">
        <v>3489</v>
      </c>
      <c r="H2111" s="832" t="s">
        <v>597</v>
      </c>
      <c r="I2111" s="832" t="s">
        <v>3145</v>
      </c>
      <c r="J2111" s="832" t="s">
        <v>1891</v>
      </c>
      <c r="K2111" s="832" t="s">
        <v>3144</v>
      </c>
      <c r="L2111" s="835">
        <v>0</v>
      </c>
      <c r="M2111" s="835">
        <v>0</v>
      </c>
      <c r="N2111" s="832">
        <v>3</v>
      </c>
      <c r="O2111" s="836">
        <v>0.5</v>
      </c>
      <c r="P2111" s="835"/>
      <c r="Q2111" s="837"/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30</v>
      </c>
      <c r="B2112" s="832" t="s">
        <v>3452</v>
      </c>
      <c r="C2112" s="832" t="s">
        <v>3460</v>
      </c>
      <c r="D2112" s="833" t="s">
        <v>5006</v>
      </c>
      <c r="E2112" s="834" t="s">
        <v>3479</v>
      </c>
      <c r="F2112" s="832" t="s">
        <v>3453</v>
      </c>
      <c r="G2112" s="832" t="s">
        <v>3947</v>
      </c>
      <c r="H2112" s="832" t="s">
        <v>597</v>
      </c>
      <c r="I2112" s="832" t="s">
        <v>2657</v>
      </c>
      <c r="J2112" s="832" t="s">
        <v>967</v>
      </c>
      <c r="K2112" s="832" t="s">
        <v>2658</v>
      </c>
      <c r="L2112" s="835">
        <v>1544.99</v>
      </c>
      <c r="M2112" s="835">
        <v>1544.99</v>
      </c>
      <c r="N2112" s="832">
        <v>1</v>
      </c>
      <c r="O2112" s="836">
        <v>0.5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30</v>
      </c>
      <c r="B2113" s="832" t="s">
        <v>3452</v>
      </c>
      <c r="C2113" s="832" t="s">
        <v>3460</v>
      </c>
      <c r="D2113" s="833" t="s">
        <v>5006</v>
      </c>
      <c r="E2113" s="834" t="s">
        <v>3479</v>
      </c>
      <c r="F2113" s="832" t="s">
        <v>3453</v>
      </c>
      <c r="G2113" s="832" t="s">
        <v>3594</v>
      </c>
      <c r="H2113" s="832" t="s">
        <v>597</v>
      </c>
      <c r="I2113" s="832" t="s">
        <v>2574</v>
      </c>
      <c r="J2113" s="832" t="s">
        <v>2572</v>
      </c>
      <c r="K2113" s="832" t="s">
        <v>2575</v>
      </c>
      <c r="L2113" s="835">
        <v>414.07</v>
      </c>
      <c r="M2113" s="835">
        <v>414.07</v>
      </c>
      <c r="N2113" s="832">
        <v>1</v>
      </c>
      <c r="O2113" s="836">
        <v>0.5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30</v>
      </c>
      <c r="B2114" s="832" t="s">
        <v>3452</v>
      </c>
      <c r="C2114" s="832" t="s">
        <v>3460</v>
      </c>
      <c r="D2114" s="833" t="s">
        <v>5006</v>
      </c>
      <c r="E2114" s="834" t="s">
        <v>3479</v>
      </c>
      <c r="F2114" s="832" t="s">
        <v>3453</v>
      </c>
      <c r="G2114" s="832" t="s">
        <v>3571</v>
      </c>
      <c r="H2114" s="832" t="s">
        <v>597</v>
      </c>
      <c r="I2114" s="832" t="s">
        <v>3053</v>
      </c>
      <c r="J2114" s="832" t="s">
        <v>3054</v>
      </c>
      <c r="K2114" s="832" t="s">
        <v>3055</v>
      </c>
      <c r="L2114" s="835">
        <v>50.32</v>
      </c>
      <c r="M2114" s="835">
        <v>50.32</v>
      </c>
      <c r="N2114" s="832">
        <v>1</v>
      </c>
      <c r="O2114" s="836">
        <v>0.5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30</v>
      </c>
      <c r="B2115" s="832" t="s">
        <v>3452</v>
      </c>
      <c r="C2115" s="832" t="s">
        <v>3460</v>
      </c>
      <c r="D2115" s="833" t="s">
        <v>5006</v>
      </c>
      <c r="E2115" s="834" t="s">
        <v>3479</v>
      </c>
      <c r="F2115" s="832" t="s">
        <v>3453</v>
      </c>
      <c r="G2115" s="832" t="s">
        <v>3965</v>
      </c>
      <c r="H2115" s="832" t="s">
        <v>597</v>
      </c>
      <c r="I2115" s="832" t="s">
        <v>2921</v>
      </c>
      <c r="J2115" s="832" t="s">
        <v>1988</v>
      </c>
      <c r="K2115" s="832" t="s">
        <v>2922</v>
      </c>
      <c r="L2115" s="835">
        <v>225.06</v>
      </c>
      <c r="M2115" s="835">
        <v>225.06</v>
      </c>
      <c r="N2115" s="832">
        <v>1</v>
      </c>
      <c r="O2115" s="836">
        <v>1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30</v>
      </c>
      <c r="B2116" s="832" t="s">
        <v>3452</v>
      </c>
      <c r="C2116" s="832" t="s">
        <v>3460</v>
      </c>
      <c r="D2116" s="833" t="s">
        <v>5006</v>
      </c>
      <c r="E2116" s="834" t="s">
        <v>3479</v>
      </c>
      <c r="F2116" s="832" t="s">
        <v>3453</v>
      </c>
      <c r="G2116" s="832" t="s">
        <v>4238</v>
      </c>
      <c r="H2116" s="832" t="s">
        <v>597</v>
      </c>
      <c r="I2116" s="832" t="s">
        <v>3295</v>
      </c>
      <c r="J2116" s="832" t="s">
        <v>940</v>
      </c>
      <c r="K2116" s="832" t="s">
        <v>3296</v>
      </c>
      <c r="L2116" s="835">
        <v>0</v>
      </c>
      <c r="M2116" s="835">
        <v>0</v>
      </c>
      <c r="N2116" s="832">
        <v>1</v>
      </c>
      <c r="O2116" s="836">
        <v>0.5</v>
      </c>
      <c r="P2116" s="835">
        <v>0</v>
      </c>
      <c r="Q2116" s="837"/>
      <c r="R2116" s="832">
        <v>1</v>
      </c>
      <c r="S2116" s="837">
        <v>1</v>
      </c>
      <c r="T2116" s="836">
        <v>0.5</v>
      </c>
      <c r="U2116" s="838">
        <v>1</v>
      </c>
    </row>
    <row r="2117" spans="1:21" ht="14.4" customHeight="1" x14ac:dyDescent="0.3">
      <c r="A2117" s="831">
        <v>30</v>
      </c>
      <c r="B2117" s="832" t="s">
        <v>3452</v>
      </c>
      <c r="C2117" s="832" t="s">
        <v>3460</v>
      </c>
      <c r="D2117" s="833" t="s">
        <v>5006</v>
      </c>
      <c r="E2117" s="834" t="s">
        <v>3479</v>
      </c>
      <c r="F2117" s="832" t="s">
        <v>3453</v>
      </c>
      <c r="G2117" s="832" t="s">
        <v>4082</v>
      </c>
      <c r="H2117" s="832" t="s">
        <v>597</v>
      </c>
      <c r="I2117" s="832" t="s">
        <v>3091</v>
      </c>
      <c r="J2117" s="832" t="s">
        <v>1430</v>
      </c>
      <c r="K2117" s="832" t="s">
        <v>3092</v>
      </c>
      <c r="L2117" s="835">
        <v>531.12</v>
      </c>
      <c r="M2117" s="835">
        <v>531.12</v>
      </c>
      <c r="N2117" s="832">
        <v>1</v>
      </c>
      <c r="O2117" s="836">
        <v>0.5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30</v>
      </c>
      <c r="B2118" s="832" t="s">
        <v>3452</v>
      </c>
      <c r="C2118" s="832" t="s">
        <v>3460</v>
      </c>
      <c r="D2118" s="833" t="s">
        <v>5006</v>
      </c>
      <c r="E2118" s="834" t="s">
        <v>3479</v>
      </c>
      <c r="F2118" s="832" t="s">
        <v>3453</v>
      </c>
      <c r="G2118" s="832" t="s">
        <v>3572</v>
      </c>
      <c r="H2118" s="832" t="s">
        <v>597</v>
      </c>
      <c r="I2118" s="832" t="s">
        <v>2896</v>
      </c>
      <c r="J2118" s="832" t="s">
        <v>2897</v>
      </c>
      <c r="K2118" s="832" t="s">
        <v>2898</v>
      </c>
      <c r="L2118" s="835">
        <v>74.08</v>
      </c>
      <c r="M2118" s="835">
        <v>74.08</v>
      </c>
      <c r="N2118" s="832">
        <v>1</v>
      </c>
      <c r="O2118" s="836">
        <v>0.5</v>
      </c>
      <c r="P2118" s="835">
        <v>74.08</v>
      </c>
      <c r="Q2118" s="837">
        <v>1</v>
      </c>
      <c r="R2118" s="832">
        <v>1</v>
      </c>
      <c r="S2118" s="837">
        <v>1</v>
      </c>
      <c r="T2118" s="836">
        <v>0.5</v>
      </c>
      <c r="U2118" s="838">
        <v>1</v>
      </c>
    </row>
    <row r="2119" spans="1:21" ht="14.4" customHeight="1" x14ac:dyDescent="0.3">
      <c r="A2119" s="831">
        <v>30</v>
      </c>
      <c r="B2119" s="832" t="s">
        <v>3452</v>
      </c>
      <c r="C2119" s="832" t="s">
        <v>3460</v>
      </c>
      <c r="D2119" s="833" t="s">
        <v>5006</v>
      </c>
      <c r="E2119" s="834" t="s">
        <v>3479</v>
      </c>
      <c r="F2119" s="832" t="s">
        <v>3453</v>
      </c>
      <c r="G2119" s="832" t="s">
        <v>3572</v>
      </c>
      <c r="H2119" s="832" t="s">
        <v>597</v>
      </c>
      <c r="I2119" s="832" t="s">
        <v>2908</v>
      </c>
      <c r="J2119" s="832" t="s">
        <v>2900</v>
      </c>
      <c r="K2119" s="832" t="s">
        <v>2909</v>
      </c>
      <c r="L2119" s="835">
        <v>84.18</v>
      </c>
      <c r="M2119" s="835">
        <v>84.18</v>
      </c>
      <c r="N2119" s="832">
        <v>1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30</v>
      </c>
      <c r="B2120" s="832" t="s">
        <v>3452</v>
      </c>
      <c r="C2120" s="832" t="s">
        <v>3460</v>
      </c>
      <c r="D2120" s="833" t="s">
        <v>5006</v>
      </c>
      <c r="E2120" s="834" t="s">
        <v>3479</v>
      </c>
      <c r="F2120" s="832" t="s">
        <v>3453</v>
      </c>
      <c r="G2120" s="832" t="s">
        <v>3572</v>
      </c>
      <c r="H2120" s="832" t="s">
        <v>597</v>
      </c>
      <c r="I2120" s="832" t="s">
        <v>2906</v>
      </c>
      <c r="J2120" s="832" t="s">
        <v>2900</v>
      </c>
      <c r="K2120" s="832" t="s">
        <v>2907</v>
      </c>
      <c r="L2120" s="835">
        <v>49.08</v>
      </c>
      <c r="M2120" s="835">
        <v>49.08</v>
      </c>
      <c r="N2120" s="832">
        <v>1</v>
      </c>
      <c r="O2120" s="836">
        <v>0.5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30</v>
      </c>
      <c r="B2121" s="832" t="s">
        <v>3452</v>
      </c>
      <c r="C2121" s="832" t="s">
        <v>3460</v>
      </c>
      <c r="D2121" s="833" t="s">
        <v>5006</v>
      </c>
      <c r="E2121" s="834" t="s">
        <v>3479</v>
      </c>
      <c r="F2121" s="832" t="s">
        <v>3453</v>
      </c>
      <c r="G2121" s="832" t="s">
        <v>4959</v>
      </c>
      <c r="H2121" s="832" t="s">
        <v>564</v>
      </c>
      <c r="I2121" s="832" t="s">
        <v>4960</v>
      </c>
      <c r="J2121" s="832" t="s">
        <v>4961</v>
      </c>
      <c r="K2121" s="832" t="s">
        <v>4962</v>
      </c>
      <c r="L2121" s="835">
        <v>0</v>
      </c>
      <c r="M2121" s="835">
        <v>0</v>
      </c>
      <c r="N2121" s="832">
        <v>1</v>
      </c>
      <c r="O2121" s="836">
        <v>0.5</v>
      </c>
      <c r="P2121" s="835">
        <v>0</v>
      </c>
      <c r="Q2121" s="837"/>
      <c r="R2121" s="832">
        <v>1</v>
      </c>
      <c r="S2121" s="837">
        <v>1</v>
      </c>
      <c r="T2121" s="836">
        <v>0.5</v>
      </c>
      <c r="U2121" s="838">
        <v>1</v>
      </c>
    </row>
    <row r="2122" spans="1:21" ht="14.4" customHeight="1" x14ac:dyDescent="0.3">
      <c r="A2122" s="831">
        <v>30</v>
      </c>
      <c r="B2122" s="832" t="s">
        <v>3452</v>
      </c>
      <c r="C2122" s="832" t="s">
        <v>3460</v>
      </c>
      <c r="D2122" s="833" t="s">
        <v>5006</v>
      </c>
      <c r="E2122" s="834" t="s">
        <v>3479</v>
      </c>
      <c r="F2122" s="832" t="s">
        <v>3454</v>
      </c>
      <c r="G2122" s="832" t="s">
        <v>3573</v>
      </c>
      <c r="H2122" s="832" t="s">
        <v>564</v>
      </c>
      <c r="I2122" s="832" t="s">
        <v>4963</v>
      </c>
      <c r="J2122" s="832" t="s">
        <v>3470</v>
      </c>
      <c r="K2122" s="832"/>
      <c r="L2122" s="835">
        <v>0</v>
      </c>
      <c r="M2122" s="835">
        <v>0</v>
      </c>
      <c r="N2122" s="832">
        <v>1</v>
      </c>
      <c r="O2122" s="836">
        <v>1</v>
      </c>
      <c r="P2122" s="835">
        <v>0</v>
      </c>
      <c r="Q2122" s="837"/>
      <c r="R2122" s="832">
        <v>1</v>
      </c>
      <c r="S2122" s="837">
        <v>1</v>
      </c>
      <c r="T2122" s="836">
        <v>1</v>
      </c>
      <c r="U2122" s="838">
        <v>1</v>
      </c>
    </row>
    <row r="2123" spans="1:21" ht="14.4" customHeight="1" x14ac:dyDescent="0.3">
      <c r="A2123" s="831">
        <v>30</v>
      </c>
      <c r="B2123" s="832" t="s">
        <v>3452</v>
      </c>
      <c r="C2123" s="832" t="s">
        <v>3460</v>
      </c>
      <c r="D2123" s="833" t="s">
        <v>5006</v>
      </c>
      <c r="E2123" s="834" t="s">
        <v>3479</v>
      </c>
      <c r="F2123" s="832" t="s">
        <v>3454</v>
      </c>
      <c r="G2123" s="832" t="s">
        <v>3573</v>
      </c>
      <c r="H2123" s="832" t="s">
        <v>564</v>
      </c>
      <c r="I2123" s="832" t="s">
        <v>4377</v>
      </c>
      <c r="J2123" s="832" t="s">
        <v>3470</v>
      </c>
      <c r="K2123" s="832"/>
      <c r="L2123" s="835">
        <v>0</v>
      </c>
      <c r="M2123" s="835">
        <v>0</v>
      </c>
      <c r="N2123" s="832">
        <v>5</v>
      </c>
      <c r="O2123" s="836">
        <v>5</v>
      </c>
      <c r="P2123" s="835">
        <v>0</v>
      </c>
      <c r="Q2123" s="837"/>
      <c r="R2123" s="832">
        <v>4</v>
      </c>
      <c r="S2123" s="837">
        <v>0.8</v>
      </c>
      <c r="T2123" s="836">
        <v>4</v>
      </c>
      <c r="U2123" s="838">
        <v>0.8</v>
      </c>
    </row>
    <row r="2124" spans="1:21" ht="14.4" customHeight="1" x14ac:dyDescent="0.3">
      <c r="A2124" s="831">
        <v>30</v>
      </c>
      <c r="B2124" s="832" t="s">
        <v>3452</v>
      </c>
      <c r="C2124" s="832" t="s">
        <v>3460</v>
      </c>
      <c r="D2124" s="833" t="s">
        <v>5006</v>
      </c>
      <c r="E2124" s="834" t="s">
        <v>3479</v>
      </c>
      <c r="F2124" s="832" t="s">
        <v>3454</v>
      </c>
      <c r="G2124" s="832" t="s">
        <v>3573</v>
      </c>
      <c r="H2124" s="832" t="s">
        <v>564</v>
      </c>
      <c r="I2124" s="832" t="s">
        <v>4964</v>
      </c>
      <c r="J2124" s="832" t="s">
        <v>3470</v>
      </c>
      <c r="K2124" s="832"/>
      <c r="L2124" s="835">
        <v>0</v>
      </c>
      <c r="M2124" s="835">
        <v>0</v>
      </c>
      <c r="N2124" s="832">
        <v>1</v>
      </c>
      <c r="O2124" s="836">
        <v>1</v>
      </c>
      <c r="P2124" s="835">
        <v>0</v>
      </c>
      <c r="Q2124" s="837"/>
      <c r="R2124" s="832">
        <v>1</v>
      </c>
      <c r="S2124" s="837">
        <v>1</v>
      </c>
      <c r="T2124" s="836">
        <v>1</v>
      </c>
      <c r="U2124" s="838">
        <v>1</v>
      </c>
    </row>
    <row r="2125" spans="1:21" ht="14.4" customHeight="1" x14ac:dyDescent="0.3">
      <c r="A2125" s="831">
        <v>30</v>
      </c>
      <c r="B2125" s="832" t="s">
        <v>3452</v>
      </c>
      <c r="C2125" s="832" t="s">
        <v>3460</v>
      </c>
      <c r="D2125" s="833" t="s">
        <v>5006</v>
      </c>
      <c r="E2125" s="834" t="s">
        <v>3479</v>
      </c>
      <c r="F2125" s="832" t="s">
        <v>3455</v>
      </c>
      <c r="G2125" s="832" t="s">
        <v>3975</v>
      </c>
      <c r="H2125" s="832" t="s">
        <v>564</v>
      </c>
      <c r="I2125" s="832" t="s">
        <v>4965</v>
      </c>
      <c r="J2125" s="832" t="s">
        <v>4966</v>
      </c>
      <c r="K2125" s="832" t="s">
        <v>4967</v>
      </c>
      <c r="L2125" s="835">
        <v>99</v>
      </c>
      <c r="M2125" s="835">
        <v>99</v>
      </c>
      <c r="N2125" s="832">
        <v>1</v>
      </c>
      <c r="O2125" s="836">
        <v>1</v>
      </c>
      <c r="P2125" s="835">
        <v>99</v>
      </c>
      <c r="Q2125" s="837">
        <v>1</v>
      </c>
      <c r="R2125" s="832">
        <v>1</v>
      </c>
      <c r="S2125" s="837">
        <v>1</v>
      </c>
      <c r="T2125" s="836">
        <v>1</v>
      </c>
      <c r="U2125" s="838">
        <v>1</v>
      </c>
    </row>
    <row r="2126" spans="1:21" ht="14.4" customHeight="1" x14ac:dyDescent="0.3">
      <c r="A2126" s="831">
        <v>30</v>
      </c>
      <c r="B2126" s="832" t="s">
        <v>3452</v>
      </c>
      <c r="C2126" s="832" t="s">
        <v>3460</v>
      </c>
      <c r="D2126" s="833" t="s">
        <v>5006</v>
      </c>
      <c r="E2126" s="834" t="s">
        <v>3479</v>
      </c>
      <c r="F2126" s="832" t="s">
        <v>3455</v>
      </c>
      <c r="G2126" s="832" t="s">
        <v>3975</v>
      </c>
      <c r="H2126" s="832" t="s">
        <v>564</v>
      </c>
      <c r="I2126" s="832" t="s">
        <v>4526</v>
      </c>
      <c r="J2126" s="832" t="s">
        <v>4527</v>
      </c>
      <c r="K2126" s="832" t="s">
        <v>4519</v>
      </c>
      <c r="L2126" s="835">
        <v>774.12</v>
      </c>
      <c r="M2126" s="835">
        <v>1548.24</v>
      </c>
      <c r="N2126" s="832">
        <v>2</v>
      </c>
      <c r="O2126" s="836">
        <v>1</v>
      </c>
      <c r="P2126" s="835">
        <v>1548.24</v>
      </c>
      <c r="Q2126" s="837">
        <v>1</v>
      </c>
      <c r="R2126" s="832">
        <v>2</v>
      </c>
      <c r="S2126" s="837">
        <v>1</v>
      </c>
      <c r="T2126" s="836">
        <v>1</v>
      </c>
      <c r="U2126" s="838">
        <v>1</v>
      </c>
    </row>
    <row r="2127" spans="1:21" ht="14.4" customHeight="1" x14ac:dyDescent="0.3">
      <c r="A2127" s="831">
        <v>30</v>
      </c>
      <c r="B2127" s="832" t="s">
        <v>3452</v>
      </c>
      <c r="C2127" s="832" t="s">
        <v>3460</v>
      </c>
      <c r="D2127" s="833" t="s">
        <v>5006</v>
      </c>
      <c r="E2127" s="834" t="s">
        <v>3479</v>
      </c>
      <c r="F2127" s="832" t="s">
        <v>3455</v>
      </c>
      <c r="G2127" s="832" t="s">
        <v>3975</v>
      </c>
      <c r="H2127" s="832" t="s">
        <v>564</v>
      </c>
      <c r="I2127" s="832" t="s">
        <v>3976</v>
      </c>
      <c r="J2127" s="832" t="s">
        <v>3977</v>
      </c>
      <c r="K2127" s="832" t="s">
        <v>3978</v>
      </c>
      <c r="L2127" s="835">
        <v>1495</v>
      </c>
      <c r="M2127" s="835">
        <v>1495</v>
      </c>
      <c r="N2127" s="832">
        <v>1</v>
      </c>
      <c r="O2127" s="836">
        <v>1</v>
      </c>
      <c r="P2127" s="835">
        <v>1495</v>
      </c>
      <c r="Q2127" s="837">
        <v>1</v>
      </c>
      <c r="R2127" s="832">
        <v>1</v>
      </c>
      <c r="S2127" s="837">
        <v>1</v>
      </c>
      <c r="T2127" s="836">
        <v>1</v>
      </c>
      <c r="U2127" s="838">
        <v>1</v>
      </c>
    </row>
    <row r="2128" spans="1:21" ht="14.4" customHeight="1" x14ac:dyDescent="0.3">
      <c r="A2128" s="831">
        <v>30</v>
      </c>
      <c r="B2128" s="832" t="s">
        <v>3452</v>
      </c>
      <c r="C2128" s="832" t="s">
        <v>3460</v>
      </c>
      <c r="D2128" s="833" t="s">
        <v>5006</v>
      </c>
      <c r="E2128" s="834" t="s">
        <v>3479</v>
      </c>
      <c r="F2128" s="832" t="s">
        <v>3455</v>
      </c>
      <c r="G2128" s="832" t="s">
        <v>3975</v>
      </c>
      <c r="H2128" s="832" t="s">
        <v>564</v>
      </c>
      <c r="I2128" s="832" t="s">
        <v>4968</v>
      </c>
      <c r="J2128" s="832" t="s">
        <v>4969</v>
      </c>
      <c r="K2128" s="832" t="s">
        <v>4970</v>
      </c>
      <c r="L2128" s="835">
        <v>76.790000000000006</v>
      </c>
      <c r="M2128" s="835">
        <v>76.790000000000006</v>
      </c>
      <c r="N2128" s="832">
        <v>1</v>
      </c>
      <c r="O2128" s="836">
        <v>1</v>
      </c>
      <c r="P2128" s="835">
        <v>76.790000000000006</v>
      </c>
      <c r="Q2128" s="837">
        <v>1</v>
      </c>
      <c r="R2128" s="832">
        <v>1</v>
      </c>
      <c r="S2128" s="837">
        <v>1</v>
      </c>
      <c r="T2128" s="836">
        <v>1</v>
      </c>
      <c r="U2128" s="838">
        <v>1</v>
      </c>
    </row>
    <row r="2129" spans="1:21" ht="14.4" customHeight="1" x14ac:dyDescent="0.3">
      <c r="A2129" s="831">
        <v>30</v>
      </c>
      <c r="B2129" s="832" t="s">
        <v>3452</v>
      </c>
      <c r="C2129" s="832" t="s">
        <v>3460</v>
      </c>
      <c r="D2129" s="833" t="s">
        <v>5006</v>
      </c>
      <c r="E2129" s="834" t="s">
        <v>3479</v>
      </c>
      <c r="F2129" s="832" t="s">
        <v>3455</v>
      </c>
      <c r="G2129" s="832" t="s">
        <v>3982</v>
      </c>
      <c r="H2129" s="832" t="s">
        <v>564</v>
      </c>
      <c r="I2129" s="832" t="s">
        <v>4546</v>
      </c>
      <c r="J2129" s="832" t="s">
        <v>4547</v>
      </c>
      <c r="K2129" s="832" t="s">
        <v>4548</v>
      </c>
      <c r="L2129" s="835">
        <v>566</v>
      </c>
      <c r="M2129" s="835">
        <v>566</v>
      </c>
      <c r="N2129" s="832">
        <v>1</v>
      </c>
      <c r="O2129" s="836">
        <v>1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30</v>
      </c>
      <c r="B2130" s="832" t="s">
        <v>3452</v>
      </c>
      <c r="C2130" s="832" t="s">
        <v>3460</v>
      </c>
      <c r="D2130" s="833" t="s">
        <v>5006</v>
      </c>
      <c r="E2130" s="834" t="s">
        <v>3479</v>
      </c>
      <c r="F2130" s="832" t="s">
        <v>3455</v>
      </c>
      <c r="G2130" s="832" t="s">
        <v>3986</v>
      </c>
      <c r="H2130" s="832" t="s">
        <v>564</v>
      </c>
      <c r="I2130" s="832" t="s">
        <v>3987</v>
      </c>
      <c r="J2130" s="832" t="s">
        <v>3988</v>
      </c>
      <c r="K2130" s="832" t="s">
        <v>3989</v>
      </c>
      <c r="L2130" s="835">
        <v>135.43</v>
      </c>
      <c r="M2130" s="835">
        <v>1218.8700000000001</v>
      </c>
      <c r="N2130" s="832">
        <v>9</v>
      </c>
      <c r="O2130" s="836">
        <v>1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30</v>
      </c>
      <c r="B2131" s="832" t="s">
        <v>3452</v>
      </c>
      <c r="C2131" s="832" t="s">
        <v>3460</v>
      </c>
      <c r="D2131" s="833" t="s">
        <v>5006</v>
      </c>
      <c r="E2131" s="834" t="s">
        <v>3480</v>
      </c>
      <c r="F2131" s="832" t="s">
        <v>3453</v>
      </c>
      <c r="G2131" s="832" t="s">
        <v>3490</v>
      </c>
      <c r="H2131" s="832" t="s">
        <v>597</v>
      </c>
      <c r="I2131" s="832" t="s">
        <v>3026</v>
      </c>
      <c r="J2131" s="832" t="s">
        <v>641</v>
      </c>
      <c r="K2131" s="832" t="s">
        <v>643</v>
      </c>
      <c r="L2131" s="835">
        <v>72.55</v>
      </c>
      <c r="M2131" s="835">
        <v>217.64999999999998</v>
      </c>
      <c r="N2131" s="832">
        <v>3</v>
      </c>
      <c r="O2131" s="836">
        <v>1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30</v>
      </c>
      <c r="B2132" s="832" t="s">
        <v>3452</v>
      </c>
      <c r="C2132" s="832" t="s">
        <v>3460</v>
      </c>
      <c r="D2132" s="833" t="s">
        <v>5006</v>
      </c>
      <c r="E2132" s="834" t="s">
        <v>3480</v>
      </c>
      <c r="F2132" s="832" t="s">
        <v>3453</v>
      </c>
      <c r="G2132" s="832" t="s">
        <v>3490</v>
      </c>
      <c r="H2132" s="832" t="s">
        <v>597</v>
      </c>
      <c r="I2132" s="832" t="s">
        <v>3025</v>
      </c>
      <c r="J2132" s="832" t="s">
        <v>641</v>
      </c>
      <c r="K2132" s="832" t="s">
        <v>642</v>
      </c>
      <c r="L2132" s="835">
        <v>21.76</v>
      </c>
      <c r="M2132" s="835">
        <v>130.56</v>
      </c>
      <c r="N2132" s="832">
        <v>6</v>
      </c>
      <c r="O2132" s="836">
        <v>1</v>
      </c>
      <c r="P2132" s="835">
        <v>65.28</v>
      </c>
      <c r="Q2132" s="837">
        <v>0.5</v>
      </c>
      <c r="R2132" s="832">
        <v>3</v>
      </c>
      <c r="S2132" s="837">
        <v>0.5</v>
      </c>
      <c r="T2132" s="836">
        <v>0.5</v>
      </c>
      <c r="U2132" s="838">
        <v>0.5</v>
      </c>
    </row>
    <row r="2133" spans="1:21" ht="14.4" customHeight="1" x14ac:dyDescent="0.3">
      <c r="A2133" s="831">
        <v>30</v>
      </c>
      <c r="B2133" s="832" t="s">
        <v>3452</v>
      </c>
      <c r="C2133" s="832" t="s">
        <v>3460</v>
      </c>
      <c r="D2133" s="833" t="s">
        <v>5006</v>
      </c>
      <c r="E2133" s="834" t="s">
        <v>3480</v>
      </c>
      <c r="F2133" s="832" t="s">
        <v>3453</v>
      </c>
      <c r="G2133" s="832" t="s">
        <v>3494</v>
      </c>
      <c r="H2133" s="832" t="s">
        <v>597</v>
      </c>
      <c r="I2133" s="832" t="s">
        <v>2851</v>
      </c>
      <c r="J2133" s="832" t="s">
        <v>1790</v>
      </c>
      <c r="K2133" s="832" t="s">
        <v>2852</v>
      </c>
      <c r="L2133" s="835">
        <v>139.77000000000001</v>
      </c>
      <c r="M2133" s="835">
        <v>419.31000000000006</v>
      </c>
      <c r="N2133" s="832">
        <v>3</v>
      </c>
      <c r="O2133" s="836">
        <v>2</v>
      </c>
      <c r="P2133" s="835">
        <v>419.31000000000006</v>
      </c>
      <c r="Q2133" s="837">
        <v>1</v>
      </c>
      <c r="R2133" s="832">
        <v>3</v>
      </c>
      <c r="S2133" s="837">
        <v>1</v>
      </c>
      <c r="T2133" s="836">
        <v>2</v>
      </c>
      <c r="U2133" s="838">
        <v>1</v>
      </c>
    </row>
    <row r="2134" spans="1:21" ht="14.4" customHeight="1" x14ac:dyDescent="0.3">
      <c r="A2134" s="831">
        <v>30</v>
      </c>
      <c r="B2134" s="832" t="s">
        <v>3452</v>
      </c>
      <c r="C2134" s="832" t="s">
        <v>3460</v>
      </c>
      <c r="D2134" s="833" t="s">
        <v>5006</v>
      </c>
      <c r="E2134" s="834" t="s">
        <v>3480</v>
      </c>
      <c r="F2134" s="832" t="s">
        <v>3453</v>
      </c>
      <c r="G2134" s="832" t="s">
        <v>4009</v>
      </c>
      <c r="H2134" s="832" t="s">
        <v>597</v>
      </c>
      <c r="I2134" s="832" t="s">
        <v>3230</v>
      </c>
      <c r="J2134" s="832" t="s">
        <v>1884</v>
      </c>
      <c r="K2134" s="832" t="s">
        <v>3231</v>
      </c>
      <c r="L2134" s="835">
        <v>176.32</v>
      </c>
      <c r="M2134" s="835">
        <v>176.32</v>
      </c>
      <c r="N2134" s="832">
        <v>1</v>
      </c>
      <c r="O2134" s="836">
        <v>1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30</v>
      </c>
      <c r="B2135" s="832" t="s">
        <v>3452</v>
      </c>
      <c r="C2135" s="832" t="s">
        <v>3460</v>
      </c>
      <c r="D2135" s="833" t="s">
        <v>5006</v>
      </c>
      <c r="E2135" s="834" t="s">
        <v>3480</v>
      </c>
      <c r="F2135" s="832" t="s">
        <v>3453</v>
      </c>
      <c r="G2135" s="832" t="s">
        <v>4462</v>
      </c>
      <c r="H2135" s="832" t="s">
        <v>564</v>
      </c>
      <c r="I2135" s="832" t="s">
        <v>4971</v>
      </c>
      <c r="J2135" s="832" t="s">
        <v>889</v>
      </c>
      <c r="K2135" s="832" t="s">
        <v>4972</v>
      </c>
      <c r="L2135" s="835">
        <v>37.61</v>
      </c>
      <c r="M2135" s="835">
        <v>75.22</v>
      </c>
      <c r="N2135" s="832">
        <v>2</v>
      </c>
      <c r="O2135" s="836">
        <v>0.5</v>
      </c>
      <c r="P2135" s="835">
        <v>75.22</v>
      </c>
      <c r="Q2135" s="837">
        <v>1</v>
      </c>
      <c r="R2135" s="832">
        <v>2</v>
      </c>
      <c r="S2135" s="837">
        <v>1</v>
      </c>
      <c r="T2135" s="836">
        <v>0.5</v>
      </c>
      <c r="U2135" s="838">
        <v>1</v>
      </c>
    </row>
    <row r="2136" spans="1:21" ht="14.4" customHeight="1" x14ac:dyDescent="0.3">
      <c r="A2136" s="831">
        <v>30</v>
      </c>
      <c r="B2136" s="832" t="s">
        <v>3452</v>
      </c>
      <c r="C2136" s="832" t="s">
        <v>3460</v>
      </c>
      <c r="D2136" s="833" t="s">
        <v>5006</v>
      </c>
      <c r="E2136" s="834" t="s">
        <v>3480</v>
      </c>
      <c r="F2136" s="832" t="s">
        <v>3453</v>
      </c>
      <c r="G2136" s="832" t="s">
        <v>3731</v>
      </c>
      <c r="H2136" s="832" t="s">
        <v>597</v>
      </c>
      <c r="I2136" s="832" t="s">
        <v>3734</v>
      </c>
      <c r="J2136" s="832" t="s">
        <v>3188</v>
      </c>
      <c r="K2136" s="832" t="s">
        <v>3735</v>
      </c>
      <c r="L2136" s="835">
        <v>1585.33</v>
      </c>
      <c r="M2136" s="835">
        <v>3170.66</v>
      </c>
      <c r="N2136" s="832">
        <v>2</v>
      </c>
      <c r="O2136" s="836">
        <v>1.5</v>
      </c>
      <c r="P2136" s="835">
        <v>1585.33</v>
      </c>
      <c r="Q2136" s="837">
        <v>0.5</v>
      </c>
      <c r="R2136" s="832">
        <v>1</v>
      </c>
      <c r="S2136" s="837">
        <v>0.5</v>
      </c>
      <c r="T2136" s="836">
        <v>0.5</v>
      </c>
      <c r="U2136" s="838">
        <v>0.33333333333333331</v>
      </c>
    </row>
    <row r="2137" spans="1:21" ht="14.4" customHeight="1" x14ac:dyDescent="0.3">
      <c r="A2137" s="831">
        <v>30</v>
      </c>
      <c r="B2137" s="832" t="s">
        <v>3452</v>
      </c>
      <c r="C2137" s="832" t="s">
        <v>3460</v>
      </c>
      <c r="D2137" s="833" t="s">
        <v>5006</v>
      </c>
      <c r="E2137" s="834" t="s">
        <v>3480</v>
      </c>
      <c r="F2137" s="832" t="s">
        <v>3453</v>
      </c>
      <c r="G2137" s="832" t="s">
        <v>3731</v>
      </c>
      <c r="H2137" s="832" t="s">
        <v>564</v>
      </c>
      <c r="I2137" s="832" t="s">
        <v>4973</v>
      </c>
      <c r="J2137" s="832" t="s">
        <v>3188</v>
      </c>
      <c r="K2137" s="832" t="s">
        <v>3735</v>
      </c>
      <c r="L2137" s="835">
        <v>1585.33</v>
      </c>
      <c r="M2137" s="835">
        <v>1585.33</v>
      </c>
      <c r="N2137" s="832">
        <v>1</v>
      </c>
      <c r="O2137" s="836">
        <v>1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30</v>
      </c>
      <c r="B2138" s="832" t="s">
        <v>3452</v>
      </c>
      <c r="C2138" s="832" t="s">
        <v>3460</v>
      </c>
      <c r="D2138" s="833" t="s">
        <v>5006</v>
      </c>
      <c r="E2138" s="834" t="s">
        <v>3480</v>
      </c>
      <c r="F2138" s="832" t="s">
        <v>3453</v>
      </c>
      <c r="G2138" s="832" t="s">
        <v>3753</v>
      </c>
      <c r="H2138" s="832" t="s">
        <v>564</v>
      </c>
      <c r="I2138" s="832" t="s">
        <v>3756</v>
      </c>
      <c r="J2138" s="832" t="s">
        <v>1119</v>
      </c>
      <c r="K2138" s="832" t="s">
        <v>3757</v>
      </c>
      <c r="L2138" s="835">
        <v>177.04</v>
      </c>
      <c r="M2138" s="835">
        <v>177.04</v>
      </c>
      <c r="N2138" s="832">
        <v>1</v>
      </c>
      <c r="O2138" s="836">
        <v>1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30</v>
      </c>
      <c r="B2139" s="832" t="s">
        <v>3452</v>
      </c>
      <c r="C2139" s="832" t="s">
        <v>3460</v>
      </c>
      <c r="D2139" s="833" t="s">
        <v>5006</v>
      </c>
      <c r="E2139" s="834" t="s">
        <v>3480</v>
      </c>
      <c r="F2139" s="832" t="s">
        <v>3453</v>
      </c>
      <c r="G2139" s="832" t="s">
        <v>3758</v>
      </c>
      <c r="H2139" s="832" t="s">
        <v>564</v>
      </c>
      <c r="I2139" s="832" t="s">
        <v>3759</v>
      </c>
      <c r="J2139" s="832" t="s">
        <v>1371</v>
      </c>
      <c r="K2139" s="832" t="s">
        <v>3760</v>
      </c>
      <c r="L2139" s="835">
        <v>0</v>
      </c>
      <c r="M2139" s="835">
        <v>0</v>
      </c>
      <c r="N2139" s="832">
        <v>5</v>
      </c>
      <c r="O2139" s="836">
        <v>0.5</v>
      </c>
      <c r="P2139" s="835">
        <v>0</v>
      </c>
      <c r="Q2139" s="837"/>
      <c r="R2139" s="832">
        <v>5</v>
      </c>
      <c r="S2139" s="837">
        <v>1</v>
      </c>
      <c r="T2139" s="836">
        <v>0.5</v>
      </c>
      <c r="U2139" s="838">
        <v>1</v>
      </c>
    </row>
    <row r="2140" spans="1:21" ht="14.4" customHeight="1" x14ac:dyDescent="0.3">
      <c r="A2140" s="831">
        <v>30</v>
      </c>
      <c r="B2140" s="832" t="s">
        <v>3452</v>
      </c>
      <c r="C2140" s="832" t="s">
        <v>3460</v>
      </c>
      <c r="D2140" s="833" t="s">
        <v>5006</v>
      </c>
      <c r="E2140" s="834" t="s">
        <v>3480</v>
      </c>
      <c r="F2140" s="832" t="s">
        <v>3453</v>
      </c>
      <c r="G2140" s="832" t="s">
        <v>3758</v>
      </c>
      <c r="H2140" s="832" t="s">
        <v>564</v>
      </c>
      <c r="I2140" s="832" t="s">
        <v>4479</v>
      </c>
      <c r="J2140" s="832" t="s">
        <v>1371</v>
      </c>
      <c r="K2140" s="832" t="s">
        <v>3760</v>
      </c>
      <c r="L2140" s="835">
        <v>107.27</v>
      </c>
      <c r="M2140" s="835">
        <v>321.81</v>
      </c>
      <c r="N2140" s="832">
        <v>3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30</v>
      </c>
      <c r="B2141" s="832" t="s">
        <v>3452</v>
      </c>
      <c r="C2141" s="832" t="s">
        <v>3460</v>
      </c>
      <c r="D2141" s="833" t="s">
        <v>5006</v>
      </c>
      <c r="E2141" s="834" t="s">
        <v>3480</v>
      </c>
      <c r="F2141" s="832" t="s">
        <v>3453</v>
      </c>
      <c r="G2141" s="832" t="s">
        <v>3575</v>
      </c>
      <c r="H2141" s="832" t="s">
        <v>564</v>
      </c>
      <c r="I2141" s="832" t="s">
        <v>3613</v>
      </c>
      <c r="J2141" s="832" t="s">
        <v>1236</v>
      </c>
      <c r="K2141" s="832" t="s">
        <v>3614</v>
      </c>
      <c r="L2141" s="835">
        <v>75.05</v>
      </c>
      <c r="M2141" s="835">
        <v>75.05</v>
      </c>
      <c r="N2141" s="832">
        <v>1</v>
      </c>
      <c r="O2141" s="836">
        <v>0.5</v>
      </c>
      <c r="P2141" s="835">
        <v>75.05</v>
      </c>
      <c r="Q2141" s="837">
        <v>1</v>
      </c>
      <c r="R2141" s="832">
        <v>1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30</v>
      </c>
      <c r="B2142" s="832" t="s">
        <v>3452</v>
      </c>
      <c r="C2142" s="832" t="s">
        <v>3460</v>
      </c>
      <c r="D2142" s="833" t="s">
        <v>5006</v>
      </c>
      <c r="E2142" s="834" t="s">
        <v>3480</v>
      </c>
      <c r="F2142" s="832" t="s">
        <v>3453</v>
      </c>
      <c r="G2142" s="832" t="s">
        <v>3519</v>
      </c>
      <c r="H2142" s="832" t="s">
        <v>564</v>
      </c>
      <c r="I2142" s="832" t="s">
        <v>3520</v>
      </c>
      <c r="J2142" s="832" t="s">
        <v>1845</v>
      </c>
      <c r="K2142" s="832" t="s">
        <v>3521</v>
      </c>
      <c r="L2142" s="835">
        <v>34.15</v>
      </c>
      <c r="M2142" s="835">
        <v>717.15</v>
      </c>
      <c r="N2142" s="832">
        <v>21</v>
      </c>
      <c r="O2142" s="836">
        <v>6.5</v>
      </c>
      <c r="P2142" s="835">
        <v>239.04999999999998</v>
      </c>
      <c r="Q2142" s="837">
        <v>0.33333333333333331</v>
      </c>
      <c r="R2142" s="832">
        <v>7</v>
      </c>
      <c r="S2142" s="837">
        <v>0.33333333333333331</v>
      </c>
      <c r="T2142" s="836">
        <v>2.5</v>
      </c>
      <c r="U2142" s="838">
        <v>0.38461538461538464</v>
      </c>
    </row>
    <row r="2143" spans="1:21" ht="14.4" customHeight="1" x14ac:dyDescent="0.3">
      <c r="A2143" s="831">
        <v>30</v>
      </c>
      <c r="B2143" s="832" t="s">
        <v>3452</v>
      </c>
      <c r="C2143" s="832" t="s">
        <v>3460</v>
      </c>
      <c r="D2143" s="833" t="s">
        <v>5006</v>
      </c>
      <c r="E2143" s="834" t="s">
        <v>3480</v>
      </c>
      <c r="F2143" s="832" t="s">
        <v>3453</v>
      </c>
      <c r="G2143" s="832" t="s">
        <v>3773</v>
      </c>
      <c r="H2143" s="832" t="s">
        <v>564</v>
      </c>
      <c r="I2143" s="832" t="s">
        <v>3774</v>
      </c>
      <c r="J2143" s="832" t="s">
        <v>1200</v>
      </c>
      <c r="K2143" s="832" t="s">
        <v>3775</v>
      </c>
      <c r="L2143" s="835">
        <v>49.2</v>
      </c>
      <c r="M2143" s="835">
        <v>147.60000000000002</v>
      </c>
      <c r="N2143" s="832">
        <v>3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30</v>
      </c>
      <c r="B2144" s="832" t="s">
        <v>3452</v>
      </c>
      <c r="C2144" s="832" t="s">
        <v>3460</v>
      </c>
      <c r="D2144" s="833" t="s">
        <v>5006</v>
      </c>
      <c r="E2144" s="834" t="s">
        <v>3480</v>
      </c>
      <c r="F2144" s="832" t="s">
        <v>3453</v>
      </c>
      <c r="G2144" s="832" t="s">
        <v>3619</v>
      </c>
      <c r="H2144" s="832" t="s">
        <v>564</v>
      </c>
      <c r="I2144" s="832" t="s">
        <v>4974</v>
      </c>
      <c r="J2144" s="832" t="s">
        <v>4975</v>
      </c>
      <c r="K2144" s="832" t="s">
        <v>4976</v>
      </c>
      <c r="L2144" s="835">
        <v>36.54</v>
      </c>
      <c r="M2144" s="835">
        <v>36.54</v>
      </c>
      <c r="N2144" s="832">
        <v>1</v>
      </c>
      <c r="O2144" s="836">
        <v>1</v>
      </c>
      <c r="P2144" s="835">
        <v>36.54</v>
      </c>
      <c r="Q2144" s="837">
        <v>1</v>
      </c>
      <c r="R2144" s="832">
        <v>1</v>
      </c>
      <c r="S2144" s="837">
        <v>1</v>
      </c>
      <c r="T2144" s="836">
        <v>1</v>
      </c>
      <c r="U2144" s="838">
        <v>1</v>
      </c>
    </row>
    <row r="2145" spans="1:21" ht="14.4" customHeight="1" x14ac:dyDescent="0.3">
      <c r="A2145" s="831">
        <v>30</v>
      </c>
      <c r="B2145" s="832" t="s">
        <v>3452</v>
      </c>
      <c r="C2145" s="832" t="s">
        <v>3460</v>
      </c>
      <c r="D2145" s="833" t="s">
        <v>5006</v>
      </c>
      <c r="E2145" s="834" t="s">
        <v>3480</v>
      </c>
      <c r="F2145" s="832" t="s">
        <v>3453</v>
      </c>
      <c r="G2145" s="832" t="s">
        <v>3633</v>
      </c>
      <c r="H2145" s="832" t="s">
        <v>564</v>
      </c>
      <c r="I2145" s="832" t="s">
        <v>3634</v>
      </c>
      <c r="J2145" s="832" t="s">
        <v>3635</v>
      </c>
      <c r="K2145" s="832" t="s">
        <v>1199</v>
      </c>
      <c r="L2145" s="835">
        <v>0</v>
      </c>
      <c r="M2145" s="835">
        <v>0</v>
      </c>
      <c r="N2145" s="832">
        <v>1</v>
      </c>
      <c r="O2145" s="836">
        <v>0.5</v>
      </c>
      <c r="P2145" s="835">
        <v>0</v>
      </c>
      <c r="Q2145" s="837"/>
      <c r="R2145" s="832">
        <v>1</v>
      </c>
      <c r="S2145" s="837">
        <v>1</v>
      </c>
      <c r="T2145" s="836">
        <v>0.5</v>
      </c>
      <c r="U2145" s="838">
        <v>1</v>
      </c>
    </row>
    <row r="2146" spans="1:21" ht="14.4" customHeight="1" x14ac:dyDescent="0.3">
      <c r="A2146" s="831">
        <v>30</v>
      </c>
      <c r="B2146" s="832" t="s">
        <v>3452</v>
      </c>
      <c r="C2146" s="832" t="s">
        <v>3460</v>
      </c>
      <c r="D2146" s="833" t="s">
        <v>5006</v>
      </c>
      <c r="E2146" s="834" t="s">
        <v>3480</v>
      </c>
      <c r="F2146" s="832" t="s">
        <v>3453</v>
      </c>
      <c r="G2146" s="832" t="s">
        <v>3831</v>
      </c>
      <c r="H2146" s="832" t="s">
        <v>597</v>
      </c>
      <c r="I2146" s="832" t="s">
        <v>3017</v>
      </c>
      <c r="J2146" s="832" t="s">
        <v>3018</v>
      </c>
      <c r="K2146" s="832" t="s">
        <v>3019</v>
      </c>
      <c r="L2146" s="835">
        <v>46.99</v>
      </c>
      <c r="M2146" s="835">
        <v>46.99</v>
      </c>
      <c r="N2146" s="832">
        <v>1</v>
      </c>
      <c r="O2146" s="836">
        <v>0.5</v>
      </c>
      <c r="P2146" s="835">
        <v>46.99</v>
      </c>
      <c r="Q2146" s="837">
        <v>1</v>
      </c>
      <c r="R2146" s="832">
        <v>1</v>
      </c>
      <c r="S2146" s="837">
        <v>1</v>
      </c>
      <c r="T2146" s="836">
        <v>0.5</v>
      </c>
      <c r="U2146" s="838">
        <v>1</v>
      </c>
    </row>
    <row r="2147" spans="1:21" ht="14.4" customHeight="1" x14ac:dyDescent="0.3">
      <c r="A2147" s="831">
        <v>30</v>
      </c>
      <c r="B2147" s="832" t="s">
        <v>3452</v>
      </c>
      <c r="C2147" s="832" t="s">
        <v>3460</v>
      </c>
      <c r="D2147" s="833" t="s">
        <v>5006</v>
      </c>
      <c r="E2147" s="834" t="s">
        <v>3480</v>
      </c>
      <c r="F2147" s="832" t="s">
        <v>3453</v>
      </c>
      <c r="G2147" s="832" t="s">
        <v>3534</v>
      </c>
      <c r="H2147" s="832" t="s">
        <v>564</v>
      </c>
      <c r="I2147" s="832" t="s">
        <v>3995</v>
      </c>
      <c r="J2147" s="832" t="s">
        <v>2609</v>
      </c>
      <c r="K2147" s="832" t="s">
        <v>3996</v>
      </c>
      <c r="L2147" s="835">
        <v>43.21</v>
      </c>
      <c r="M2147" s="835">
        <v>129.63</v>
      </c>
      <c r="N2147" s="832">
        <v>3</v>
      </c>
      <c r="O2147" s="836">
        <v>0.5</v>
      </c>
      <c r="P2147" s="835">
        <v>129.63</v>
      </c>
      <c r="Q2147" s="837">
        <v>1</v>
      </c>
      <c r="R2147" s="832">
        <v>3</v>
      </c>
      <c r="S2147" s="837">
        <v>1</v>
      </c>
      <c r="T2147" s="836">
        <v>0.5</v>
      </c>
      <c r="U2147" s="838">
        <v>1</v>
      </c>
    </row>
    <row r="2148" spans="1:21" ht="14.4" customHeight="1" x14ac:dyDescent="0.3">
      <c r="A2148" s="831">
        <v>30</v>
      </c>
      <c r="B2148" s="832" t="s">
        <v>3452</v>
      </c>
      <c r="C2148" s="832" t="s">
        <v>3460</v>
      </c>
      <c r="D2148" s="833" t="s">
        <v>5006</v>
      </c>
      <c r="E2148" s="834" t="s">
        <v>3480</v>
      </c>
      <c r="F2148" s="832" t="s">
        <v>3453</v>
      </c>
      <c r="G2148" s="832" t="s">
        <v>3596</v>
      </c>
      <c r="H2148" s="832" t="s">
        <v>597</v>
      </c>
      <c r="I2148" s="832" t="s">
        <v>2882</v>
      </c>
      <c r="J2148" s="832" t="s">
        <v>1380</v>
      </c>
      <c r="K2148" s="832" t="s">
        <v>2883</v>
      </c>
      <c r="L2148" s="835">
        <v>32.869999999999997</v>
      </c>
      <c r="M2148" s="835">
        <v>65.739999999999995</v>
      </c>
      <c r="N2148" s="832">
        <v>2</v>
      </c>
      <c r="O2148" s="836">
        <v>0.5</v>
      </c>
      <c r="P2148" s="835">
        <v>65.739999999999995</v>
      </c>
      <c r="Q2148" s="837">
        <v>1</v>
      </c>
      <c r="R2148" s="832">
        <v>2</v>
      </c>
      <c r="S2148" s="837">
        <v>1</v>
      </c>
      <c r="T2148" s="836">
        <v>0.5</v>
      </c>
      <c r="U2148" s="838">
        <v>1</v>
      </c>
    </row>
    <row r="2149" spans="1:21" ht="14.4" customHeight="1" x14ac:dyDescent="0.3">
      <c r="A2149" s="831">
        <v>30</v>
      </c>
      <c r="B2149" s="832" t="s">
        <v>3452</v>
      </c>
      <c r="C2149" s="832" t="s">
        <v>3460</v>
      </c>
      <c r="D2149" s="833" t="s">
        <v>5006</v>
      </c>
      <c r="E2149" s="834" t="s">
        <v>3480</v>
      </c>
      <c r="F2149" s="832" t="s">
        <v>3453</v>
      </c>
      <c r="G2149" s="832" t="s">
        <v>3537</v>
      </c>
      <c r="H2149" s="832" t="s">
        <v>597</v>
      </c>
      <c r="I2149" s="832" t="s">
        <v>2716</v>
      </c>
      <c r="J2149" s="832" t="s">
        <v>736</v>
      </c>
      <c r="K2149" s="832" t="s">
        <v>738</v>
      </c>
      <c r="L2149" s="835">
        <v>38.04</v>
      </c>
      <c r="M2149" s="835">
        <v>38.04</v>
      </c>
      <c r="N2149" s="832">
        <v>1</v>
      </c>
      <c r="O2149" s="836">
        <v>1</v>
      </c>
      <c r="P2149" s="835">
        <v>38.04</v>
      </c>
      <c r="Q2149" s="837">
        <v>1</v>
      </c>
      <c r="R2149" s="832">
        <v>1</v>
      </c>
      <c r="S2149" s="837">
        <v>1</v>
      </c>
      <c r="T2149" s="836">
        <v>1</v>
      </c>
      <c r="U2149" s="838">
        <v>1</v>
      </c>
    </row>
    <row r="2150" spans="1:21" ht="14.4" customHeight="1" x14ac:dyDescent="0.3">
      <c r="A2150" s="831">
        <v>30</v>
      </c>
      <c r="B2150" s="832" t="s">
        <v>3452</v>
      </c>
      <c r="C2150" s="832" t="s">
        <v>3460</v>
      </c>
      <c r="D2150" s="833" t="s">
        <v>5006</v>
      </c>
      <c r="E2150" s="834" t="s">
        <v>3480</v>
      </c>
      <c r="F2150" s="832" t="s">
        <v>3453</v>
      </c>
      <c r="G2150" s="832" t="s">
        <v>3537</v>
      </c>
      <c r="H2150" s="832" t="s">
        <v>564</v>
      </c>
      <c r="I2150" s="832" t="s">
        <v>3538</v>
      </c>
      <c r="J2150" s="832" t="s">
        <v>3539</v>
      </c>
      <c r="K2150" s="832" t="s">
        <v>3540</v>
      </c>
      <c r="L2150" s="835">
        <v>24.8</v>
      </c>
      <c r="M2150" s="835">
        <v>24.8</v>
      </c>
      <c r="N2150" s="832">
        <v>1</v>
      </c>
      <c r="O2150" s="836">
        <v>1</v>
      </c>
      <c r="P2150" s="835">
        <v>24.8</v>
      </c>
      <c r="Q2150" s="837">
        <v>1</v>
      </c>
      <c r="R2150" s="832">
        <v>1</v>
      </c>
      <c r="S2150" s="837">
        <v>1</v>
      </c>
      <c r="T2150" s="836">
        <v>1</v>
      </c>
      <c r="U2150" s="838">
        <v>1</v>
      </c>
    </row>
    <row r="2151" spans="1:21" ht="14.4" customHeight="1" x14ac:dyDescent="0.3">
      <c r="A2151" s="831">
        <v>30</v>
      </c>
      <c r="B2151" s="832" t="s">
        <v>3452</v>
      </c>
      <c r="C2151" s="832" t="s">
        <v>3460</v>
      </c>
      <c r="D2151" s="833" t="s">
        <v>5006</v>
      </c>
      <c r="E2151" s="834" t="s">
        <v>3480</v>
      </c>
      <c r="F2151" s="832" t="s">
        <v>3453</v>
      </c>
      <c r="G2151" s="832" t="s">
        <v>3851</v>
      </c>
      <c r="H2151" s="832" t="s">
        <v>597</v>
      </c>
      <c r="I2151" s="832" t="s">
        <v>3023</v>
      </c>
      <c r="J2151" s="832" t="s">
        <v>701</v>
      </c>
      <c r="K2151" s="832" t="s">
        <v>642</v>
      </c>
      <c r="L2151" s="835">
        <v>35.25</v>
      </c>
      <c r="M2151" s="835">
        <v>35.25</v>
      </c>
      <c r="N2151" s="832">
        <v>1</v>
      </c>
      <c r="O2151" s="836">
        <v>1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30</v>
      </c>
      <c r="B2152" s="832" t="s">
        <v>3452</v>
      </c>
      <c r="C2152" s="832" t="s">
        <v>3460</v>
      </c>
      <c r="D2152" s="833" t="s">
        <v>5006</v>
      </c>
      <c r="E2152" s="834" t="s">
        <v>3480</v>
      </c>
      <c r="F2152" s="832" t="s">
        <v>3453</v>
      </c>
      <c r="G2152" s="832" t="s">
        <v>3857</v>
      </c>
      <c r="H2152" s="832" t="s">
        <v>597</v>
      </c>
      <c r="I2152" s="832" t="s">
        <v>2767</v>
      </c>
      <c r="J2152" s="832" t="s">
        <v>2768</v>
      </c>
      <c r="K2152" s="832" t="s">
        <v>2769</v>
      </c>
      <c r="L2152" s="835">
        <v>31.09</v>
      </c>
      <c r="M2152" s="835">
        <v>93.27</v>
      </c>
      <c r="N2152" s="832">
        <v>3</v>
      </c>
      <c r="O2152" s="836">
        <v>0.5</v>
      </c>
      <c r="P2152" s="835">
        <v>93.27</v>
      </c>
      <c r="Q2152" s="837">
        <v>1</v>
      </c>
      <c r="R2152" s="832">
        <v>3</v>
      </c>
      <c r="S2152" s="837">
        <v>1</v>
      </c>
      <c r="T2152" s="836">
        <v>0.5</v>
      </c>
      <c r="U2152" s="838">
        <v>1</v>
      </c>
    </row>
    <row r="2153" spans="1:21" ht="14.4" customHeight="1" x14ac:dyDescent="0.3">
      <c r="A2153" s="831">
        <v>30</v>
      </c>
      <c r="B2153" s="832" t="s">
        <v>3452</v>
      </c>
      <c r="C2153" s="832" t="s">
        <v>3460</v>
      </c>
      <c r="D2153" s="833" t="s">
        <v>5006</v>
      </c>
      <c r="E2153" s="834" t="s">
        <v>3480</v>
      </c>
      <c r="F2153" s="832" t="s">
        <v>3453</v>
      </c>
      <c r="G2153" s="832" t="s">
        <v>3547</v>
      </c>
      <c r="H2153" s="832" t="s">
        <v>564</v>
      </c>
      <c r="I2153" s="832" t="s">
        <v>3548</v>
      </c>
      <c r="J2153" s="832" t="s">
        <v>3549</v>
      </c>
      <c r="K2153" s="832" t="s">
        <v>3550</v>
      </c>
      <c r="L2153" s="835">
        <v>72.88</v>
      </c>
      <c r="M2153" s="835">
        <v>145.76</v>
      </c>
      <c r="N2153" s="832">
        <v>2</v>
      </c>
      <c r="O2153" s="836">
        <v>1</v>
      </c>
      <c r="P2153" s="835">
        <v>72.88</v>
      </c>
      <c r="Q2153" s="837">
        <v>0.5</v>
      </c>
      <c r="R2153" s="832">
        <v>1</v>
      </c>
      <c r="S2153" s="837">
        <v>0.5</v>
      </c>
      <c r="T2153" s="836">
        <v>0.5</v>
      </c>
      <c r="U2153" s="838">
        <v>0.5</v>
      </c>
    </row>
    <row r="2154" spans="1:21" ht="14.4" customHeight="1" x14ac:dyDescent="0.3">
      <c r="A2154" s="831">
        <v>30</v>
      </c>
      <c r="B2154" s="832" t="s">
        <v>3452</v>
      </c>
      <c r="C2154" s="832" t="s">
        <v>3460</v>
      </c>
      <c r="D2154" s="833" t="s">
        <v>5006</v>
      </c>
      <c r="E2154" s="834" t="s">
        <v>3480</v>
      </c>
      <c r="F2154" s="832" t="s">
        <v>3453</v>
      </c>
      <c r="G2154" s="832" t="s">
        <v>3547</v>
      </c>
      <c r="H2154" s="832" t="s">
        <v>564</v>
      </c>
      <c r="I2154" s="832" t="s">
        <v>3883</v>
      </c>
      <c r="J2154" s="832" t="s">
        <v>3549</v>
      </c>
      <c r="K2154" s="832" t="s">
        <v>3884</v>
      </c>
      <c r="L2154" s="835">
        <v>218.62</v>
      </c>
      <c r="M2154" s="835">
        <v>218.62</v>
      </c>
      <c r="N2154" s="832">
        <v>1</v>
      </c>
      <c r="O2154" s="836">
        <v>1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30</v>
      </c>
      <c r="B2155" s="832" t="s">
        <v>3452</v>
      </c>
      <c r="C2155" s="832" t="s">
        <v>3460</v>
      </c>
      <c r="D2155" s="833" t="s">
        <v>5006</v>
      </c>
      <c r="E2155" s="834" t="s">
        <v>3480</v>
      </c>
      <c r="F2155" s="832" t="s">
        <v>3453</v>
      </c>
      <c r="G2155" s="832" t="s">
        <v>3547</v>
      </c>
      <c r="H2155" s="832" t="s">
        <v>564</v>
      </c>
      <c r="I2155" s="832" t="s">
        <v>3551</v>
      </c>
      <c r="J2155" s="832" t="s">
        <v>3549</v>
      </c>
      <c r="K2155" s="832" t="s">
        <v>3552</v>
      </c>
      <c r="L2155" s="835">
        <v>145.72999999999999</v>
      </c>
      <c r="M2155" s="835">
        <v>145.72999999999999</v>
      </c>
      <c r="N2155" s="832">
        <v>1</v>
      </c>
      <c r="O2155" s="836">
        <v>1</v>
      </c>
      <c r="P2155" s="835">
        <v>145.72999999999999</v>
      </c>
      <c r="Q2155" s="837">
        <v>1</v>
      </c>
      <c r="R2155" s="832">
        <v>1</v>
      </c>
      <c r="S2155" s="837">
        <v>1</v>
      </c>
      <c r="T2155" s="836">
        <v>1</v>
      </c>
      <c r="U2155" s="838">
        <v>1</v>
      </c>
    </row>
    <row r="2156" spans="1:21" ht="14.4" customHeight="1" x14ac:dyDescent="0.3">
      <c r="A2156" s="831">
        <v>30</v>
      </c>
      <c r="B2156" s="832" t="s">
        <v>3452</v>
      </c>
      <c r="C2156" s="832" t="s">
        <v>3460</v>
      </c>
      <c r="D2156" s="833" t="s">
        <v>5006</v>
      </c>
      <c r="E2156" s="834" t="s">
        <v>3480</v>
      </c>
      <c r="F2156" s="832" t="s">
        <v>3453</v>
      </c>
      <c r="G2156" s="832" t="s">
        <v>3899</v>
      </c>
      <c r="H2156" s="832" t="s">
        <v>564</v>
      </c>
      <c r="I2156" s="832" t="s">
        <v>4501</v>
      </c>
      <c r="J2156" s="832" t="s">
        <v>3903</v>
      </c>
      <c r="K2156" s="832" t="s">
        <v>3231</v>
      </c>
      <c r="L2156" s="835">
        <v>279.52999999999997</v>
      </c>
      <c r="M2156" s="835">
        <v>559.05999999999995</v>
      </c>
      <c r="N2156" s="832">
        <v>2</v>
      </c>
      <c r="O2156" s="836">
        <v>1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30</v>
      </c>
      <c r="B2157" s="832" t="s">
        <v>3452</v>
      </c>
      <c r="C2157" s="832" t="s">
        <v>3460</v>
      </c>
      <c r="D2157" s="833" t="s">
        <v>5006</v>
      </c>
      <c r="E2157" s="834" t="s">
        <v>3480</v>
      </c>
      <c r="F2157" s="832" t="s">
        <v>3453</v>
      </c>
      <c r="G2157" s="832" t="s">
        <v>3899</v>
      </c>
      <c r="H2157" s="832" t="s">
        <v>564</v>
      </c>
      <c r="I2157" s="832" t="s">
        <v>3902</v>
      </c>
      <c r="J2157" s="832" t="s">
        <v>3903</v>
      </c>
      <c r="K2157" s="832" t="s">
        <v>3672</v>
      </c>
      <c r="L2157" s="835">
        <v>430.05</v>
      </c>
      <c r="M2157" s="835">
        <v>430.05</v>
      </c>
      <c r="N2157" s="832">
        <v>1</v>
      </c>
      <c r="O2157" s="836">
        <v>0.5</v>
      </c>
      <c r="P2157" s="835">
        <v>430.05</v>
      </c>
      <c r="Q2157" s="837">
        <v>1</v>
      </c>
      <c r="R2157" s="832">
        <v>1</v>
      </c>
      <c r="S2157" s="837">
        <v>1</v>
      </c>
      <c r="T2157" s="836">
        <v>0.5</v>
      </c>
      <c r="U2157" s="838">
        <v>1</v>
      </c>
    </row>
    <row r="2158" spans="1:21" ht="14.4" customHeight="1" x14ac:dyDescent="0.3">
      <c r="A2158" s="831">
        <v>30</v>
      </c>
      <c r="B2158" s="832" t="s">
        <v>3452</v>
      </c>
      <c r="C2158" s="832" t="s">
        <v>3460</v>
      </c>
      <c r="D2158" s="833" t="s">
        <v>5006</v>
      </c>
      <c r="E2158" s="834" t="s">
        <v>3480</v>
      </c>
      <c r="F2158" s="832" t="s">
        <v>3453</v>
      </c>
      <c r="G2158" s="832" t="s">
        <v>3909</v>
      </c>
      <c r="H2158" s="832" t="s">
        <v>564</v>
      </c>
      <c r="I2158" s="832" t="s">
        <v>3911</v>
      </c>
      <c r="J2158" s="832" t="s">
        <v>1301</v>
      </c>
      <c r="K2158" s="832" t="s">
        <v>3912</v>
      </c>
      <c r="L2158" s="835">
        <v>0</v>
      </c>
      <c r="M2158" s="835">
        <v>0</v>
      </c>
      <c r="N2158" s="832">
        <v>5</v>
      </c>
      <c r="O2158" s="836">
        <v>1.5</v>
      </c>
      <c r="P2158" s="835">
        <v>0</v>
      </c>
      <c r="Q2158" s="837"/>
      <c r="R2158" s="832">
        <v>5</v>
      </c>
      <c r="S2158" s="837">
        <v>1</v>
      </c>
      <c r="T2158" s="836">
        <v>1.5</v>
      </c>
      <c r="U2158" s="838">
        <v>1</v>
      </c>
    </row>
    <row r="2159" spans="1:21" ht="14.4" customHeight="1" x14ac:dyDescent="0.3">
      <c r="A2159" s="831">
        <v>30</v>
      </c>
      <c r="B2159" s="832" t="s">
        <v>3452</v>
      </c>
      <c r="C2159" s="832" t="s">
        <v>3460</v>
      </c>
      <c r="D2159" s="833" t="s">
        <v>5006</v>
      </c>
      <c r="E2159" s="834" t="s">
        <v>3480</v>
      </c>
      <c r="F2159" s="832" t="s">
        <v>3453</v>
      </c>
      <c r="G2159" s="832" t="s">
        <v>3938</v>
      </c>
      <c r="H2159" s="832" t="s">
        <v>564</v>
      </c>
      <c r="I2159" s="832" t="s">
        <v>3939</v>
      </c>
      <c r="J2159" s="832" t="s">
        <v>1781</v>
      </c>
      <c r="K2159" s="832" t="s">
        <v>3940</v>
      </c>
      <c r="L2159" s="835">
        <v>264</v>
      </c>
      <c r="M2159" s="835">
        <v>528</v>
      </c>
      <c r="N2159" s="832">
        <v>2</v>
      </c>
      <c r="O2159" s="836">
        <v>1.5</v>
      </c>
      <c r="P2159" s="835">
        <v>264</v>
      </c>
      <c r="Q2159" s="837">
        <v>0.5</v>
      </c>
      <c r="R2159" s="832">
        <v>1</v>
      </c>
      <c r="S2159" s="837">
        <v>0.5</v>
      </c>
      <c r="T2159" s="836">
        <v>0.5</v>
      </c>
      <c r="U2159" s="838">
        <v>0.33333333333333331</v>
      </c>
    </row>
    <row r="2160" spans="1:21" ht="14.4" customHeight="1" x14ac:dyDescent="0.3">
      <c r="A2160" s="831">
        <v>30</v>
      </c>
      <c r="B2160" s="832" t="s">
        <v>3452</v>
      </c>
      <c r="C2160" s="832" t="s">
        <v>3460</v>
      </c>
      <c r="D2160" s="833" t="s">
        <v>5006</v>
      </c>
      <c r="E2160" s="834" t="s">
        <v>3480</v>
      </c>
      <c r="F2160" s="832" t="s">
        <v>3453</v>
      </c>
      <c r="G2160" s="832" t="s">
        <v>3489</v>
      </c>
      <c r="H2160" s="832" t="s">
        <v>597</v>
      </c>
      <c r="I2160" s="832" t="s">
        <v>3146</v>
      </c>
      <c r="J2160" s="832" t="s">
        <v>1891</v>
      </c>
      <c r="K2160" s="832" t="s">
        <v>3147</v>
      </c>
      <c r="L2160" s="835">
        <v>0</v>
      </c>
      <c r="M2160" s="835">
        <v>0</v>
      </c>
      <c r="N2160" s="832">
        <v>1</v>
      </c>
      <c r="O2160" s="836">
        <v>0.5</v>
      </c>
      <c r="P2160" s="835">
        <v>0</v>
      </c>
      <c r="Q2160" s="837"/>
      <c r="R2160" s="832">
        <v>1</v>
      </c>
      <c r="S2160" s="837">
        <v>1</v>
      </c>
      <c r="T2160" s="836">
        <v>0.5</v>
      </c>
      <c r="U2160" s="838">
        <v>1</v>
      </c>
    </row>
    <row r="2161" spans="1:21" ht="14.4" customHeight="1" x14ac:dyDescent="0.3">
      <c r="A2161" s="831">
        <v>30</v>
      </c>
      <c r="B2161" s="832" t="s">
        <v>3452</v>
      </c>
      <c r="C2161" s="832" t="s">
        <v>3460</v>
      </c>
      <c r="D2161" s="833" t="s">
        <v>5006</v>
      </c>
      <c r="E2161" s="834" t="s">
        <v>3480</v>
      </c>
      <c r="F2161" s="832" t="s">
        <v>3453</v>
      </c>
      <c r="G2161" s="832" t="s">
        <v>3947</v>
      </c>
      <c r="H2161" s="832" t="s">
        <v>597</v>
      </c>
      <c r="I2161" s="832" t="s">
        <v>2662</v>
      </c>
      <c r="J2161" s="832" t="s">
        <v>967</v>
      </c>
      <c r="K2161" s="832" t="s">
        <v>2663</v>
      </c>
      <c r="L2161" s="835">
        <v>1887.9</v>
      </c>
      <c r="M2161" s="835">
        <v>5663.7000000000007</v>
      </c>
      <c r="N2161" s="832">
        <v>3</v>
      </c>
      <c r="O2161" s="836">
        <v>1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30</v>
      </c>
      <c r="B2162" s="832" t="s">
        <v>3452</v>
      </c>
      <c r="C2162" s="832" t="s">
        <v>3460</v>
      </c>
      <c r="D2162" s="833" t="s">
        <v>5006</v>
      </c>
      <c r="E2162" s="834" t="s">
        <v>3480</v>
      </c>
      <c r="F2162" s="832" t="s">
        <v>3453</v>
      </c>
      <c r="G2162" s="832" t="s">
        <v>3948</v>
      </c>
      <c r="H2162" s="832" t="s">
        <v>597</v>
      </c>
      <c r="I2162" s="832" t="s">
        <v>3351</v>
      </c>
      <c r="J2162" s="832" t="s">
        <v>2812</v>
      </c>
      <c r="K2162" s="832" t="s">
        <v>3352</v>
      </c>
      <c r="L2162" s="835">
        <v>181.45</v>
      </c>
      <c r="M2162" s="835">
        <v>362.9</v>
      </c>
      <c r="N2162" s="832">
        <v>2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30</v>
      </c>
      <c r="B2163" s="832" t="s">
        <v>3452</v>
      </c>
      <c r="C2163" s="832" t="s">
        <v>3460</v>
      </c>
      <c r="D2163" s="833" t="s">
        <v>5006</v>
      </c>
      <c r="E2163" s="834" t="s">
        <v>3480</v>
      </c>
      <c r="F2163" s="832" t="s">
        <v>3453</v>
      </c>
      <c r="G2163" s="832" t="s">
        <v>3962</v>
      </c>
      <c r="H2163" s="832" t="s">
        <v>564</v>
      </c>
      <c r="I2163" s="832" t="s">
        <v>3963</v>
      </c>
      <c r="J2163" s="832" t="s">
        <v>3964</v>
      </c>
      <c r="K2163" s="832" t="s">
        <v>2806</v>
      </c>
      <c r="L2163" s="835">
        <v>101.23</v>
      </c>
      <c r="M2163" s="835">
        <v>303.69</v>
      </c>
      <c r="N2163" s="832">
        <v>3</v>
      </c>
      <c r="O2163" s="836">
        <v>0.5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30</v>
      </c>
      <c r="B2164" s="832" t="s">
        <v>3452</v>
      </c>
      <c r="C2164" s="832" t="s">
        <v>3460</v>
      </c>
      <c r="D2164" s="833" t="s">
        <v>5006</v>
      </c>
      <c r="E2164" s="834" t="s">
        <v>3480</v>
      </c>
      <c r="F2164" s="832" t="s">
        <v>3453</v>
      </c>
      <c r="G2164" s="832" t="s">
        <v>4235</v>
      </c>
      <c r="H2164" s="832" t="s">
        <v>564</v>
      </c>
      <c r="I2164" s="832" t="s">
        <v>4376</v>
      </c>
      <c r="J2164" s="832" t="s">
        <v>1298</v>
      </c>
      <c r="K2164" s="832" t="s">
        <v>4237</v>
      </c>
      <c r="L2164" s="835">
        <v>374.79</v>
      </c>
      <c r="M2164" s="835">
        <v>1873.95</v>
      </c>
      <c r="N2164" s="832">
        <v>5</v>
      </c>
      <c r="O2164" s="836">
        <v>1</v>
      </c>
      <c r="P2164" s="835">
        <v>1873.95</v>
      </c>
      <c r="Q2164" s="837">
        <v>1</v>
      </c>
      <c r="R2164" s="832">
        <v>5</v>
      </c>
      <c r="S2164" s="837">
        <v>1</v>
      </c>
      <c r="T2164" s="836">
        <v>1</v>
      </c>
      <c r="U2164" s="838">
        <v>1</v>
      </c>
    </row>
    <row r="2165" spans="1:21" ht="14.4" customHeight="1" x14ac:dyDescent="0.3">
      <c r="A2165" s="831">
        <v>30</v>
      </c>
      <c r="B2165" s="832" t="s">
        <v>3452</v>
      </c>
      <c r="C2165" s="832" t="s">
        <v>3460</v>
      </c>
      <c r="D2165" s="833" t="s">
        <v>5006</v>
      </c>
      <c r="E2165" s="834" t="s">
        <v>3480</v>
      </c>
      <c r="F2165" s="832" t="s">
        <v>3453</v>
      </c>
      <c r="G2165" s="832" t="s">
        <v>3572</v>
      </c>
      <c r="H2165" s="832" t="s">
        <v>597</v>
      </c>
      <c r="I2165" s="832" t="s">
        <v>2912</v>
      </c>
      <c r="J2165" s="832" t="s">
        <v>2897</v>
      </c>
      <c r="K2165" s="832" t="s">
        <v>2913</v>
      </c>
      <c r="L2165" s="835">
        <v>49.08</v>
      </c>
      <c r="M2165" s="835">
        <v>49.08</v>
      </c>
      <c r="N2165" s="832">
        <v>1</v>
      </c>
      <c r="O2165" s="836">
        <v>0.5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30</v>
      </c>
      <c r="B2166" s="832" t="s">
        <v>3452</v>
      </c>
      <c r="C2166" s="832" t="s">
        <v>3460</v>
      </c>
      <c r="D2166" s="833" t="s">
        <v>5006</v>
      </c>
      <c r="E2166" s="834" t="s">
        <v>3480</v>
      </c>
      <c r="F2166" s="832" t="s">
        <v>3454</v>
      </c>
      <c r="G2166" s="832" t="s">
        <v>3573</v>
      </c>
      <c r="H2166" s="832" t="s">
        <v>564</v>
      </c>
      <c r="I2166" s="832" t="s">
        <v>4377</v>
      </c>
      <c r="J2166" s="832" t="s">
        <v>3470</v>
      </c>
      <c r="K2166" s="832"/>
      <c r="L2166" s="835">
        <v>0</v>
      </c>
      <c r="M2166" s="835">
        <v>0</v>
      </c>
      <c r="N2166" s="832">
        <v>3</v>
      </c>
      <c r="O2166" s="836">
        <v>3</v>
      </c>
      <c r="P2166" s="835">
        <v>0</v>
      </c>
      <c r="Q2166" s="837"/>
      <c r="R2166" s="832">
        <v>2</v>
      </c>
      <c r="S2166" s="837">
        <v>0.66666666666666663</v>
      </c>
      <c r="T2166" s="836">
        <v>2</v>
      </c>
      <c r="U2166" s="838">
        <v>0.66666666666666663</v>
      </c>
    </row>
    <row r="2167" spans="1:21" ht="14.4" customHeight="1" x14ac:dyDescent="0.3">
      <c r="A2167" s="831">
        <v>30</v>
      </c>
      <c r="B2167" s="832" t="s">
        <v>3452</v>
      </c>
      <c r="C2167" s="832" t="s">
        <v>3460</v>
      </c>
      <c r="D2167" s="833" t="s">
        <v>5006</v>
      </c>
      <c r="E2167" s="834" t="s">
        <v>3480</v>
      </c>
      <c r="F2167" s="832" t="s">
        <v>3455</v>
      </c>
      <c r="G2167" s="832" t="s">
        <v>3975</v>
      </c>
      <c r="H2167" s="832" t="s">
        <v>564</v>
      </c>
      <c r="I2167" s="832" t="s">
        <v>4977</v>
      </c>
      <c r="J2167" s="832" t="s">
        <v>4978</v>
      </c>
      <c r="K2167" s="832" t="s">
        <v>4979</v>
      </c>
      <c r="L2167" s="835">
        <v>120</v>
      </c>
      <c r="M2167" s="835">
        <v>120</v>
      </c>
      <c r="N2167" s="832">
        <v>1</v>
      </c>
      <c r="O2167" s="836">
        <v>1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30</v>
      </c>
      <c r="B2168" s="832" t="s">
        <v>3452</v>
      </c>
      <c r="C2168" s="832" t="s">
        <v>3460</v>
      </c>
      <c r="D2168" s="833" t="s">
        <v>5006</v>
      </c>
      <c r="E2168" s="834" t="s">
        <v>3480</v>
      </c>
      <c r="F2168" s="832" t="s">
        <v>3455</v>
      </c>
      <c r="G2168" s="832" t="s">
        <v>3975</v>
      </c>
      <c r="H2168" s="832" t="s">
        <v>564</v>
      </c>
      <c r="I2168" s="832" t="s">
        <v>4980</v>
      </c>
      <c r="J2168" s="832" t="s">
        <v>4981</v>
      </c>
      <c r="K2168" s="832" t="s">
        <v>4982</v>
      </c>
      <c r="L2168" s="835">
        <v>25</v>
      </c>
      <c r="M2168" s="835">
        <v>50</v>
      </c>
      <c r="N2168" s="832">
        <v>2</v>
      </c>
      <c r="O2168" s="836">
        <v>1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30</v>
      </c>
      <c r="B2169" s="832" t="s">
        <v>3452</v>
      </c>
      <c r="C2169" s="832" t="s">
        <v>3460</v>
      </c>
      <c r="D2169" s="833" t="s">
        <v>5006</v>
      </c>
      <c r="E2169" s="834" t="s">
        <v>3480</v>
      </c>
      <c r="F2169" s="832" t="s">
        <v>3455</v>
      </c>
      <c r="G2169" s="832" t="s">
        <v>3975</v>
      </c>
      <c r="H2169" s="832" t="s">
        <v>564</v>
      </c>
      <c r="I2169" s="832" t="s">
        <v>4983</v>
      </c>
      <c r="J2169" s="832" t="s">
        <v>4524</v>
      </c>
      <c r="K2169" s="832" t="s">
        <v>4984</v>
      </c>
      <c r="L2169" s="835">
        <v>96</v>
      </c>
      <c r="M2169" s="835">
        <v>96</v>
      </c>
      <c r="N2169" s="832">
        <v>1</v>
      </c>
      <c r="O2169" s="836">
        <v>1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30</v>
      </c>
      <c r="B2170" s="832" t="s">
        <v>3452</v>
      </c>
      <c r="C2170" s="832" t="s">
        <v>3460</v>
      </c>
      <c r="D2170" s="833" t="s">
        <v>5006</v>
      </c>
      <c r="E2170" s="834" t="s">
        <v>3480</v>
      </c>
      <c r="F2170" s="832" t="s">
        <v>3455</v>
      </c>
      <c r="G2170" s="832" t="s">
        <v>3982</v>
      </c>
      <c r="H2170" s="832" t="s">
        <v>564</v>
      </c>
      <c r="I2170" s="832" t="s">
        <v>3983</v>
      </c>
      <c r="J2170" s="832" t="s">
        <v>3984</v>
      </c>
      <c r="K2170" s="832" t="s">
        <v>3985</v>
      </c>
      <c r="L2170" s="835">
        <v>410</v>
      </c>
      <c r="M2170" s="835">
        <v>820</v>
      </c>
      <c r="N2170" s="832">
        <v>2</v>
      </c>
      <c r="O2170" s="836">
        <v>2</v>
      </c>
      <c r="P2170" s="835">
        <v>410</v>
      </c>
      <c r="Q2170" s="837">
        <v>0.5</v>
      </c>
      <c r="R2170" s="832">
        <v>1</v>
      </c>
      <c r="S2170" s="837">
        <v>0.5</v>
      </c>
      <c r="T2170" s="836">
        <v>1</v>
      </c>
      <c r="U2170" s="838">
        <v>0.5</v>
      </c>
    </row>
    <row r="2171" spans="1:21" ht="14.4" customHeight="1" x14ac:dyDescent="0.3">
      <c r="A2171" s="831">
        <v>30</v>
      </c>
      <c r="B2171" s="832" t="s">
        <v>3452</v>
      </c>
      <c r="C2171" s="832" t="s">
        <v>3460</v>
      </c>
      <c r="D2171" s="833" t="s">
        <v>5006</v>
      </c>
      <c r="E2171" s="834" t="s">
        <v>3480</v>
      </c>
      <c r="F2171" s="832" t="s">
        <v>3455</v>
      </c>
      <c r="G2171" s="832" t="s">
        <v>3605</v>
      </c>
      <c r="H2171" s="832" t="s">
        <v>564</v>
      </c>
      <c r="I2171" s="832" t="s">
        <v>4985</v>
      </c>
      <c r="J2171" s="832" t="s">
        <v>4986</v>
      </c>
      <c r="K2171" s="832" t="s">
        <v>4987</v>
      </c>
      <c r="L2171" s="835">
        <v>3990</v>
      </c>
      <c r="M2171" s="835">
        <v>3990</v>
      </c>
      <c r="N2171" s="832">
        <v>1</v>
      </c>
      <c r="O2171" s="836">
        <v>1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30</v>
      </c>
      <c r="B2172" s="832" t="s">
        <v>3452</v>
      </c>
      <c r="C2172" s="832" t="s">
        <v>3460</v>
      </c>
      <c r="D2172" s="833" t="s">
        <v>5006</v>
      </c>
      <c r="E2172" s="834" t="s">
        <v>3480</v>
      </c>
      <c r="F2172" s="832" t="s">
        <v>3455</v>
      </c>
      <c r="G2172" s="832" t="s">
        <v>3605</v>
      </c>
      <c r="H2172" s="832" t="s">
        <v>564</v>
      </c>
      <c r="I2172" s="832" t="s">
        <v>4988</v>
      </c>
      <c r="J2172" s="832" t="s">
        <v>4989</v>
      </c>
      <c r="K2172" s="832" t="s">
        <v>4990</v>
      </c>
      <c r="L2172" s="835">
        <v>5000</v>
      </c>
      <c r="M2172" s="835">
        <v>5000</v>
      </c>
      <c r="N2172" s="832">
        <v>1</v>
      </c>
      <c r="O2172" s="836">
        <v>1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30</v>
      </c>
      <c r="B2173" s="832" t="s">
        <v>3452</v>
      </c>
      <c r="C2173" s="832" t="s">
        <v>3460</v>
      </c>
      <c r="D2173" s="833" t="s">
        <v>5006</v>
      </c>
      <c r="E2173" s="834" t="s">
        <v>3478</v>
      </c>
      <c r="F2173" s="832" t="s">
        <v>3453</v>
      </c>
      <c r="G2173" s="832" t="s">
        <v>4105</v>
      </c>
      <c r="H2173" s="832" t="s">
        <v>564</v>
      </c>
      <c r="I2173" s="832" t="s">
        <v>4106</v>
      </c>
      <c r="J2173" s="832" t="s">
        <v>4107</v>
      </c>
      <c r="K2173" s="832" t="s">
        <v>4108</v>
      </c>
      <c r="L2173" s="835">
        <v>35.11</v>
      </c>
      <c r="M2173" s="835">
        <v>35.11</v>
      </c>
      <c r="N2173" s="832">
        <v>1</v>
      </c>
      <c r="O2173" s="836">
        <v>0.5</v>
      </c>
      <c r="P2173" s="835">
        <v>35.11</v>
      </c>
      <c r="Q2173" s="837">
        <v>1</v>
      </c>
      <c r="R2173" s="832">
        <v>1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30</v>
      </c>
      <c r="B2174" s="832" t="s">
        <v>3452</v>
      </c>
      <c r="C2174" s="832" t="s">
        <v>3460</v>
      </c>
      <c r="D2174" s="833" t="s">
        <v>5006</v>
      </c>
      <c r="E2174" s="834" t="s">
        <v>3478</v>
      </c>
      <c r="F2174" s="832" t="s">
        <v>3453</v>
      </c>
      <c r="G2174" s="832" t="s">
        <v>3490</v>
      </c>
      <c r="H2174" s="832" t="s">
        <v>597</v>
      </c>
      <c r="I2174" s="832" t="s">
        <v>3025</v>
      </c>
      <c r="J2174" s="832" t="s">
        <v>641</v>
      </c>
      <c r="K2174" s="832" t="s">
        <v>642</v>
      </c>
      <c r="L2174" s="835">
        <v>21.76</v>
      </c>
      <c r="M2174" s="835">
        <v>21.76</v>
      </c>
      <c r="N2174" s="832">
        <v>1</v>
      </c>
      <c r="O2174" s="836">
        <v>0.5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30</v>
      </c>
      <c r="B2175" s="832" t="s">
        <v>3452</v>
      </c>
      <c r="C2175" s="832" t="s">
        <v>3460</v>
      </c>
      <c r="D2175" s="833" t="s">
        <v>5006</v>
      </c>
      <c r="E2175" s="834" t="s">
        <v>3478</v>
      </c>
      <c r="F2175" s="832" t="s">
        <v>3453</v>
      </c>
      <c r="G2175" s="832" t="s">
        <v>3493</v>
      </c>
      <c r="H2175" s="832" t="s">
        <v>597</v>
      </c>
      <c r="I2175" s="832" t="s">
        <v>2763</v>
      </c>
      <c r="J2175" s="832" t="s">
        <v>2761</v>
      </c>
      <c r="K2175" s="832" t="s">
        <v>2747</v>
      </c>
      <c r="L2175" s="835">
        <v>31.09</v>
      </c>
      <c r="M2175" s="835">
        <v>31.09</v>
      </c>
      <c r="N2175" s="832">
        <v>1</v>
      </c>
      <c r="O2175" s="836">
        <v>0.5</v>
      </c>
      <c r="P2175" s="835">
        <v>31.09</v>
      </c>
      <c r="Q2175" s="837">
        <v>1</v>
      </c>
      <c r="R2175" s="832">
        <v>1</v>
      </c>
      <c r="S2175" s="837">
        <v>1</v>
      </c>
      <c r="T2175" s="836">
        <v>0.5</v>
      </c>
      <c r="U2175" s="838">
        <v>1</v>
      </c>
    </row>
    <row r="2176" spans="1:21" ht="14.4" customHeight="1" x14ac:dyDescent="0.3">
      <c r="A2176" s="831">
        <v>30</v>
      </c>
      <c r="B2176" s="832" t="s">
        <v>3452</v>
      </c>
      <c r="C2176" s="832" t="s">
        <v>3460</v>
      </c>
      <c r="D2176" s="833" t="s">
        <v>5006</v>
      </c>
      <c r="E2176" s="834" t="s">
        <v>3478</v>
      </c>
      <c r="F2176" s="832" t="s">
        <v>3453</v>
      </c>
      <c r="G2176" s="832" t="s">
        <v>3494</v>
      </c>
      <c r="H2176" s="832" t="s">
        <v>597</v>
      </c>
      <c r="I2176" s="832" t="s">
        <v>2846</v>
      </c>
      <c r="J2176" s="832" t="s">
        <v>1790</v>
      </c>
      <c r="K2176" s="832" t="s">
        <v>1791</v>
      </c>
      <c r="L2176" s="835">
        <v>143.35</v>
      </c>
      <c r="M2176" s="835">
        <v>143.35</v>
      </c>
      <c r="N2176" s="832">
        <v>1</v>
      </c>
      <c r="O2176" s="836">
        <v>0.5</v>
      </c>
      <c r="P2176" s="835">
        <v>143.35</v>
      </c>
      <c r="Q2176" s="837">
        <v>1</v>
      </c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30</v>
      </c>
      <c r="B2177" s="832" t="s">
        <v>3452</v>
      </c>
      <c r="C2177" s="832" t="s">
        <v>3460</v>
      </c>
      <c r="D2177" s="833" t="s">
        <v>5006</v>
      </c>
      <c r="E2177" s="834" t="s">
        <v>3478</v>
      </c>
      <c r="F2177" s="832" t="s">
        <v>3453</v>
      </c>
      <c r="G2177" s="832" t="s">
        <v>3500</v>
      </c>
      <c r="H2177" s="832" t="s">
        <v>597</v>
      </c>
      <c r="I2177" s="832" t="s">
        <v>2736</v>
      </c>
      <c r="J2177" s="832" t="s">
        <v>761</v>
      </c>
      <c r="K2177" s="832" t="s">
        <v>2737</v>
      </c>
      <c r="L2177" s="835">
        <v>35.11</v>
      </c>
      <c r="M2177" s="835">
        <v>35.11</v>
      </c>
      <c r="N2177" s="832">
        <v>1</v>
      </c>
      <c r="O2177" s="836">
        <v>0.5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30</v>
      </c>
      <c r="B2178" s="832" t="s">
        <v>3452</v>
      </c>
      <c r="C2178" s="832" t="s">
        <v>3460</v>
      </c>
      <c r="D2178" s="833" t="s">
        <v>5006</v>
      </c>
      <c r="E2178" s="834" t="s">
        <v>3478</v>
      </c>
      <c r="F2178" s="832" t="s">
        <v>3453</v>
      </c>
      <c r="G2178" s="832" t="s">
        <v>3501</v>
      </c>
      <c r="H2178" s="832" t="s">
        <v>597</v>
      </c>
      <c r="I2178" s="832" t="s">
        <v>3149</v>
      </c>
      <c r="J2178" s="832" t="s">
        <v>821</v>
      </c>
      <c r="K2178" s="832" t="s">
        <v>762</v>
      </c>
      <c r="L2178" s="835">
        <v>65.989999999999995</v>
      </c>
      <c r="M2178" s="835">
        <v>65.989999999999995</v>
      </c>
      <c r="N2178" s="832">
        <v>1</v>
      </c>
      <c r="O2178" s="836">
        <v>0.5</v>
      </c>
      <c r="P2178" s="835">
        <v>65.989999999999995</v>
      </c>
      <c r="Q2178" s="837">
        <v>1</v>
      </c>
      <c r="R2178" s="832">
        <v>1</v>
      </c>
      <c r="S2178" s="837">
        <v>1</v>
      </c>
      <c r="T2178" s="836">
        <v>0.5</v>
      </c>
      <c r="U2178" s="838">
        <v>1</v>
      </c>
    </row>
    <row r="2179" spans="1:21" ht="14.4" customHeight="1" x14ac:dyDescent="0.3">
      <c r="A2179" s="831">
        <v>30</v>
      </c>
      <c r="B2179" s="832" t="s">
        <v>3452</v>
      </c>
      <c r="C2179" s="832" t="s">
        <v>3460</v>
      </c>
      <c r="D2179" s="833" t="s">
        <v>5006</v>
      </c>
      <c r="E2179" s="834" t="s">
        <v>3478</v>
      </c>
      <c r="F2179" s="832" t="s">
        <v>3453</v>
      </c>
      <c r="G2179" s="832" t="s">
        <v>4261</v>
      </c>
      <c r="H2179" s="832" t="s">
        <v>564</v>
      </c>
      <c r="I2179" s="832" t="s">
        <v>3236</v>
      </c>
      <c r="J2179" s="832" t="s">
        <v>3237</v>
      </c>
      <c r="K2179" s="832" t="s">
        <v>2737</v>
      </c>
      <c r="L2179" s="835">
        <v>58.77</v>
      </c>
      <c r="M2179" s="835">
        <v>58.77</v>
      </c>
      <c r="N2179" s="832">
        <v>1</v>
      </c>
      <c r="O2179" s="836">
        <v>0.5</v>
      </c>
      <c r="P2179" s="835">
        <v>58.77</v>
      </c>
      <c r="Q2179" s="837">
        <v>1</v>
      </c>
      <c r="R2179" s="832">
        <v>1</v>
      </c>
      <c r="S2179" s="837">
        <v>1</v>
      </c>
      <c r="T2179" s="836">
        <v>0.5</v>
      </c>
      <c r="U2179" s="838">
        <v>1</v>
      </c>
    </row>
    <row r="2180" spans="1:21" ht="14.4" customHeight="1" x14ac:dyDescent="0.3">
      <c r="A2180" s="831">
        <v>30</v>
      </c>
      <c r="B2180" s="832" t="s">
        <v>3452</v>
      </c>
      <c r="C2180" s="832" t="s">
        <v>3460</v>
      </c>
      <c r="D2180" s="833" t="s">
        <v>5006</v>
      </c>
      <c r="E2180" s="834" t="s">
        <v>3478</v>
      </c>
      <c r="F2180" s="832" t="s">
        <v>3453</v>
      </c>
      <c r="G2180" s="832" t="s">
        <v>3700</v>
      </c>
      <c r="H2180" s="832" t="s">
        <v>564</v>
      </c>
      <c r="I2180" s="832" t="s">
        <v>4991</v>
      </c>
      <c r="J2180" s="832" t="s">
        <v>1377</v>
      </c>
      <c r="K2180" s="832" t="s">
        <v>707</v>
      </c>
      <c r="L2180" s="835">
        <v>42.05</v>
      </c>
      <c r="M2180" s="835">
        <v>42.05</v>
      </c>
      <c r="N2180" s="832">
        <v>1</v>
      </c>
      <c r="O2180" s="836">
        <v>0.5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30</v>
      </c>
      <c r="B2181" s="832" t="s">
        <v>3452</v>
      </c>
      <c r="C2181" s="832" t="s">
        <v>3460</v>
      </c>
      <c r="D2181" s="833" t="s">
        <v>5006</v>
      </c>
      <c r="E2181" s="834" t="s">
        <v>3478</v>
      </c>
      <c r="F2181" s="832" t="s">
        <v>3453</v>
      </c>
      <c r="G2181" s="832" t="s">
        <v>3505</v>
      </c>
      <c r="H2181" s="832" t="s">
        <v>564</v>
      </c>
      <c r="I2181" s="832" t="s">
        <v>3506</v>
      </c>
      <c r="J2181" s="832" t="s">
        <v>1799</v>
      </c>
      <c r="K2181" s="832" t="s">
        <v>3507</v>
      </c>
      <c r="L2181" s="835">
        <v>83.35</v>
      </c>
      <c r="M2181" s="835">
        <v>83.35</v>
      </c>
      <c r="N2181" s="832">
        <v>1</v>
      </c>
      <c r="O2181" s="836">
        <v>0.5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30</v>
      </c>
      <c r="B2182" s="832" t="s">
        <v>3452</v>
      </c>
      <c r="C2182" s="832" t="s">
        <v>3460</v>
      </c>
      <c r="D2182" s="833" t="s">
        <v>5006</v>
      </c>
      <c r="E2182" s="834" t="s">
        <v>3478</v>
      </c>
      <c r="F2182" s="832" t="s">
        <v>3453</v>
      </c>
      <c r="G2182" s="832" t="s">
        <v>3731</v>
      </c>
      <c r="H2182" s="832" t="s">
        <v>597</v>
      </c>
      <c r="I2182" s="832" t="s">
        <v>3187</v>
      </c>
      <c r="J2182" s="832" t="s">
        <v>3188</v>
      </c>
      <c r="K2182" s="832" t="s">
        <v>921</v>
      </c>
      <c r="L2182" s="835">
        <v>264.23</v>
      </c>
      <c r="M2182" s="835">
        <v>264.23</v>
      </c>
      <c r="N2182" s="832">
        <v>1</v>
      </c>
      <c r="O2182" s="836">
        <v>0.5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30</v>
      </c>
      <c r="B2183" s="832" t="s">
        <v>3452</v>
      </c>
      <c r="C2183" s="832" t="s">
        <v>3460</v>
      </c>
      <c r="D2183" s="833" t="s">
        <v>5006</v>
      </c>
      <c r="E2183" s="834" t="s">
        <v>3478</v>
      </c>
      <c r="F2183" s="832" t="s">
        <v>3453</v>
      </c>
      <c r="G2183" s="832" t="s">
        <v>4127</v>
      </c>
      <c r="H2183" s="832" t="s">
        <v>597</v>
      </c>
      <c r="I2183" s="832" t="s">
        <v>2694</v>
      </c>
      <c r="J2183" s="832" t="s">
        <v>2692</v>
      </c>
      <c r="K2183" s="832" t="s">
        <v>2616</v>
      </c>
      <c r="L2183" s="835">
        <v>50.05</v>
      </c>
      <c r="M2183" s="835">
        <v>50.05</v>
      </c>
      <c r="N2183" s="832">
        <v>1</v>
      </c>
      <c r="O2183" s="836">
        <v>0.5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30</v>
      </c>
      <c r="B2184" s="832" t="s">
        <v>3452</v>
      </c>
      <c r="C2184" s="832" t="s">
        <v>3460</v>
      </c>
      <c r="D2184" s="833" t="s">
        <v>5006</v>
      </c>
      <c r="E2184" s="834" t="s">
        <v>3478</v>
      </c>
      <c r="F2184" s="832" t="s">
        <v>3453</v>
      </c>
      <c r="G2184" s="832" t="s">
        <v>3508</v>
      </c>
      <c r="H2184" s="832" t="s">
        <v>597</v>
      </c>
      <c r="I2184" s="832" t="s">
        <v>2697</v>
      </c>
      <c r="J2184" s="832" t="s">
        <v>1091</v>
      </c>
      <c r="K2184" s="832" t="s">
        <v>2698</v>
      </c>
      <c r="L2184" s="835">
        <v>42.51</v>
      </c>
      <c r="M2184" s="835">
        <v>85.02</v>
      </c>
      <c r="N2184" s="832">
        <v>2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30</v>
      </c>
      <c r="B2185" s="832" t="s">
        <v>3452</v>
      </c>
      <c r="C2185" s="832" t="s">
        <v>3460</v>
      </c>
      <c r="D2185" s="833" t="s">
        <v>5006</v>
      </c>
      <c r="E2185" s="834" t="s">
        <v>3478</v>
      </c>
      <c r="F2185" s="832" t="s">
        <v>3453</v>
      </c>
      <c r="G2185" s="832" t="s">
        <v>3508</v>
      </c>
      <c r="H2185" s="832" t="s">
        <v>597</v>
      </c>
      <c r="I2185" s="832" t="s">
        <v>2705</v>
      </c>
      <c r="J2185" s="832" t="s">
        <v>1089</v>
      </c>
      <c r="K2185" s="832" t="s">
        <v>2706</v>
      </c>
      <c r="L2185" s="835">
        <v>393.13</v>
      </c>
      <c r="M2185" s="835">
        <v>393.13</v>
      </c>
      <c r="N2185" s="832">
        <v>1</v>
      </c>
      <c r="O2185" s="836">
        <v>1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30</v>
      </c>
      <c r="B2186" s="832" t="s">
        <v>3452</v>
      </c>
      <c r="C2186" s="832" t="s">
        <v>3460</v>
      </c>
      <c r="D2186" s="833" t="s">
        <v>5006</v>
      </c>
      <c r="E2186" s="834" t="s">
        <v>3478</v>
      </c>
      <c r="F2186" s="832" t="s">
        <v>3453</v>
      </c>
      <c r="G2186" s="832" t="s">
        <v>3509</v>
      </c>
      <c r="H2186" s="832" t="s">
        <v>564</v>
      </c>
      <c r="I2186" s="832" t="s">
        <v>4992</v>
      </c>
      <c r="J2186" s="832" t="s">
        <v>3511</v>
      </c>
      <c r="K2186" s="832" t="s">
        <v>4993</v>
      </c>
      <c r="L2186" s="835">
        <v>22.64</v>
      </c>
      <c r="M2186" s="835">
        <v>45.28</v>
      </c>
      <c r="N2186" s="832">
        <v>2</v>
      </c>
      <c r="O2186" s="836">
        <v>0.5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30</v>
      </c>
      <c r="B2187" s="832" t="s">
        <v>3452</v>
      </c>
      <c r="C2187" s="832" t="s">
        <v>3460</v>
      </c>
      <c r="D2187" s="833" t="s">
        <v>5006</v>
      </c>
      <c r="E2187" s="834" t="s">
        <v>3478</v>
      </c>
      <c r="F2187" s="832" t="s">
        <v>3453</v>
      </c>
      <c r="G2187" s="832" t="s">
        <v>3509</v>
      </c>
      <c r="H2187" s="832" t="s">
        <v>564</v>
      </c>
      <c r="I2187" s="832" t="s">
        <v>3510</v>
      </c>
      <c r="J2187" s="832" t="s">
        <v>3511</v>
      </c>
      <c r="K2187" s="832" t="s">
        <v>3512</v>
      </c>
      <c r="L2187" s="835">
        <v>169.73</v>
      </c>
      <c r="M2187" s="835">
        <v>339.46</v>
      </c>
      <c r="N2187" s="832">
        <v>2</v>
      </c>
      <c r="O2187" s="836">
        <v>1</v>
      </c>
      <c r="P2187" s="835">
        <v>169.73</v>
      </c>
      <c r="Q2187" s="837">
        <v>0.5</v>
      </c>
      <c r="R2187" s="832">
        <v>1</v>
      </c>
      <c r="S2187" s="837">
        <v>0.5</v>
      </c>
      <c r="T2187" s="836">
        <v>0.5</v>
      </c>
      <c r="U2187" s="838">
        <v>0.5</v>
      </c>
    </row>
    <row r="2188" spans="1:21" ht="14.4" customHeight="1" x14ac:dyDescent="0.3">
      <c r="A2188" s="831">
        <v>30</v>
      </c>
      <c r="B2188" s="832" t="s">
        <v>3452</v>
      </c>
      <c r="C2188" s="832" t="s">
        <v>3460</v>
      </c>
      <c r="D2188" s="833" t="s">
        <v>5006</v>
      </c>
      <c r="E2188" s="834" t="s">
        <v>3478</v>
      </c>
      <c r="F2188" s="832" t="s">
        <v>3453</v>
      </c>
      <c r="G2188" s="832" t="s">
        <v>3519</v>
      </c>
      <c r="H2188" s="832" t="s">
        <v>564</v>
      </c>
      <c r="I2188" s="832" t="s">
        <v>3520</v>
      </c>
      <c r="J2188" s="832" t="s">
        <v>1845</v>
      </c>
      <c r="K2188" s="832" t="s">
        <v>3521</v>
      </c>
      <c r="L2188" s="835">
        <v>34.15</v>
      </c>
      <c r="M2188" s="835">
        <v>68.3</v>
      </c>
      <c r="N2188" s="832">
        <v>2</v>
      </c>
      <c r="O2188" s="836">
        <v>1.5</v>
      </c>
      <c r="P2188" s="835">
        <v>34.15</v>
      </c>
      <c r="Q2188" s="837">
        <v>0.5</v>
      </c>
      <c r="R2188" s="832">
        <v>1</v>
      </c>
      <c r="S2188" s="837">
        <v>0.5</v>
      </c>
      <c r="T2188" s="836">
        <v>0.5</v>
      </c>
      <c r="U2188" s="838">
        <v>0.33333333333333331</v>
      </c>
    </row>
    <row r="2189" spans="1:21" ht="14.4" customHeight="1" x14ac:dyDescent="0.3">
      <c r="A2189" s="831">
        <v>30</v>
      </c>
      <c r="B2189" s="832" t="s">
        <v>3452</v>
      </c>
      <c r="C2189" s="832" t="s">
        <v>3460</v>
      </c>
      <c r="D2189" s="833" t="s">
        <v>5006</v>
      </c>
      <c r="E2189" s="834" t="s">
        <v>3478</v>
      </c>
      <c r="F2189" s="832" t="s">
        <v>3453</v>
      </c>
      <c r="G2189" s="832" t="s">
        <v>3783</v>
      </c>
      <c r="H2189" s="832" t="s">
        <v>564</v>
      </c>
      <c r="I2189" s="832" t="s">
        <v>4027</v>
      </c>
      <c r="J2189" s="832" t="s">
        <v>1414</v>
      </c>
      <c r="K2189" s="832" t="s">
        <v>4028</v>
      </c>
      <c r="L2189" s="835">
        <v>118.65</v>
      </c>
      <c r="M2189" s="835">
        <v>237.3</v>
      </c>
      <c r="N2189" s="832">
        <v>2</v>
      </c>
      <c r="O2189" s="836">
        <v>0.5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30</v>
      </c>
      <c r="B2190" s="832" t="s">
        <v>3452</v>
      </c>
      <c r="C2190" s="832" t="s">
        <v>3460</v>
      </c>
      <c r="D2190" s="833" t="s">
        <v>5006</v>
      </c>
      <c r="E2190" s="834" t="s">
        <v>3478</v>
      </c>
      <c r="F2190" s="832" t="s">
        <v>3453</v>
      </c>
      <c r="G2190" s="832" t="s">
        <v>3482</v>
      </c>
      <c r="H2190" s="832" t="s">
        <v>564</v>
      </c>
      <c r="I2190" s="832" t="s">
        <v>3526</v>
      </c>
      <c r="J2190" s="832" t="s">
        <v>3527</v>
      </c>
      <c r="K2190" s="832" t="s">
        <v>3528</v>
      </c>
      <c r="L2190" s="835">
        <v>31.65</v>
      </c>
      <c r="M2190" s="835">
        <v>31.65</v>
      </c>
      <c r="N2190" s="832">
        <v>1</v>
      </c>
      <c r="O2190" s="836">
        <v>0.5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30</v>
      </c>
      <c r="B2191" s="832" t="s">
        <v>3452</v>
      </c>
      <c r="C2191" s="832" t="s">
        <v>3460</v>
      </c>
      <c r="D2191" s="833" t="s">
        <v>5006</v>
      </c>
      <c r="E2191" s="834" t="s">
        <v>3478</v>
      </c>
      <c r="F2191" s="832" t="s">
        <v>3453</v>
      </c>
      <c r="G2191" s="832" t="s">
        <v>3482</v>
      </c>
      <c r="H2191" s="832" t="s">
        <v>564</v>
      </c>
      <c r="I2191" s="832" t="s">
        <v>4994</v>
      </c>
      <c r="J2191" s="832" t="s">
        <v>665</v>
      </c>
      <c r="K2191" s="832" t="s">
        <v>3486</v>
      </c>
      <c r="L2191" s="835">
        <v>10.55</v>
      </c>
      <c r="M2191" s="835">
        <v>31.650000000000002</v>
      </c>
      <c r="N2191" s="832">
        <v>3</v>
      </c>
      <c r="O2191" s="836">
        <v>1</v>
      </c>
      <c r="P2191" s="835">
        <v>10.55</v>
      </c>
      <c r="Q2191" s="837">
        <v>0.33333333333333331</v>
      </c>
      <c r="R2191" s="832">
        <v>1</v>
      </c>
      <c r="S2191" s="837">
        <v>0.33333333333333331</v>
      </c>
      <c r="T2191" s="836">
        <v>0.5</v>
      </c>
      <c r="U2191" s="838">
        <v>0.5</v>
      </c>
    </row>
    <row r="2192" spans="1:21" ht="14.4" customHeight="1" x14ac:dyDescent="0.3">
      <c r="A2192" s="831">
        <v>30</v>
      </c>
      <c r="B2192" s="832" t="s">
        <v>3452</v>
      </c>
      <c r="C2192" s="832" t="s">
        <v>3460</v>
      </c>
      <c r="D2192" s="833" t="s">
        <v>5006</v>
      </c>
      <c r="E2192" s="834" t="s">
        <v>3478</v>
      </c>
      <c r="F2192" s="832" t="s">
        <v>3453</v>
      </c>
      <c r="G2192" s="832" t="s">
        <v>3529</v>
      </c>
      <c r="H2192" s="832" t="s">
        <v>597</v>
      </c>
      <c r="I2192" s="832" t="s">
        <v>2566</v>
      </c>
      <c r="J2192" s="832" t="s">
        <v>1308</v>
      </c>
      <c r="K2192" s="832" t="s">
        <v>2567</v>
      </c>
      <c r="L2192" s="835">
        <v>32.25</v>
      </c>
      <c r="M2192" s="835">
        <v>32.25</v>
      </c>
      <c r="N2192" s="832">
        <v>1</v>
      </c>
      <c r="O2192" s="836">
        <v>0.5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30</v>
      </c>
      <c r="B2193" s="832" t="s">
        <v>3452</v>
      </c>
      <c r="C2193" s="832" t="s">
        <v>3460</v>
      </c>
      <c r="D2193" s="833" t="s">
        <v>5006</v>
      </c>
      <c r="E2193" s="834" t="s">
        <v>3478</v>
      </c>
      <c r="F2193" s="832" t="s">
        <v>3453</v>
      </c>
      <c r="G2193" s="832" t="s">
        <v>4039</v>
      </c>
      <c r="H2193" s="832" t="s">
        <v>597</v>
      </c>
      <c r="I2193" s="832" t="s">
        <v>2773</v>
      </c>
      <c r="J2193" s="832" t="s">
        <v>2772</v>
      </c>
      <c r="K2193" s="832" t="s">
        <v>2774</v>
      </c>
      <c r="L2193" s="835">
        <v>62.18</v>
      </c>
      <c r="M2193" s="835">
        <v>62.18</v>
      </c>
      <c r="N2193" s="832">
        <v>1</v>
      </c>
      <c r="O2193" s="836">
        <v>0.5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30</v>
      </c>
      <c r="B2194" s="832" t="s">
        <v>3452</v>
      </c>
      <c r="C2194" s="832" t="s">
        <v>3460</v>
      </c>
      <c r="D2194" s="833" t="s">
        <v>5006</v>
      </c>
      <c r="E2194" s="834" t="s">
        <v>3478</v>
      </c>
      <c r="F2194" s="832" t="s">
        <v>3453</v>
      </c>
      <c r="G2194" s="832" t="s">
        <v>3816</v>
      </c>
      <c r="H2194" s="832" t="s">
        <v>564</v>
      </c>
      <c r="I2194" s="832" t="s">
        <v>4174</v>
      </c>
      <c r="J2194" s="832" t="s">
        <v>3818</v>
      </c>
      <c r="K2194" s="832" t="s">
        <v>4175</v>
      </c>
      <c r="L2194" s="835">
        <v>888.77</v>
      </c>
      <c r="M2194" s="835">
        <v>888.77</v>
      </c>
      <c r="N2194" s="832">
        <v>1</v>
      </c>
      <c r="O2194" s="836">
        <v>0.5</v>
      </c>
      <c r="P2194" s="835">
        <v>888.77</v>
      </c>
      <c r="Q2194" s="837">
        <v>1</v>
      </c>
      <c r="R2194" s="832">
        <v>1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30</v>
      </c>
      <c r="B2195" s="832" t="s">
        <v>3452</v>
      </c>
      <c r="C2195" s="832" t="s">
        <v>3460</v>
      </c>
      <c r="D2195" s="833" t="s">
        <v>5006</v>
      </c>
      <c r="E2195" s="834" t="s">
        <v>3478</v>
      </c>
      <c r="F2195" s="832" t="s">
        <v>3453</v>
      </c>
      <c r="G2195" s="832" t="s">
        <v>3820</v>
      </c>
      <c r="H2195" s="832" t="s">
        <v>597</v>
      </c>
      <c r="I2195" s="832" t="s">
        <v>2831</v>
      </c>
      <c r="J2195" s="832" t="s">
        <v>1356</v>
      </c>
      <c r="K2195" s="832" t="s">
        <v>2832</v>
      </c>
      <c r="L2195" s="835">
        <v>25.94</v>
      </c>
      <c r="M2195" s="835">
        <v>25.94</v>
      </c>
      <c r="N2195" s="832">
        <v>1</v>
      </c>
      <c r="O2195" s="836">
        <v>0.5</v>
      </c>
      <c r="P2195" s="835">
        <v>25.94</v>
      </c>
      <c r="Q2195" s="837">
        <v>1</v>
      </c>
      <c r="R2195" s="832">
        <v>1</v>
      </c>
      <c r="S2195" s="837">
        <v>1</v>
      </c>
      <c r="T2195" s="836">
        <v>0.5</v>
      </c>
      <c r="U2195" s="838">
        <v>1</v>
      </c>
    </row>
    <row r="2196" spans="1:21" ht="14.4" customHeight="1" x14ac:dyDescent="0.3">
      <c r="A2196" s="831">
        <v>30</v>
      </c>
      <c r="B2196" s="832" t="s">
        <v>3452</v>
      </c>
      <c r="C2196" s="832" t="s">
        <v>3460</v>
      </c>
      <c r="D2196" s="833" t="s">
        <v>5006</v>
      </c>
      <c r="E2196" s="834" t="s">
        <v>3478</v>
      </c>
      <c r="F2196" s="832" t="s">
        <v>3453</v>
      </c>
      <c r="G2196" s="832" t="s">
        <v>3530</v>
      </c>
      <c r="H2196" s="832" t="s">
        <v>564</v>
      </c>
      <c r="I2196" s="832" t="s">
        <v>4176</v>
      </c>
      <c r="J2196" s="832" t="s">
        <v>1365</v>
      </c>
      <c r="K2196" s="832" t="s">
        <v>4177</v>
      </c>
      <c r="L2196" s="835">
        <v>0</v>
      </c>
      <c r="M2196" s="835">
        <v>0</v>
      </c>
      <c r="N2196" s="832">
        <v>1</v>
      </c>
      <c r="O2196" s="836">
        <v>0.5</v>
      </c>
      <c r="P2196" s="835"/>
      <c r="Q2196" s="837"/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30</v>
      </c>
      <c r="B2197" s="832" t="s">
        <v>3452</v>
      </c>
      <c r="C2197" s="832" t="s">
        <v>3460</v>
      </c>
      <c r="D2197" s="833" t="s">
        <v>5006</v>
      </c>
      <c r="E2197" s="834" t="s">
        <v>3478</v>
      </c>
      <c r="F2197" s="832" t="s">
        <v>3453</v>
      </c>
      <c r="G2197" s="832" t="s">
        <v>3534</v>
      </c>
      <c r="H2197" s="832" t="s">
        <v>597</v>
      </c>
      <c r="I2197" s="832" t="s">
        <v>2608</v>
      </c>
      <c r="J2197" s="832" t="s">
        <v>2609</v>
      </c>
      <c r="K2197" s="832" t="s">
        <v>2610</v>
      </c>
      <c r="L2197" s="835">
        <v>86.41</v>
      </c>
      <c r="M2197" s="835">
        <v>86.41</v>
      </c>
      <c r="N2197" s="832">
        <v>1</v>
      </c>
      <c r="O2197" s="836">
        <v>0.5</v>
      </c>
      <c r="P2197" s="835">
        <v>86.41</v>
      </c>
      <c r="Q2197" s="837">
        <v>1</v>
      </c>
      <c r="R2197" s="832">
        <v>1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30</v>
      </c>
      <c r="B2198" s="832" t="s">
        <v>3452</v>
      </c>
      <c r="C2198" s="832" t="s">
        <v>3460</v>
      </c>
      <c r="D2198" s="833" t="s">
        <v>5006</v>
      </c>
      <c r="E2198" s="834" t="s">
        <v>3478</v>
      </c>
      <c r="F2198" s="832" t="s">
        <v>3453</v>
      </c>
      <c r="G2198" s="832" t="s">
        <v>3534</v>
      </c>
      <c r="H2198" s="832" t="s">
        <v>564</v>
      </c>
      <c r="I2198" s="832" t="s">
        <v>3995</v>
      </c>
      <c r="J2198" s="832" t="s">
        <v>2609</v>
      </c>
      <c r="K2198" s="832" t="s">
        <v>3996</v>
      </c>
      <c r="L2198" s="835">
        <v>43.21</v>
      </c>
      <c r="M2198" s="835">
        <v>43.21</v>
      </c>
      <c r="N2198" s="832">
        <v>1</v>
      </c>
      <c r="O2198" s="836">
        <v>0.5</v>
      </c>
      <c r="P2198" s="835">
        <v>43.21</v>
      </c>
      <c r="Q2198" s="837">
        <v>1</v>
      </c>
      <c r="R2198" s="832">
        <v>1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30</v>
      </c>
      <c r="B2199" s="832" t="s">
        <v>3452</v>
      </c>
      <c r="C2199" s="832" t="s">
        <v>3460</v>
      </c>
      <c r="D2199" s="833" t="s">
        <v>5006</v>
      </c>
      <c r="E2199" s="834" t="s">
        <v>3478</v>
      </c>
      <c r="F2199" s="832" t="s">
        <v>3453</v>
      </c>
      <c r="G2199" s="832" t="s">
        <v>3534</v>
      </c>
      <c r="H2199" s="832" t="s">
        <v>564</v>
      </c>
      <c r="I2199" s="832" t="s">
        <v>3643</v>
      </c>
      <c r="J2199" s="832" t="s">
        <v>1631</v>
      </c>
      <c r="K2199" s="832" t="s">
        <v>2610</v>
      </c>
      <c r="L2199" s="835">
        <v>86.41</v>
      </c>
      <c r="M2199" s="835">
        <v>259.23</v>
      </c>
      <c r="N2199" s="832">
        <v>3</v>
      </c>
      <c r="O2199" s="836">
        <v>0.5</v>
      </c>
      <c r="P2199" s="835">
        <v>259.23</v>
      </c>
      <c r="Q2199" s="837">
        <v>1</v>
      </c>
      <c r="R2199" s="832">
        <v>3</v>
      </c>
      <c r="S2199" s="837">
        <v>1</v>
      </c>
      <c r="T2199" s="836">
        <v>0.5</v>
      </c>
      <c r="U2199" s="838">
        <v>1</v>
      </c>
    </row>
    <row r="2200" spans="1:21" ht="14.4" customHeight="1" x14ac:dyDescent="0.3">
      <c r="A2200" s="831">
        <v>30</v>
      </c>
      <c r="B2200" s="832" t="s">
        <v>3452</v>
      </c>
      <c r="C2200" s="832" t="s">
        <v>3460</v>
      </c>
      <c r="D2200" s="833" t="s">
        <v>5006</v>
      </c>
      <c r="E2200" s="834" t="s">
        <v>3478</v>
      </c>
      <c r="F2200" s="832" t="s">
        <v>3453</v>
      </c>
      <c r="G2200" s="832" t="s">
        <v>3537</v>
      </c>
      <c r="H2200" s="832" t="s">
        <v>597</v>
      </c>
      <c r="I2200" s="832" t="s">
        <v>2719</v>
      </c>
      <c r="J2200" s="832" t="s">
        <v>736</v>
      </c>
      <c r="K2200" s="832" t="s">
        <v>2720</v>
      </c>
      <c r="L2200" s="835">
        <v>35.11</v>
      </c>
      <c r="M2200" s="835">
        <v>35.11</v>
      </c>
      <c r="N2200" s="832">
        <v>1</v>
      </c>
      <c r="O2200" s="836">
        <v>0.5</v>
      </c>
      <c r="P2200" s="835">
        <v>35.11</v>
      </c>
      <c r="Q2200" s="837">
        <v>1</v>
      </c>
      <c r="R2200" s="832">
        <v>1</v>
      </c>
      <c r="S2200" s="837">
        <v>1</v>
      </c>
      <c r="T2200" s="836">
        <v>0.5</v>
      </c>
      <c r="U2200" s="838">
        <v>1</v>
      </c>
    </row>
    <row r="2201" spans="1:21" ht="14.4" customHeight="1" x14ac:dyDescent="0.3">
      <c r="A2201" s="831">
        <v>30</v>
      </c>
      <c r="B2201" s="832" t="s">
        <v>3452</v>
      </c>
      <c r="C2201" s="832" t="s">
        <v>3460</v>
      </c>
      <c r="D2201" s="833" t="s">
        <v>5006</v>
      </c>
      <c r="E2201" s="834" t="s">
        <v>3478</v>
      </c>
      <c r="F2201" s="832" t="s">
        <v>3453</v>
      </c>
      <c r="G2201" s="832" t="s">
        <v>3541</v>
      </c>
      <c r="H2201" s="832" t="s">
        <v>564</v>
      </c>
      <c r="I2201" s="832" t="s">
        <v>4046</v>
      </c>
      <c r="J2201" s="832" t="s">
        <v>3170</v>
      </c>
      <c r="K2201" s="832" t="s">
        <v>4047</v>
      </c>
      <c r="L2201" s="835">
        <v>80.53</v>
      </c>
      <c r="M2201" s="835">
        <v>80.53</v>
      </c>
      <c r="N2201" s="832">
        <v>1</v>
      </c>
      <c r="O2201" s="836">
        <v>1</v>
      </c>
      <c r="P2201" s="835">
        <v>80.53</v>
      </c>
      <c r="Q2201" s="837">
        <v>1</v>
      </c>
      <c r="R2201" s="832">
        <v>1</v>
      </c>
      <c r="S2201" s="837">
        <v>1</v>
      </c>
      <c r="T2201" s="836">
        <v>1</v>
      </c>
      <c r="U2201" s="838">
        <v>1</v>
      </c>
    </row>
    <row r="2202" spans="1:21" ht="14.4" customHeight="1" x14ac:dyDescent="0.3">
      <c r="A2202" s="831">
        <v>30</v>
      </c>
      <c r="B2202" s="832" t="s">
        <v>3452</v>
      </c>
      <c r="C2202" s="832" t="s">
        <v>3460</v>
      </c>
      <c r="D2202" s="833" t="s">
        <v>5006</v>
      </c>
      <c r="E2202" s="834" t="s">
        <v>3478</v>
      </c>
      <c r="F2202" s="832" t="s">
        <v>3453</v>
      </c>
      <c r="G2202" s="832" t="s">
        <v>4048</v>
      </c>
      <c r="H2202" s="832" t="s">
        <v>564</v>
      </c>
      <c r="I2202" s="832" t="s">
        <v>4995</v>
      </c>
      <c r="J2202" s="832" t="s">
        <v>4371</v>
      </c>
      <c r="K2202" s="832" t="s">
        <v>4996</v>
      </c>
      <c r="L2202" s="835">
        <v>70.3</v>
      </c>
      <c r="M2202" s="835">
        <v>70.3</v>
      </c>
      <c r="N2202" s="832">
        <v>1</v>
      </c>
      <c r="O2202" s="836">
        <v>0.5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30</v>
      </c>
      <c r="B2203" s="832" t="s">
        <v>3452</v>
      </c>
      <c r="C2203" s="832" t="s">
        <v>3460</v>
      </c>
      <c r="D2203" s="833" t="s">
        <v>5006</v>
      </c>
      <c r="E2203" s="834" t="s">
        <v>3478</v>
      </c>
      <c r="F2203" s="832" t="s">
        <v>3453</v>
      </c>
      <c r="G2203" s="832" t="s">
        <v>3542</v>
      </c>
      <c r="H2203" s="832" t="s">
        <v>597</v>
      </c>
      <c r="I2203" s="832" t="s">
        <v>2637</v>
      </c>
      <c r="J2203" s="832" t="s">
        <v>1071</v>
      </c>
      <c r="K2203" s="832" t="s">
        <v>2638</v>
      </c>
      <c r="L2203" s="835">
        <v>368.16</v>
      </c>
      <c r="M2203" s="835">
        <v>1104.48</v>
      </c>
      <c r="N2203" s="832">
        <v>3</v>
      </c>
      <c r="O2203" s="836">
        <v>0.5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30</v>
      </c>
      <c r="B2204" s="832" t="s">
        <v>3452</v>
      </c>
      <c r="C2204" s="832" t="s">
        <v>3460</v>
      </c>
      <c r="D2204" s="833" t="s">
        <v>5006</v>
      </c>
      <c r="E2204" s="834" t="s">
        <v>3478</v>
      </c>
      <c r="F2204" s="832" t="s">
        <v>3453</v>
      </c>
      <c r="G2204" s="832" t="s">
        <v>4050</v>
      </c>
      <c r="H2204" s="832" t="s">
        <v>564</v>
      </c>
      <c r="I2204" s="832" t="s">
        <v>4051</v>
      </c>
      <c r="J2204" s="832" t="s">
        <v>982</v>
      </c>
      <c r="K2204" s="832" t="s">
        <v>2723</v>
      </c>
      <c r="L2204" s="835">
        <v>155.24</v>
      </c>
      <c r="M2204" s="835">
        <v>155.24</v>
      </c>
      <c r="N2204" s="832">
        <v>1</v>
      </c>
      <c r="O2204" s="836">
        <v>0.5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30</v>
      </c>
      <c r="B2205" s="832" t="s">
        <v>3452</v>
      </c>
      <c r="C2205" s="832" t="s">
        <v>3460</v>
      </c>
      <c r="D2205" s="833" t="s">
        <v>5006</v>
      </c>
      <c r="E2205" s="834" t="s">
        <v>3478</v>
      </c>
      <c r="F2205" s="832" t="s">
        <v>3453</v>
      </c>
      <c r="G2205" s="832" t="s">
        <v>4050</v>
      </c>
      <c r="H2205" s="832" t="s">
        <v>564</v>
      </c>
      <c r="I2205" s="832" t="s">
        <v>4052</v>
      </c>
      <c r="J2205" s="832" t="s">
        <v>982</v>
      </c>
      <c r="K2205" s="832" t="s">
        <v>3723</v>
      </c>
      <c r="L2205" s="835">
        <v>77.62</v>
      </c>
      <c r="M2205" s="835">
        <v>77.62</v>
      </c>
      <c r="N2205" s="832">
        <v>1</v>
      </c>
      <c r="O2205" s="836">
        <v>0.5</v>
      </c>
      <c r="P2205" s="835">
        <v>77.62</v>
      </c>
      <c r="Q2205" s="837">
        <v>1</v>
      </c>
      <c r="R2205" s="832">
        <v>1</v>
      </c>
      <c r="S2205" s="837">
        <v>1</v>
      </c>
      <c r="T2205" s="836">
        <v>0.5</v>
      </c>
      <c r="U2205" s="838">
        <v>1</v>
      </c>
    </row>
    <row r="2206" spans="1:21" ht="14.4" customHeight="1" x14ac:dyDescent="0.3">
      <c r="A2206" s="831">
        <v>30</v>
      </c>
      <c r="B2206" s="832" t="s">
        <v>3452</v>
      </c>
      <c r="C2206" s="832" t="s">
        <v>3460</v>
      </c>
      <c r="D2206" s="833" t="s">
        <v>5006</v>
      </c>
      <c r="E2206" s="834" t="s">
        <v>3478</v>
      </c>
      <c r="F2206" s="832" t="s">
        <v>3453</v>
      </c>
      <c r="G2206" s="832" t="s">
        <v>3544</v>
      </c>
      <c r="H2206" s="832" t="s">
        <v>564</v>
      </c>
      <c r="I2206" s="832" t="s">
        <v>3545</v>
      </c>
      <c r="J2206" s="832" t="s">
        <v>1133</v>
      </c>
      <c r="K2206" s="832" t="s">
        <v>3546</v>
      </c>
      <c r="L2206" s="835">
        <v>32.25</v>
      </c>
      <c r="M2206" s="835">
        <v>96.75</v>
      </c>
      <c r="N2206" s="832">
        <v>3</v>
      </c>
      <c r="O2206" s="836">
        <v>1</v>
      </c>
      <c r="P2206" s="835">
        <v>32.25</v>
      </c>
      <c r="Q2206" s="837">
        <v>0.33333333333333331</v>
      </c>
      <c r="R2206" s="832">
        <v>1</v>
      </c>
      <c r="S2206" s="837">
        <v>0.33333333333333331</v>
      </c>
      <c r="T2206" s="836">
        <v>0.5</v>
      </c>
      <c r="U2206" s="838">
        <v>0.5</v>
      </c>
    </row>
    <row r="2207" spans="1:21" ht="14.4" customHeight="1" x14ac:dyDescent="0.3">
      <c r="A2207" s="831">
        <v>30</v>
      </c>
      <c r="B2207" s="832" t="s">
        <v>3452</v>
      </c>
      <c r="C2207" s="832" t="s">
        <v>3460</v>
      </c>
      <c r="D2207" s="833" t="s">
        <v>5006</v>
      </c>
      <c r="E2207" s="834" t="s">
        <v>3478</v>
      </c>
      <c r="F2207" s="832" t="s">
        <v>3453</v>
      </c>
      <c r="G2207" s="832" t="s">
        <v>3487</v>
      </c>
      <c r="H2207" s="832" t="s">
        <v>597</v>
      </c>
      <c r="I2207" s="832" t="s">
        <v>2563</v>
      </c>
      <c r="J2207" s="832" t="s">
        <v>2559</v>
      </c>
      <c r="K2207" s="832" t="s">
        <v>2564</v>
      </c>
      <c r="L2207" s="835">
        <v>32.25</v>
      </c>
      <c r="M2207" s="835">
        <v>64.5</v>
      </c>
      <c r="N2207" s="832">
        <v>2</v>
      </c>
      <c r="O2207" s="836">
        <v>0.5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30</v>
      </c>
      <c r="B2208" s="832" t="s">
        <v>3452</v>
      </c>
      <c r="C2208" s="832" t="s">
        <v>3460</v>
      </c>
      <c r="D2208" s="833" t="s">
        <v>5006</v>
      </c>
      <c r="E2208" s="834" t="s">
        <v>3478</v>
      </c>
      <c r="F2208" s="832" t="s">
        <v>3453</v>
      </c>
      <c r="G2208" s="832" t="s">
        <v>3487</v>
      </c>
      <c r="H2208" s="832" t="s">
        <v>597</v>
      </c>
      <c r="I2208" s="832" t="s">
        <v>2558</v>
      </c>
      <c r="J2208" s="832" t="s">
        <v>2559</v>
      </c>
      <c r="K2208" s="832" t="s">
        <v>2560</v>
      </c>
      <c r="L2208" s="835">
        <v>16.12</v>
      </c>
      <c r="M2208" s="835">
        <v>32.24</v>
      </c>
      <c r="N2208" s="832">
        <v>2</v>
      </c>
      <c r="O2208" s="836">
        <v>0.5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30</v>
      </c>
      <c r="B2209" s="832" t="s">
        <v>3452</v>
      </c>
      <c r="C2209" s="832" t="s">
        <v>3460</v>
      </c>
      <c r="D2209" s="833" t="s">
        <v>5006</v>
      </c>
      <c r="E2209" s="834" t="s">
        <v>3478</v>
      </c>
      <c r="F2209" s="832" t="s">
        <v>3453</v>
      </c>
      <c r="G2209" s="832" t="s">
        <v>3584</v>
      </c>
      <c r="H2209" s="832" t="s">
        <v>597</v>
      </c>
      <c r="I2209" s="832" t="s">
        <v>2781</v>
      </c>
      <c r="J2209" s="832" t="s">
        <v>1553</v>
      </c>
      <c r="K2209" s="832" t="s">
        <v>2737</v>
      </c>
      <c r="L2209" s="835">
        <v>47.7</v>
      </c>
      <c r="M2209" s="835">
        <v>95.4</v>
      </c>
      <c r="N2209" s="832">
        <v>2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30</v>
      </c>
      <c r="B2210" s="832" t="s">
        <v>3452</v>
      </c>
      <c r="C2210" s="832" t="s">
        <v>3460</v>
      </c>
      <c r="D2210" s="833" t="s">
        <v>5006</v>
      </c>
      <c r="E2210" s="834" t="s">
        <v>3478</v>
      </c>
      <c r="F2210" s="832" t="s">
        <v>3453</v>
      </c>
      <c r="G2210" s="832" t="s">
        <v>3585</v>
      </c>
      <c r="H2210" s="832" t="s">
        <v>597</v>
      </c>
      <c r="I2210" s="832" t="s">
        <v>2804</v>
      </c>
      <c r="J2210" s="832" t="s">
        <v>2805</v>
      </c>
      <c r="K2210" s="832" t="s">
        <v>2806</v>
      </c>
      <c r="L2210" s="835">
        <v>117.46</v>
      </c>
      <c r="M2210" s="835">
        <v>117.46</v>
      </c>
      <c r="N2210" s="832">
        <v>1</v>
      </c>
      <c r="O2210" s="836">
        <v>0.5</v>
      </c>
      <c r="P2210" s="835">
        <v>117.46</v>
      </c>
      <c r="Q2210" s="837">
        <v>1</v>
      </c>
      <c r="R2210" s="832">
        <v>1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30</v>
      </c>
      <c r="B2211" s="832" t="s">
        <v>3452</v>
      </c>
      <c r="C2211" s="832" t="s">
        <v>3460</v>
      </c>
      <c r="D2211" s="833" t="s">
        <v>5006</v>
      </c>
      <c r="E2211" s="834" t="s">
        <v>3478</v>
      </c>
      <c r="F2211" s="832" t="s">
        <v>3453</v>
      </c>
      <c r="G2211" s="832" t="s">
        <v>3547</v>
      </c>
      <c r="H2211" s="832" t="s">
        <v>564</v>
      </c>
      <c r="I2211" s="832" t="s">
        <v>3548</v>
      </c>
      <c r="J2211" s="832" t="s">
        <v>3549</v>
      </c>
      <c r="K2211" s="832" t="s">
        <v>3550</v>
      </c>
      <c r="L2211" s="835">
        <v>72.88</v>
      </c>
      <c r="M2211" s="835">
        <v>72.88</v>
      </c>
      <c r="N2211" s="832">
        <v>1</v>
      </c>
      <c r="O2211" s="836">
        <v>0.5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30</v>
      </c>
      <c r="B2212" s="832" t="s">
        <v>3452</v>
      </c>
      <c r="C2212" s="832" t="s">
        <v>3460</v>
      </c>
      <c r="D2212" s="833" t="s">
        <v>5006</v>
      </c>
      <c r="E2212" s="834" t="s">
        <v>3478</v>
      </c>
      <c r="F2212" s="832" t="s">
        <v>3453</v>
      </c>
      <c r="G2212" s="832" t="s">
        <v>3899</v>
      </c>
      <c r="H2212" s="832" t="s">
        <v>597</v>
      </c>
      <c r="I2212" s="832" t="s">
        <v>3366</v>
      </c>
      <c r="J2212" s="832" t="s">
        <v>2859</v>
      </c>
      <c r="K2212" s="832" t="s">
        <v>823</v>
      </c>
      <c r="L2212" s="835">
        <v>143.35</v>
      </c>
      <c r="M2212" s="835">
        <v>143.35</v>
      </c>
      <c r="N2212" s="832">
        <v>1</v>
      </c>
      <c r="O2212" s="836">
        <v>0.5</v>
      </c>
      <c r="P2212" s="835">
        <v>143.35</v>
      </c>
      <c r="Q2212" s="837">
        <v>1</v>
      </c>
      <c r="R2212" s="832">
        <v>1</v>
      </c>
      <c r="S2212" s="837">
        <v>1</v>
      </c>
      <c r="T2212" s="836">
        <v>0.5</v>
      </c>
      <c r="U2212" s="838">
        <v>1</v>
      </c>
    </row>
    <row r="2213" spans="1:21" ht="14.4" customHeight="1" x14ac:dyDescent="0.3">
      <c r="A2213" s="831">
        <v>30</v>
      </c>
      <c r="B2213" s="832" t="s">
        <v>3452</v>
      </c>
      <c r="C2213" s="832" t="s">
        <v>3460</v>
      </c>
      <c r="D2213" s="833" t="s">
        <v>5006</v>
      </c>
      <c r="E2213" s="834" t="s">
        <v>3478</v>
      </c>
      <c r="F2213" s="832" t="s">
        <v>3453</v>
      </c>
      <c r="G2213" s="832" t="s">
        <v>3559</v>
      </c>
      <c r="H2213" s="832" t="s">
        <v>597</v>
      </c>
      <c r="I2213" s="832" t="s">
        <v>3057</v>
      </c>
      <c r="J2213" s="832" t="s">
        <v>1461</v>
      </c>
      <c r="K2213" s="832" t="s">
        <v>3058</v>
      </c>
      <c r="L2213" s="835">
        <v>0</v>
      </c>
      <c r="M2213" s="835">
        <v>0</v>
      </c>
      <c r="N2213" s="832">
        <v>3</v>
      </c>
      <c r="O2213" s="836">
        <v>1.5</v>
      </c>
      <c r="P2213" s="835">
        <v>0</v>
      </c>
      <c r="Q2213" s="837"/>
      <c r="R2213" s="832">
        <v>1</v>
      </c>
      <c r="S2213" s="837">
        <v>0.33333333333333331</v>
      </c>
      <c r="T2213" s="836">
        <v>0.5</v>
      </c>
      <c r="U2213" s="838">
        <v>0.33333333333333331</v>
      </c>
    </row>
    <row r="2214" spans="1:21" ht="14.4" customHeight="1" x14ac:dyDescent="0.3">
      <c r="A2214" s="831">
        <v>30</v>
      </c>
      <c r="B2214" s="832" t="s">
        <v>3452</v>
      </c>
      <c r="C2214" s="832" t="s">
        <v>3460</v>
      </c>
      <c r="D2214" s="833" t="s">
        <v>5006</v>
      </c>
      <c r="E2214" s="834" t="s">
        <v>3478</v>
      </c>
      <c r="F2214" s="832" t="s">
        <v>3453</v>
      </c>
      <c r="G2214" s="832" t="s">
        <v>3560</v>
      </c>
      <c r="H2214" s="832" t="s">
        <v>564</v>
      </c>
      <c r="I2214" s="832" t="s">
        <v>3561</v>
      </c>
      <c r="J2214" s="832" t="s">
        <v>1829</v>
      </c>
      <c r="K2214" s="832" t="s">
        <v>3562</v>
      </c>
      <c r="L2214" s="835">
        <v>42.08</v>
      </c>
      <c r="M2214" s="835">
        <v>168.32</v>
      </c>
      <c r="N2214" s="832">
        <v>4</v>
      </c>
      <c r="O2214" s="836">
        <v>1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30</v>
      </c>
      <c r="B2215" s="832" t="s">
        <v>3452</v>
      </c>
      <c r="C2215" s="832" t="s">
        <v>3460</v>
      </c>
      <c r="D2215" s="833" t="s">
        <v>5006</v>
      </c>
      <c r="E2215" s="834" t="s">
        <v>3478</v>
      </c>
      <c r="F2215" s="832" t="s">
        <v>3453</v>
      </c>
      <c r="G2215" s="832" t="s">
        <v>3913</v>
      </c>
      <c r="H2215" s="832" t="s">
        <v>564</v>
      </c>
      <c r="I2215" s="832" t="s">
        <v>3914</v>
      </c>
      <c r="J2215" s="832" t="s">
        <v>3915</v>
      </c>
      <c r="K2215" s="832" t="s">
        <v>3916</v>
      </c>
      <c r="L2215" s="835">
        <v>42.54</v>
      </c>
      <c r="M2215" s="835">
        <v>42.54</v>
      </c>
      <c r="N2215" s="832">
        <v>1</v>
      </c>
      <c r="O2215" s="836">
        <v>0.5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30</v>
      </c>
      <c r="B2216" s="832" t="s">
        <v>3452</v>
      </c>
      <c r="C2216" s="832" t="s">
        <v>3460</v>
      </c>
      <c r="D2216" s="833" t="s">
        <v>5006</v>
      </c>
      <c r="E2216" s="834" t="s">
        <v>3478</v>
      </c>
      <c r="F2216" s="832" t="s">
        <v>3453</v>
      </c>
      <c r="G2216" s="832" t="s">
        <v>3563</v>
      </c>
      <c r="H2216" s="832" t="s">
        <v>564</v>
      </c>
      <c r="I2216" s="832" t="s">
        <v>3564</v>
      </c>
      <c r="J2216" s="832" t="s">
        <v>1839</v>
      </c>
      <c r="K2216" s="832" t="s">
        <v>1840</v>
      </c>
      <c r="L2216" s="835">
        <v>657.67</v>
      </c>
      <c r="M2216" s="835">
        <v>657.67</v>
      </c>
      <c r="N2216" s="832">
        <v>1</v>
      </c>
      <c r="O2216" s="836">
        <v>0.5</v>
      </c>
      <c r="P2216" s="835">
        <v>657.67</v>
      </c>
      <c r="Q2216" s="837">
        <v>1</v>
      </c>
      <c r="R2216" s="832">
        <v>1</v>
      </c>
      <c r="S2216" s="837">
        <v>1</v>
      </c>
      <c r="T2216" s="836">
        <v>0.5</v>
      </c>
      <c r="U2216" s="838">
        <v>1</v>
      </c>
    </row>
    <row r="2217" spans="1:21" ht="14.4" customHeight="1" x14ac:dyDescent="0.3">
      <c r="A2217" s="831">
        <v>30</v>
      </c>
      <c r="B2217" s="832" t="s">
        <v>3452</v>
      </c>
      <c r="C2217" s="832" t="s">
        <v>3460</v>
      </c>
      <c r="D2217" s="833" t="s">
        <v>5006</v>
      </c>
      <c r="E2217" s="834" t="s">
        <v>3478</v>
      </c>
      <c r="F2217" s="832" t="s">
        <v>3453</v>
      </c>
      <c r="G2217" s="832" t="s">
        <v>3563</v>
      </c>
      <c r="H2217" s="832" t="s">
        <v>564</v>
      </c>
      <c r="I2217" s="832" t="s">
        <v>3921</v>
      </c>
      <c r="J2217" s="832" t="s">
        <v>1839</v>
      </c>
      <c r="K2217" s="832" t="s">
        <v>3922</v>
      </c>
      <c r="L2217" s="835">
        <v>789.2</v>
      </c>
      <c r="M2217" s="835">
        <v>1578.4</v>
      </c>
      <c r="N2217" s="832">
        <v>2</v>
      </c>
      <c r="O2217" s="836">
        <v>0.5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30</v>
      </c>
      <c r="B2218" s="832" t="s">
        <v>3452</v>
      </c>
      <c r="C2218" s="832" t="s">
        <v>3460</v>
      </c>
      <c r="D2218" s="833" t="s">
        <v>5006</v>
      </c>
      <c r="E2218" s="834" t="s">
        <v>3478</v>
      </c>
      <c r="F2218" s="832" t="s">
        <v>3453</v>
      </c>
      <c r="G2218" s="832" t="s">
        <v>3569</v>
      </c>
      <c r="H2218" s="832" t="s">
        <v>564</v>
      </c>
      <c r="I2218" s="832" t="s">
        <v>4696</v>
      </c>
      <c r="J2218" s="832" t="s">
        <v>1726</v>
      </c>
      <c r="K2218" s="832" t="s">
        <v>4697</v>
      </c>
      <c r="L2218" s="835">
        <v>103.09</v>
      </c>
      <c r="M2218" s="835">
        <v>103.09</v>
      </c>
      <c r="N2218" s="832">
        <v>1</v>
      </c>
      <c r="O2218" s="836">
        <v>0.5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30</v>
      </c>
      <c r="B2219" s="832" t="s">
        <v>3452</v>
      </c>
      <c r="C2219" s="832" t="s">
        <v>3460</v>
      </c>
      <c r="D2219" s="833" t="s">
        <v>5006</v>
      </c>
      <c r="E2219" s="834" t="s">
        <v>3478</v>
      </c>
      <c r="F2219" s="832" t="s">
        <v>3453</v>
      </c>
      <c r="G2219" s="832" t="s">
        <v>3590</v>
      </c>
      <c r="H2219" s="832" t="s">
        <v>564</v>
      </c>
      <c r="I2219" s="832" t="s">
        <v>4616</v>
      </c>
      <c r="J2219" s="832" t="s">
        <v>4617</v>
      </c>
      <c r="K2219" s="832" t="s">
        <v>4618</v>
      </c>
      <c r="L2219" s="835">
        <v>387.73</v>
      </c>
      <c r="M2219" s="835">
        <v>387.73</v>
      </c>
      <c r="N2219" s="832">
        <v>1</v>
      </c>
      <c r="O2219" s="836">
        <v>0.5</v>
      </c>
      <c r="P2219" s="835">
        <v>387.73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30</v>
      </c>
      <c r="B2220" s="832" t="s">
        <v>3452</v>
      </c>
      <c r="C2220" s="832" t="s">
        <v>3460</v>
      </c>
      <c r="D2220" s="833" t="s">
        <v>5006</v>
      </c>
      <c r="E2220" s="834" t="s">
        <v>3478</v>
      </c>
      <c r="F2220" s="832" t="s">
        <v>3453</v>
      </c>
      <c r="G2220" s="832" t="s">
        <v>3946</v>
      </c>
      <c r="H2220" s="832" t="s">
        <v>597</v>
      </c>
      <c r="I2220" s="832" t="s">
        <v>3184</v>
      </c>
      <c r="J2220" s="832" t="s">
        <v>811</v>
      </c>
      <c r="K2220" s="832" t="s">
        <v>3185</v>
      </c>
      <c r="L2220" s="835">
        <v>0</v>
      </c>
      <c r="M2220" s="835">
        <v>0</v>
      </c>
      <c r="N2220" s="832">
        <v>1</v>
      </c>
      <c r="O2220" s="836">
        <v>0.5</v>
      </c>
      <c r="P2220" s="835"/>
      <c r="Q2220" s="837"/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30</v>
      </c>
      <c r="B2221" s="832" t="s">
        <v>3452</v>
      </c>
      <c r="C2221" s="832" t="s">
        <v>3460</v>
      </c>
      <c r="D2221" s="833" t="s">
        <v>5006</v>
      </c>
      <c r="E2221" s="834" t="s">
        <v>3478</v>
      </c>
      <c r="F2221" s="832" t="s">
        <v>3453</v>
      </c>
      <c r="G2221" s="832" t="s">
        <v>3594</v>
      </c>
      <c r="H2221" s="832" t="s">
        <v>597</v>
      </c>
      <c r="I2221" s="832" t="s">
        <v>2571</v>
      </c>
      <c r="J2221" s="832" t="s">
        <v>2572</v>
      </c>
      <c r="K2221" s="832" t="s">
        <v>2573</v>
      </c>
      <c r="L2221" s="835">
        <v>165.63</v>
      </c>
      <c r="M2221" s="835">
        <v>331.26</v>
      </c>
      <c r="N2221" s="832">
        <v>2</v>
      </c>
      <c r="O2221" s="836">
        <v>0.5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30</v>
      </c>
      <c r="B2222" s="832" t="s">
        <v>3452</v>
      </c>
      <c r="C2222" s="832" t="s">
        <v>3460</v>
      </c>
      <c r="D2222" s="833" t="s">
        <v>5006</v>
      </c>
      <c r="E2222" s="834" t="s">
        <v>3478</v>
      </c>
      <c r="F2222" s="832" t="s">
        <v>3453</v>
      </c>
      <c r="G2222" s="832" t="s">
        <v>3571</v>
      </c>
      <c r="H2222" s="832" t="s">
        <v>597</v>
      </c>
      <c r="I2222" s="832" t="s">
        <v>3053</v>
      </c>
      <c r="J2222" s="832" t="s">
        <v>3054</v>
      </c>
      <c r="K2222" s="832" t="s">
        <v>3055</v>
      </c>
      <c r="L2222" s="835">
        <v>50.32</v>
      </c>
      <c r="M2222" s="835">
        <v>100.64</v>
      </c>
      <c r="N2222" s="832">
        <v>2</v>
      </c>
      <c r="O2222" s="836">
        <v>0.5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30</v>
      </c>
      <c r="B2223" s="832" t="s">
        <v>3452</v>
      </c>
      <c r="C2223" s="832" t="s">
        <v>3460</v>
      </c>
      <c r="D2223" s="833" t="s">
        <v>5006</v>
      </c>
      <c r="E2223" s="834" t="s">
        <v>3478</v>
      </c>
      <c r="F2223" s="832" t="s">
        <v>3453</v>
      </c>
      <c r="G2223" s="832" t="s">
        <v>3572</v>
      </c>
      <c r="H2223" s="832" t="s">
        <v>597</v>
      </c>
      <c r="I2223" s="832" t="s">
        <v>2902</v>
      </c>
      <c r="J2223" s="832" t="s">
        <v>2900</v>
      </c>
      <c r="K2223" s="832" t="s">
        <v>2903</v>
      </c>
      <c r="L2223" s="835">
        <v>126.27</v>
      </c>
      <c r="M2223" s="835">
        <v>126.27</v>
      </c>
      <c r="N2223" s="832">
        <v>1</v>
      </c>
      <c r="O2223" s="836">
        <v>0.5</v>
      </c>
      <c r="P2223" s="835">
        <v>126.27</v>
      </c>
      <c r="Q2223" s="837">
        <v>1</v>
      </c>
      <c r="R2223" s="832">
        <v>1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30</v>
      </c>
      <c r="B2224" s="832" t="s">
        <v>3452</v>
      </c>
      <c r="C2224" s="832" t="s">
        <v>3460</v>
      </c>
      <c r="D2224" s="833" t="s">
        <v>5006</v>
      </c>
      <c r="E2224" s="834" t="s">
        <v>3478</v>
      </c>
      <c r="F2224" s="832" t="s">
        <v>3453</v>
      </c>
      <c r="G2224" s="832" t="s">
        <v>3572</v>
      </c>
      <c r="H2224" s="832" t="s">
        <v>597</v>
      </c>
      <c r="I2224" s="832" t="s">
        <v>2910</v>
      </c>
      <c r="J2224" s="832" t="s">
        <v>2897</v>
      </c>
      <c r="K2224" s="832" t="s">
        <v>2911</v>
      </c>
      <c r="L2224" s="835">
        <v>63.14</v>
      </c>
      <c r="M2224" s="835">
        <v>63.14</v>
      </c>
      <c r="N2224" s="832">
        <v>1</v>
      </c>
      <c r="O2224" s="836">
        <v>0.5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30</v>
      </c>
      <c r="B2225" s="832" t="s">
        <v>3452</v>
      </c>
      <c r="C2225" s="832" t="s">
        <v>3460</v>
      </c>
      <c r="D2225" s="833" t="s">
        <v>5006</v>
      </c>
      <c r="E2225" s="834" t="s">
        <v>3469</v>
      </c>
      <c r="F2225" s="832" t="s">
        <v>3453</v>
      </c>
      <c r="G2225" s="832" t="s">
        <v>3490</v>
      </c>
      <c r="H2225" s="832" t="s">
        <v>597</v>
      </c>
      <c r="I2225" s="832" t="s">
        <v>3025</v>
      </c>
      <c r="J2225" s="832" t="s">
        <v>641</v>
      </c>
      <c r="K2225" s="832" t="s">
        <v>642</v>
      </c>
      <c r="L2225" s="835">
        <v>21.76</v>
      </c>
      <c r="M2225" s="835">
        <v>65.28</v>
      </c>
      <c r="N2225" s="832">
        <v>3</v>
      </c>
      <c r="O2225" s="836">
        <v>1.5</v>
      </c>
      <c r="P2225" s="835">
        <v>43.52</v>
      </c>
      <c r="Q2225" s="837">
        <v>0.66666666666666674</v>
      </c>
      <c r="R2225" s="832">
        <v>2</v>
      </c>
      <c r="S2225" s="837">
        <v>0.66666666666666663</v>
      </c>
      <c r="T2225" s="836">
        <v>1</v>
      </c>
      <c r="U2225" s="838">
        <v>0.66666666666666663</v>
      </c>
    </row>
    <row r="2226" spans="1:21" ht="14.4" customHeight="1" x14ac:dyDescent="0.3">
      <c r="A2226" s="831">
        <v>30</v>
      </c>
      <c r="B2226" s="832" t="s">
        <v>3452</v>
      </c>
      <c r="C2226" s="832" t="s">
        <v>3460</v>
      </c>
      <c r="D2226" s="833" t="s">
        <v>5006</v>
      </c>
      <c r="E2226" s="834" t="s">
        <v>3469</v>
      </c>
      <c r="F2226" s="832" t="s">
        <v>3453</v>
      </c>
      <c r="G2226" s="832" t="s">
        <v>3494</v>
      </c>
      <c r="H2226" s="832" t="s">
        <v>597</v>
      </c>
      <c r="I2226" s="832" t="s">
        <v>2843</v>
      </c>
      <c r="J2226" s="832" t="s">
        <v>2844</v>
      </c>
      <c r="K2226" s="832" t="s">
        <v>2845</v>
      </c>
      <c r="L2226" s="835">
        <v>278.63</v>
      </c>
      <c r="M2226" s="835">
        <v>278.63</v>
      </c>
      <c r="N2226" s="832">
        <v>1</v>
      </c>
      <c r="O2226" s="836">
        <v>0.5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30</v>
      </c>
      <c r="B2227" s="832" t="s">
        <v>3452</v>
      </c>
      <c r="C2227" s="832" t="s">
        <v>3460</v>
      </c>
      <c r="D2227" s="833" t="s">
        <v>5006</v>
      </c>
      <c r="E2227" s="834" t="s">
        <v>3469</v>
      </c>
      <c r="F2227" s="832" t="s">
        <v>3453</v>
      </c>
      <c r="G2227" s="832" t="s">
        <v>3494</v>
      </c>
      <c r="H2227" s="832" t="s">
        <v>597</v>
      </c>
      <c r="I2227" s="832" t="s">
        <v>2853</v>
      </c>
      <c r="J2227" s="832" t="s">
        <v>1790</v>
      </c>
      <c r="K2227" s="832" t="s">
        <v>2854</v>
      </c>
      <c r="L2227" s="835">
        <v>93.18</v>
      </c>
      <c r="M2227" s="835">
        <v>93.18</v>
      </c>
      <c r="N2227" s="832">
        <v>1</v>
      </c>
      <c r="O2227" s="836">
        <v>0.5</v>
      </c>
      <c r="P2227" s="835">
        <v>93.18</v>
      </c>
      <c r="Q2227" s="837">
        <v>1</v>
      </c>
      <c r="R2227" s="832">
        <v>1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30</v>
      </c>
      <c r="B2228" s="832" t="s">
        <v>3452</v>
      </c>
      <c r="C2228" s="832" t="s">
        <v>3460</v>
      </c>
      <c r="D2228" s="833" t="s">
        <v>5006</v>
      </c>
      <c r="E2228" s="834" t="s">
        <v>3469</v>
      </c>
      <c r="F2228" s="832" t="s">
        <v>3453</v>
      </c>
      <c r="G2228" s="832" t="s">
        <v>3494</v>
      </c>
      <c r="H2228" s="832" t="s">
        <v>597</v>
      </c>
      <c r="I2228" s="832" t="s">
        <v>2849</v>
      </c>
      <c r="J2228" s="832" t="s">
        <v>1790</v>
      </c>
      <c r="K2228" s="832" t="s">
        <v>2850</v>
      </c>
      <c r="L2228" s="835">
        <v>46.6</v>
      </c>
      <c r="M2228" s="835">
        <v>46.6</v>
      </c>
      <c r="N2228" s="832">
        <v>1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30</v>
      </c>
      <c r="B2229" s="832" t="s">
        <v>3452</v>
      </c>
      <c r="C2229" s="832" t="s">
        <v>3460</v>
      </c>
      <c r="D2229" s="833" t="s">
        <v>5006</v>
      </c>
      <c r="E2229" s="834" t="s">
        <v>3469</v>
      </c>
      <c r="F2229" s="832" t="s">
        <v>3453</v>
      </c>
      <c r="G2229" s="832" t="s">
        <v>3497</v>
      </c>
      <c r="H2229" s="832" t="s">
        <v>564</v>
      </c>
      <c r="I2229" s="832" t="s">
        <v>4117</v>
      </c>
      <c r="J2229" s="832" t="s">
        <v>746</v>
      </c>
      <c r="K2229" s="832" t="s">
        <v>4116</v>
      </c>
      <c r="L2229" s="835">
        <v>129.75</v>
      </c>
      <c r="M2229" s="835">
        <v>129.75</v>
      </c>
      <c r="N2229" s="832">
        <v>1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30</v>
      </c>
      <c r="B2230" s="832" t="s">
        <v>3452</v>
      </c>
      <c r="C2230" s="832" t="s">
        <v>3460</v>
      </c>
      <c r="D2230" s="833" t="s">
        <v>5006</v>
      </c>
      <c r="E2230" s="834" t="s">
        <v>3469</v>
      </c>
      <c r="F2230" s="832" t="s">
        <v>3453</v>
      </c>
      <c r="G2230" s="832" t="s">
        <v>3500</v>
      </c>
      <c r="H2230" s="832" t="s">
        <v>597</v>
      </c>
      <c r="I2230" s="832" t="s">
        <v>2734</v>
      </c>
      <c r="J2230" s="832" t="s">
        <v>761</v>
      </c>
      <c r="K2230" s="832" t="s">
        <v>2735</v>
      </c>
      <c r="L2230" s="835">
        <v>17.559999999999999</v>
      </c>
      <c r="M2230" s="835">
        <v>35.119999999999997</v>
      </c>
      <c r="N2230" s="832">
        <v>2</v>
      </c>
      <c r="O2230" s="836">
        <v>1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30</v>
      </c>
      <c r="B2231" s="832" t="s">
        <v>3452</v>
      </c>
      <c r="C2231" s="832" t="s">
        <v>3460</v>
      </c>
      <c r="D2231" s="833" t="s">
        <v>5006</v>
      </c>
      <c r="E2231" s="834" t="s">
        <v>3469</v>
      </c>
      <c r="F2231" s="832" t="s">
        <v>3453</v>
      </c>
      <c r="G2231" s="832" t="s">
        <v>3500</v>
      </c>
      <c r="H2231" s="832" t="s">
        <v>597</v>
      </c>
      <c r="I2231" s="832" t="s">
        <v>2736</v>
      </c>
      <c r="J2231" s="832" t="s">
        <v>761</v>
      </c>
      <c r="K2231" s="832" t="s">
        <v>2737</v>
      </c>
      <c r="L2231" s="835">
        <v>35.11</v>
      </c>
      <c r="M2231" s="835">
        <v>35.11</v>
      </c>
      <c r="N2231" s="832">
        <v>1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30</v>
      </c>
      <c r="B2232" s="832" t="s">
        <v>3452</v>
      </c>
      <c r="C2232" s="832" t="s">
        <v>3460</v>
      </c>
      <c r="D2232" s="833" t="s">
        <v>5006</v>
      </c>
      <c r="E2232" s="834" t="s">
        <v>3469</v>
      </c>
      <c r="F2232" s="832" t="s">
        <v>3453</v>
      </c>
      <c r="G2232" s="832" t="s">
        <v>3501</v>
      </c>
      <c r="H2232" s="832" t="s">
        <v>597</v>
      </c>
      <c r="I2232" s="832" t="s">
        <v>3595</v>
      </c>
      <c r="J2232" s="832" t="s">
        <v>822</v>
      </c>
      <c r="K2232" s="832" t="s">
        <v>823</v>
      </c>
      <c r="L2232" s="835">
        <v>132</v>
      </c>
      <c r="M2232" s="835">
        <v>132</v>
      </c>
      <c r="N2232" s="832">
        <v>1</v>
      </c>
      <c r="O2232" s="836">
        <v>0.5</v>
      </c>
      <c r="P2232" s="835">
        <v>132</v>
      </c>
      <c r="Q2232" s="837">
        <v>1</v>
      </c>
      <c r="R2232" s="832">
        <v>1</v>
      </c>
      <c r="S2232" s="837">
        <v>1</v>
      </c>
      <c r="T2232" s="836">
        <v>0.5</v>
      </c>
      <c r="U2232" s="838">
        <v>1</v>
      </c>
    </row>
    <row r="2233" spans="1:21" ht="14.4" customHeight="1" x14ac:dyDescent="0.3">
      <c r="A2233" s="831">
        <v>30</v>
      </c>
      <c r="B2233" s="832" t="s">
        <v>3452</v>
      </c>
      <c r="C2233" s="832" t="s">
        <v>3460</v>
      </c>
      <c r="D2233" s="833" t="s">
        <v>5006</v>
      </c>
      <c r="E2233" s="834" t="s">
        <v>3469</v>
      </c>
      <c r="F2233" s="832" t="s">
        <v>3453</v>
      </c>
      <c r="G2233" s="832" t="s">
        <v>3501</v>
      </c>
      <c r="H2233" s="832" t="s">
        <v>597</v>
      </c>
      <c r="I2233" s="832" t="s">
        <v>3149</v>
      </c>
      <c r="J2233" s="832" t="s">
        <v>821</v>
      </c>
      <c r="K2233" s="832" t="s">
        <v>762</v>
      </c>
      <c r="L2233" s="835">
        <v>65.989999999999995</v>
      </c>
      <c r="M2233" s="835">
        <v>65.989999999999995</v>
      </c>
      <c r="N2233" s="832">
        <v>1</v>
      </c>
      <c r="O2233" s="836">
        <v>0.5</v>
      </c>
      <c r="P2233" s="835">
        <v>65.989999999999995</v>
      </c>
      <c r="Q2233" s="837">
        <v>1</v>
      </c>
      <c r="R2233" s="832">
        <v>1</v>
      </c>
      <c r="S2233" s="837">
        <v>1</v>
      </c>
      <c r="T2233" s="836">
        <v>0.5</v>
      </c>
      <c r="U2233" s="838">
        <v>1</v>
      </c>
    </row>
    <row r="2234" spans="1:21" ht="14.4" customHeight="1" x14ac:dyDescent="0.3">
      <c r="A2234" s="831">
        <v>30</v>
      </c>
      <c r="B2234" s="832" t="s">
        <v>3452</v>
      </c>
      <c r="C2234" s="832" t="s">
        <v>3460</v>
      </c>
      <c r="D2234" s="833" t="s">
        <v>5006</v>
      </c>
      <c r="E2234" s="834" t="s">
        <v>3469</v>
      </c>
      <c r="F2234" s="832" t="s">
        <v>3453</v>
      </c>
      <c r="G2234" s="832" t="s">
        <v>3502</v>
      </c>
      <c r="H2234" s="832" t="s">
        <v>564</v>
      </c>
      <c r="I2234" s="832" t="s">
        <v>3725</v>
      </c>
      <c r="J2234" s="832" t="s">
        <v>875</v>
      </c>
      <c r="K2234" s="832" t="s">
        <v>3726</v>
      </c>
      <c r="L2234" s="835">
        <v>91.11</v>
      </c>
      <c r="M2234" s="835">
        <v>182.22</v>
      </c>
      <c r="N2234" s="832">
        <v>2</v>
      </c>
      <c r="O2234" s="836">
        <v>1</v>
      </c>
      <c r="P2234" s="835">
        <v>91.11</v>
      </c>
      <c r="Q2234" s="837">
        <v>0.5</v>
      </c>
      <c r="R2234" s="832">
        <v>1</v>
      </c>
      <c r="S2234" s="837">
        <v>0.5</v>
      </c>
      <c r="T2234" s="836">
        <v>0.5</v>
      </c>
      <c r="U2234" s="838">
        <v>0.5</v>
      </c>
    </row>
    <row r="2235" spans="1:21" ht="14.4" customHeight="1" x14ac:dyDescent="0.3">
      <c r="A2235" s="831">
        <v>30</v>
      </c>
      <c r="B2235" s="832" t="s">
        <v>3452</v>
      </c>
      <c r="C2235" s="832" t="s">
        <v>3460</v>
      </c>
      <c r="D2235" s="833" t="s">
        <v>5006</v>
      </c>
      <c r="E2235" s="834" t="s">
        <v>3469</v>
      </c>
      <c r="F2235" s="832" t="s">
        <v>3453</v>
      </c>
      <c r="G2235" s="832" t="s">
        <v>3731</v>
      </c>
      <c r="H2235" s="832" t="s">
        <v>564</v>
      </c>
      <c r="I2235" s="832" t="s">
        <v>4384</v>
      </c>
      <c r="J2235" s="832" t="s">
        <v>3188</v>
      </c>
      <c r="K2235" s="832" t="s">
        <v>3165</v>
      </c>
      <c r="L2235" s="835">
        <v>528.44000000000005</v>
      </c>
      <c r="M2235" s="835">
        <v>528.44000000000005</v>
      </c>
      <c r="N2235" s="832">
        <v>1</v>
      </c>
      <c r="O2235" s="836">
        <v>1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30</v>
      </c>
      <c r="B2236" s="832" t="s">
        <v>3452</v>
      </c>
      <c r="C2236" s="832" t="s">
        <v>3460</v>
      </c>
      <c r="D2236" s="833" t="s">
        <v>5006</v>
      </c>
      <c r="E2236" s="834" t="s">
        <v>3469</v>
      </c>
      <c r="F2236" s="832" t="s">
        <v>3453</v>
      </c>
      <c r="G2236" s="832" t="s">
        <v>3738</v>
      </c>
      <c r="H2236" s="832" t="s">
        <v>564</v>
      </c>
      <c r="I2236" s="832" t="s">
        <v>3739</v>
      </c>
      <c r="J2236" s="832" t="s">
        <v>3740</v>
      </c>
      <c r="K2236" s="832" t="s">
        <v>3741</v>
      </c>
      <c r="L2236" s="835">
        <v>93.49</v>
      </c>
      <c r="M2236" s="835">
        <v>186.98</v>
      </c>
      <c r="N2236" s="832">
        <v>2</v>
      </c>
      <c r="O2236" s="836">
        <v>1</v>
      </c>
      <c r="P2236" s="835">
        <v>186.98</v>
      </c>
      <c r="Q2236" s="837">
        <v>1</v>
      </c>
      <c r="R2236" s="832">
        <v>2</v>
      </c>
      <c r="S2236" s="837">
        <v>1</v>
      </c>
      <c r="T2236" s="836">
        <v>1</v>
      </c>
      <c r="U2236" s="838">
        <v>1</v>
      </c>
    </row>
    <row r="2237" spans="1:21" ht="14.4" customHeight="1" x14ac:dyDescent="0.3">
      <c r="A2237" s="831">
        <v>30</v>
      </c>
      <c r="B2237" s="832" t="s">
        <v>3452</v>
      </c>
      <c r="C2237" s="832" t="s">
        <v>3460</v>
      </c>
      <c r="D2237" s="833" t="s">
        <v>5006</v>
      </c>
      <c r="E2237" s="834" t="s">
        <v>3469</v>
      </c>
      <c r="F2237" s="832" t="s">
        <v>3453</v>
      </c>
      <c r="G2237" s="832" t="s">
        <v>4733</v>
      </c>
      <c r="H2237" s="832" t="s">
        <v>564</v>
      </c>
      <c r="I2237" s="832" t="s">
        <v>3044</v>
      </c>
      <c r="J2237" s="832" t="s">
        <v>3040</v>
      </c>
      <c r="K2237" s="832" t="s">
        <v>3045</v>
      </c>
      <c r="L2237" s="835">
        <v>969.48</v>
      </c>
      <c r="M2237" s="835">
        <v>969.48</v>
      </c>
      <c r="N2237" s="832">
        <v>1</v>
      </c>
      <c r="O2237" s="836">
        <v>1</v>
      </c>
      <c r="P2237" s="835">
        <v>969.48</v>
      </c>
      <c r="Q2237" s="837">
        <v>1</v>
      </c>
      <c r="R2237" s="832">
        <v>1</v>
      </c>
      <c r="S2237" s="837">
        <v>1</v>
      </c>
      <c r="T2237" s="836">
        <v>1</v>
      </c>
      <c r="U2237" s="838">
        <v>1</v>
      </c>
    </row>
    <row r="2238" spans="1:21" ht="14.4" customHeight="1" x14ac:dyDescent="0.3">
      <c r="A2238" s="831">
        <v>30</v>
      </c>
      <c r="B2238" s="832" t="s">
        <v>3452</v>
      </c>
      <c r="C2238" s="832" t="s">
        <v>3460</v>
      </c>
      <c r="D2238" s="833" t="s">
        <v>5006</v>
      </c>
      <c r="E2238" s="834" t="s">
        <v>3469</v>
      </c>
      <c r="F2238" s="832" t="s">
        <v>3453</v>
      </c>
      <c r="G2238" s="832" t="s">
        <v>3508</v>
      </c>
      <c r="H2238" s="832" t="s">
        <v>597</v>
      </c>
      <c r="I2238" s="832" t="s">
        <v>2697</v>
      </c>
      <c r="J2238" s="832" t="s">
        <v>1091</v>
      </c>
      <c r="K2238" s="832" t="s">
        <v>2698</v>
      </c>
      <c r="L2238" s="835">
        <v>42.51</v>
      </c>
      <c r="M2238" s="835">
        <v>42.51</v>
      </c>
      <c r="N2238" s="832">
        <v>1</v>
      </c>
      <c r="O2238" s="836">
        <v>0.5</v>
      </c>
      <c r="P2238" s="835">
        <v>42.51</v>
      </c>
      <c r="Q2238" s="837">
        <v>1</v>
      </c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30</v>
      </c>
      <c r="B2239" s="832" t="s">
        <v>3452</v>
      </c>
      <c r="C2239" s="832" t="s">
        <v>3460</v>
      </c>
      <c r="D2239" s="833" t="s">
        <v>5006</v>
      </c>
      <c r="E2239" s="834" t="s">
        <v>3469</v>
      </c>
      <c r="F2239" s="832" t="s">
        <v>3453</v>
      </c>
      <c r="G2239" s="832" t="s">
        <v>3509</v>
      </c>
      <c r="H2239" s="832" t="s">
        <v>564</v>
      </c>
      <c r="I2239" s="832" t="s">
        <v>3510</v>
      </c>
      <c r="J2239" s="832" t="s">
        <v>3511</v>
      </c>
      <c r="K2239" s="832" t="s">
        <v>3512</v>
      </c>
      <c r="L2239" s="835">
        <v>169.73</v>
      </c>
      <c r="M2239" s="835">
        <v>169.73</v>
      </c>
      <c r="N2239" s="832">
        <v>1</v>
      </c>
      <c r="O2239" s="836">
        <v>0.5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30</v>
      </c>
      <c r="B2240" s="832" t="s">
        <v>3452</v>
      </c>
      <c r="C2240" s="832" t="s">
        <v>3460</v>
      </c>
      <c r="D2240" s="833" t="s">
        <v>5006</v>
      </c>
      <c r="E2240" s="834" t="s">
        <v>3469</v>
      </c>
      <c r="F2240" s="832" t="s">
        <v>3453</v>
      </c>
      <c r="G2240" s="832" t="s">
        <v>3513</v>
      </c>
      <c r="H2240" s="832" t="s">
        <v>564</v>
      </c>
      <c r="I2240" s="832" t="s">
        <v>3514</v>
      </c>
      <c r="J2240" s="832" t="s">
        <v>884</v>
      </c>
      <c r="K2240" s="832" t="s">
        <v>886</v>
      </c>
      <c r="L2240" s="835">
        <v>31.23</v>
      </c>
      <c r="M2240" s="835">
        <v>31.23</v>
      </c>
      <c r="N2240" s="832">
        <v>1</v>
      </c>
      <c r="O2240" s="836">
        <v>0.5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30</v>
      </c>
      <c r="B2241" s="832" t="s">
        <v>3452</v>
      </c>
      <c r="C2241" s="832" t="s">
        <v>3460</v>
      </c>
      <c r="D2241" s="833" t="s">
        <v>5006</v>
      </c>
      <c r="E2241" s="834" t="s">
        <v>3469</v>
      </c>
      <c r="F2241" s="832" t="s">
        <v>3453</v>
      </c>
      <c r="G2241" s="832" t="s">
        <v>3513</v>
      </c>
      <c r="H2241" s="832" t="s">
        <v>564</v>
      </c>
      <c r="I2241" s="832" t="s">
        <v>4997</v>
      </c>
      <c r="J2241" s="832" t="s">
        <v>884</v>
      </c>
      <c r="K2241" s="832" t="s">
        <v>4998</v>
      </c>
      <c r="L2241" s="835">
        <v>31.23</v>
      </c>
      <c r="M2241" s="835">
        <v>31.23</v>
      </c>
      <c r="N2241" s="832">
        <v>1</v>
      </c>
      <c r="O2241" s="836">
        <v>0.5</v>
      </c>
      <c r="P2241" s="835">
        <v>31.23</v>
      </c>
      <c r="Q2241" s="837">
        <v>1</v>
      </c>
      <c r="R2241" s="832">
        <v>1</v>
      </c>
      <c r="S2241" s="837">
        <v>1</v>
      </c>
      <c r="T2241" s="836">
        <v>0.5</v>
      </c>
      <c r="U2241" s="838">
        <v>1</v>
      </c>
    </row>
    <row r="2242" spans="1:21" ht="14.4" customHeight="1" x14ac:dyDescent="0.3">
      <c r="A2242" s="831">
        <v>30</v>
      </c>
      <c r="B2242" s="832" t="s">
        <v>3452</v>
      </c>
      <c r="C2242" s="832" t="s">
        <v>3460</v>
      </c>
      <c r="D2242" s="833" t="s">
        <v>5006</v>
      </c>
      <c r="E2242" s="834" t="s">
        <v>3469</v>
      </c>
      <c r="F2242" s="832" t="s">
        <v>3453</v>
      </c>
      <c r="G2242" s="832" t="s">
        <v>3758</v>
      </c>
      <c r="H2242" s="832" t="s">
        <v>564</v>
      </c>
      <c r="I2242" s="832" t="s">
        <v>3759</v>
      </c>
      <c r="J2242" s="832" t="s">
        <v>1371</v>
      </c>
      <c r="K2242" s="832" t="s">
        <v>3760</v>
      </c>
      <c r="L2242" s="835">
        <v>107.27</v>
      </c>
      <c r="M2242" s="835">
        <v>321.81</v>
      </c>
      <c r="N2242" s="832">
        <v>3</v>
      </c>
      <c r="O2242" s="836">
        <v>1</v>
      </c>
      <c r="P2242" s="835">
        <v>321.81</v>
      </c>
      <c r="Q2242" s="837">
        <v>1</v>
      </c>
      <c r="R2242" s="832">
        <v>3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30</v>
      </c>
      <c r="B2243" s="832" t="s">
        <v>3452</v>
      </c>
      <c r="C2243" s="832" t="s">
        <v>3460</v>
      </c>
      <c r="D2243" s="833" t="s">
        <v>5006</v>
      </c>
      <c r="E2243" s="834" t="s">
        <v>3469</v>
      </c>
      <c r="F2243" s="832" t="s">
        <v>3453</v>
      </c>
      <c r="G2243" s="832" t="s">
        <v>3758</v>
      </c>
      <c r="H2243" s="832" t="s">
        <v>564</v>
      </c>
      <c r="I2243" s="832" t="s">
        <v>4479</v>
      </c>
      <c r="J2243" s="832" t="s">
        <v>1371</v>
      </c>
      <c r="K2243" s="832" t="s">
        <v>3760</v>
      </c>
      <c r="L2243" s="835">
        <v>107.27</v>
      </c>
      <c r="M2243" s="835">
        <v>107.27</v>
      </c>
      <c r="N2243" s="832">
        <v>1</v>
      </c>
      <c r="O2243" s="836">
        <v>0.5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30</v>
      </c>
      <c r="B2244" s="832" t="s">
        <v>3452</v>
      </c>
      <c r="C2244" s="832" t="s">
        <v>3460</v>
      </c>
      <c r="D2244" s="833" t="s">
        <v>5006</v>
      </c>
      <c r="E2244" s="834" t="s">
        <v>3469</v>
      </c>
      <c r="F2244" s="832" t="s">
        <v>3453</v>
      </c>
      <c r="G2244" s="832" t="s">
        <v>3575</v>
      </c>
      <c r="H2244" s="832" t="s">
        <v>564</v>
      </c>
      <c r="I2244" s="832" t="s">
        <v>3576</v>
      </c>
      <c r="J2244" s="832" t="s">
        <v>1242</v>
      </c>
      <c r="K2244" s="832" t="s">
        <v>3577</v>
      </c>
      <c r="L2244" s="835">
        <v>45.03</v>
      </c>
      <c r="M2244" s="835">
        <v>45.03</v>
      </c>
      <c r="N2244" s="832">
        <v>1</v>
      </c>
      <c r="O2244" s="836">
        <v>0.5</v>
      </c>
      <c r="P2244" s="835">
        <v>45.03</v>
      </c>
      <c r="Q2244" s="837">
        <v>1</v>
      </c>
      <c r="R2244" s="832">
        <v>1</v>
      </c>
      <c r="S2244" s="837">
        <v>1</v>
      </c>
      <c r="T2244" s="836">
        <v>0.5</v>
      </c>
      <c r="U2244" s="838">
        <v>1</v>
      </c>
    </row>
    <row r="2245" spans="1:21" ht="14.4" customHeight="1" x14ac:dyDescent="0.3">
      <c r="A2245" s="831">
        <v>30</v>
      </c>
      <c r="B2245" s="832" t="s">
        <v>3452</v>
      </c>
      <c r="C2245" s="832" t="s">
        <v>3460</v>
      </c>
      <c r="D2245" s="833" t="s">
        <v>5006</v>
      </c>
      <c r="E2245" s="834" t="s">
        <v>3469</v>
      </c>
      <c r="F2245" s="832" t="s">
        <v>3453</v>
      </c>
      <c r="G2245" s="832" t="s">
        <v>3519</v>
      </c>
      <c r="H2245" s="832" t="s">
        <v>564</v>
      </c>
      <c r="I2245" s="832" t="s">
        <v>3520</v>
      </c>
      <c r="J2245" s="832" t="s">
        <v>1845</v>
      </c>
      <c r="K2245" s="832" t="s">
        <v>3521</v>
      </c>
      <c r="L2245" s="835">
        <v>34.15</v>
      </c>
      <c r="M2245" s="835">
        <v>34.15</v>
      </c>
      <c r="N2245" s="832">
        <v>1</v>
      </c>
      <c r="O2245" s="836">
        <v>0.5</v>
      </c>
      <c r="P2245" s="835"/>
      <c r="Q2245" s="837">
        <v>0</v>
      </c>
      <c r="R2245" s="832"/>
      <c r="S2245" s="837">
        <v>0</v>
      </c>
      <c r="T2245" s="836"/>
      <c r="U2245" s="838">
        <v>0</v>
      </c>
    </row>
    <row r="2246" spans="1:21" ht="14.4" customHeight="1" x14ac:dyDescent="0.3">
      <c r="A2246" s="831">
        <v>30</v>
      </c>
      <c r="B2246" s="832" t="s">
        <v>3452</v>
      </c>
      <c r="C2246" s="832" t="s">
        <v>3460</v>
      </c>
      <c r="D2246" s="833" t="s">
        <v>5006</v>
      </c>
      <c r="E2246" s="834" t="s">
        <v>3469</v>
      </c>
      <c r="F2246" s="832" t="s">
        <v>3453</v>
      </c>
      <c r="G2246" s="832" t="s">
        <v>3482</v>
      </c>
      <c r="H2246" s="832" t="s">
        <v>564</v>
      </c>
      <c r="I2246" s="832" t="s">
        <v>3485</v>
      </c>
      <c r="J2246" s="832" t="s">
        <v>665</v>
      </c>
      <c r="K2246" s="832" t="s">
        <v>3486</v>
      </c>
      <c r="L2246" s="835">
        <v>10.55</v>
      </c>
      <c r="M2246" s="835">
        <v>10.55</v>
      </c>
      <c r="N2246" s="832">
        <v>1</v>
      </c>
      <c r="O2246" s="836">
        <v>0.5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30</v>
      </c>
      <c r="B2247" s="832" t="s">
        <v>3452</v>
      </c>
      <c r="C2247" s="832" t="s">
        <v>3460</v>
      </c>
      <c r="D2247" s="833" t="s">
        <v>5006</v>
      </c>
      <c r="E2247" s="834" t="s">
        <v>3469</v>
      </c>
      <c r="F2247" s="832" t="s">
        <v>3453</v>
      </c>
      <c r="G2247" s="832" t="s">
        <v>3482</v>
      </c>
      <c r="H2247" s="832" t="s">
        <v>564</v>
      </c>
      <c r="I2247" s="832" t="s">
        <v>3526</v>
      </c>
      <c r="J2247" s="832" t="s">
        <v>3527</v>
      </c>
      <c r="K2247" s="832" t="s">
        <v>3528</v>
      </c>
      <c r="L2247" s="835">
        <v>31.65</v>
      </c>
      <c r="M2247" s="835">
        <v>31.65</v>
      </c>
      <c r="N2247" s="832">
        <v>1</v>
      </c>
      <c r="O2247" s="836">
        <v>0.5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30</v>
      </c>
      <c r="B2248" s="832" t="s">
        <v>3452</v>
      </c>
      <c r="C2248" s="832" t="s">
        <v>3460</v>
      </c>
      <c r="D2248" s="833" t="s">
        <v>5006</v>
      </c>
      <c r="E2248" s="834" t="s">
        <v>3469</v>
      </c>
      <c r="F2248" s="832" t="s">
        <v>3453</v>
      </c>
      <c r="G2248" s="832" t="s">
        <v>4363</v>
      </c>
      <c r="H2248" s="832" t="s">
        <v>564</v>
      </c>
      <c r="I2248" s="832" t="s">
        <v>4408</v>
      </c>
      <c r="J2248" s="832" t="s">
        <v>4365</v>
      </c>
      <c r="K2248" s="832" t="s">
        <v>4409</v>
      </c>
      <c r="L2248" s="835">
        <v>58.77</v>
      </c>
      <c r="M2248" s="835">
        <v>58.77</v>
      </c>
      <c r="N2248" s="832">
        <v>1</v>
      </c>
      <c r="O2248" s="836">
        <v>0.5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30</v>
      </c>
      <c r="B2249" s="832" t="s">
        <v>3452</v>
      </c>
      <c r="C2249" s="832" t="s">
        <v>3460</v>
      </c>
      <c r="D2249" s="833" t="s">
        <v>5006</v>
      </c>
      <c r="E2249" s="834" t="s">
        <v>3469</v>
      </c>
      <c r="F2249" s="832" t="s">
        <v>3453</v>
      </c>
      <c r="G2249" s="832" t="s">
        <v>3816</v>
      </c>
      <c r="H2249" s="832" t="s">
        <v>564</v>
      </c>
      <c r="I2249" s="832" t="s">
        <v>4174</v>
      </c>
      <c r="J2249" s="832" t="s">
        <v>3818</v>
      </c>
      <c r="K2249" s="832" t="s">
        <v>4175</v>
      </c>
      <c r="L2249" s="835">
        <v>888.77</v>
      </c>
      <c r="M2249" s="835">
        <v>888.77</v>
      </c>
      <c r="N2249" s="832">
        <v>1</v>
      </c>
      <c r="O2249" s="836">
        <v>0.5</v>
      </c>
      <c r="P2249" s="835">
        <v>888.77</v>
      </c>
      <c r="Q2249" s="837">
        <v>1</v>
      </c>
      <c r="R2249" s="832">
        <v>1</v>
      </c>
      <c r="S2249" s="837">
        <v>1</v>
      </c>
      <c r="T2249" s="836">
        <v>0.5</v>
      </c>
      <c r="U2249" s="838">
        <v>1</v>
      </c>
    </row>
    <row r="2250" spans="1:21" ht="14.4" customHeight="1" x14ac:dyDescent="0.3">
      <c r="A2250" s="831">
        <v>30</v>
      </c>
      <c r="B2250" s="832" t="s">
        <v>3452</v>
      </c>
      <c r="C2250" s="832" t="s">
        <v>3460</v>
      </c>
      <c r="D2250" s="833" t="s">
        <v>5006</v>
      </c>
      <c r="E2250" s="834" t="s">
        <v>3469</v>
      </c>
      <c r="F2250" s="832" t="s">
        <v>3453</v>
      </c>
      <c r="G2250" s="832" t="s">
        <v>3633</v>
      </c>
      <c r="H2250" s="832" t="s">
        <v>564</v>
      </c>
      <c r="I2250" s="832" t="s">
        <v>4999</v>
      </c>
      <c r="J2250" s="832" t="s">
        <v>1198</v>
      </c>
      <c r="K2250" s="832" t="s">
        <v>1199</v>
      </c>
      <c r="L2250" s="835">
        <v>0</v>
      </c>
      <c r="M2250" s="835">
        <v>0</v>
      </c>
      <c r="N2250" s="832">
        <v>1</v>
      </c>
      <c r="O2250" s="836">
        <v>1</v>
      </c>
      <c r="P2250" s="835"/>
      <c r="Q2250" s="837"/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30</v>
      </c>
      <c r="B2251" s="832" t="s">
        <v>3452</v>
      </c>
      <c r="C2251" s="832" t="s">
        <v>3460</v>
      </c>
      <c r="D2251" s="833" t="s">
        <v>5006</v>
      </c>
      <c r="E2251" s="834" t="s">
        <v>3469</v>
      </c>
      <c r="F2251" s="832" t="s">
        <v>3453</v>
      </c>
      <c r="G2251" s="832" t="s">
        <v>3994</v>
      </c>
      <c r="H2251" s="832" t="s">
        <v>597</v>
      </c>
      <c r="I2251" s="832" t="s">
        <v>2820</v>
      </c>
      <c r="J2251" s="832" t="s">
        <v>1353</v>
      </c>
      <c r="K2251" s="832" t="s">
        <v>2821</v>
      </c>
      <c r="L2251" s="835">
        <v>39.549999999999997</v>
      </c>
      <c r="M2251" s="835">
        <v>79.099999999999994</v>
      </c>
      <c r="N2251" s="832">
        <v>2</v>
      </c>
      <c r="O2251" s="836">
        <v>1</v>
      </c>
      <c r="P2251" s="835">
        <v>39.549999999999997</v>
      </c>
      <c r="Q2251" s="837">
        <v>0.5</v>
      </c>
      <c r="R2251" s="832">
        <v>1</v>
      </c>
      <c r="S2251" s="837">
        <v>0.5</v>
      </c>
      <c r="T2251" s="836">
        <v>0.5</v>
      </c>
      <c r="U2251" s="838">
        <v>0.5</v>
      </c>
    </row>
    <row r="2252" spans="1:21" ht="14.4" customHeight="1" x14ac:dyDescent="0.3">
      <c r="A2252" s="831">
        <v>30</v>
      </c>
      <c r="B2252" s="832" t="s">
        <v>3452</v>
      </c>
      <c r="C2252" s="832" t="s">
        <v>3460</v>
      </c>
      <c r="D2252" s="833" t="s">
        <v>5006</v>
      </c>
      <c r="E2252" s="834" t="s">
        <v>3469</v>
      </c>
      <c r="F2252" s="832" t="s">
        <v>3453</v>
      </c>
      <c r="G2252" s="832" t="s">
        <v>3530</v>
      </c>
      <c r="H2252" s="832" t="s">
        <v>564</v>
      </c>
      <c r="I2252" s="832" t="s">
        <v>4176</v>
      </c>
      <c r="J2252" s="832" t="s">
        <v>1365</v>
      </c>
      <c r="K2252" s="832" t="s">
        <v>4177</v>
      </c>
      <c r="L2252" s="835">
        <v>0</v>
      </c>
      <c r="M2252" s="835">
        <v>0</v>
      </c>
      <c r="N2252" s="832">
        <v>1</v>
      </c>
      <c r="O2252" s="836">
        <v>0.5</v>
      </c>
      <c r="P2252" s="835">
        <v>0</v>
      </c>
      <c r="Q2252" s="837"/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30</v>
      </c>
      <c r="B2253" s="832" t="s">
        <v>3452</v>
      </c>
      <c r="C2253" s="832" t="s">
        <v>3460</v>
      </c>
      <c r="D2253" s="833" t="s">
        <v>5006</v>
      </c>
      <c r="E2253" s="834" t="s">
        <v>3469</v>
      </c>
      <c r="F2253" s="832" t="s">
        <v>3453</v>
      </c>
      <c r="G2253" s="832" t="s">
        <v>3637</v>
      </c>
      <c r="H2253" s="832" t="s">
        <v>564</v>
      </c>
      <c r="I2253" s="832" t="s">
        <v>3641</v>
      </c>
      <c r="J2253" s="832" t="s">
        <v>3639</v>
      </c>
      <c r="K2253" s="832" t="s">
        <v>3642</v>
      </c>
      <c r="L2253" s="835">
        <v>1228</v>
      </c>
      <c r="M2253" s="835">
        <v>1228</v>
      </c>
      <c r="N2253" s="832">
        <v>1</v>
      </c>
      <c r="O2253" s="836">
        <v>0.5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30</v>
      </c>
      <c r="B2254" s="832" t="s">
        <v>3452</v>
      </c>
      <c r="C2254" s="832" t="s">
        <v>3460</v>
      </c>
      <c r="D2254" s="833" t="s">
        <v>5006</v>
      </c>
      <c r="E2254" s="834" t="s">
        <v>3469</v>
      </c>
      <c r="F2254" s="832" t="s">
        <v>3453</v>
      </c>
      <c r="G2254" s="832" t="s">
        <v>3534</v>
      </c>
      <c r="H2254" s="832" t="s">
        <v>564</v>
      </c>
      <c r="I2254" s="832" t="s">
        <v>3995</v>
      </c>
      <c r="J2254" s="832" t="s">
        <v>2609</v>
      </c>
      <c r="K2254" s="832" t="s">
        <v>3996</v>
      </c>
      <c r="L2254" s="835">
        <v>43.21</v>
      </c>
      <c r="M2254" s="835">
        <v>43.21</v>
      </c>
      <c r="N2254" s="832">
        <v>1</v>
      </c>
      <c r="O2254" s="836">
        <v>0.5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30</v>
      </c>
      <c r="B2255" s="832" t="s">
        <v>3452</v>
      </c>
      <c r="C2255" s="832" t="s">
        <v>3460</v>
      </c>
      <c r="D2255" s="833" t="s">
        <v>5006</v>
      </c>
      <c r="E2255" s="834" t="s">
        <v>3469</v>
      </c>
      <c r="F2255" s="832" t="s">
        <v>3453</v>
      </c>
      <c r="G2255" s="832" t="s">
        <v>3537</v>
      </c>
      <c r="H2255" s="832" t="s">
        <v>597</v>
      </c>
      <c r="I2255" s="832" t="s">
        <v>2717</v>
      </c>
      <c r="J2255" s="832" t="s">
        <v>736</v>
      </c>
      <c r="K2255" s="832" t="s">
        <v>2718</v>
      </c>
      <c r="L2255" s="835">
        <v>10.65</v>
      </c>
      <c r="M2255" s="835">
        <v>10.65</v>
      </c>
      <c r="N2255" s="832">
        <v>1</v>
      </c>
      <c r="O2255" s="836">
        <v>0.5</v>
      </c>
      <c r="P2255" s="835">
        <v>10.65</v>
      </c>
      <c r="Q2255" s="837">
        <v>1</v>
      </c>
      <c r="R2255" s="832">
        <v>1</v>
      </c>
      <c r="S2255" s="837">
        <v>1</v>
      </c>
      <c r="T2255" s="836">
        <v>0.5</v>
      </c>
      <c r="U2255" s="838">
        <v>1</v>
      </c>
    </row>
    <row r="2256" spans="1:21" ht="14.4" customHeight="1" x14ac:dyDescent="0.3">
      <c r="A2256" s="831">
        <v>30</v>
      </c>
      <c r="B2256" s="832" t="s">
        <v>3452</v>
      </c>
      <c r="C2256" s="832" t="s">
        <v>3460</v>
      </c>
      <c r="D2256" s="833" t="s">
        <v>5006</v>
      </c>
      <c r="E2256" s="834" t="s">
        <v>3469</v>
      </c>
      <c r="F2256" s="832" t="s">
        <v>3453</v>
      </c>
      <c r="G2256" s="832" t="s">
        <v>3542</v>
      </c>
      <c r="H2256" s="832" t="s">
        <v>597</v>
      </c>
      <c r="I2256" s="832" t="s">
        <v>2639</v>
      </c>
      <c r="J2256" s="832" t="s">
        <v>1071</v>
      </c>
      <c r="K2256" s="832" t="s">
        <v>2640</v>
      </c>
      <c r="L2256" s="835">
        <v>736.33</v>
      </c>
      <c r="M2256" s="835">
        <v>1472.66</v>
      </c>
      <c r="N2256" s="832">
        <v>2</v>
      </c>
      <c r="O2256" s="836">
        <v>0.5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30</v>
      </c>
      <c r="B2257" s="832" t="s">
        <v>3452</v>
      </c>
      <c r="C2257" s="832" t="s">
        <v>3460</v>
      </c>
      <c r="D2257" s="833" t="s">
        <v>5006</v>
      </c>
      <c r="E2257" s="834" t="s">
        <v>3469</v>
      </c>
      <c r="F2257" s="832" t="s">
        <v>3453</v>
      </c>
      <c r="G2257" s="832" t="s">
        <v>3542</v>
      </c>
      <c r="H2257" s="832" t="s">
        <v>597</v>
      </c>
      <c r="I2257" s="832" t="s">
        <v>2643</v>
      </c>
      <c r="J2257" s="832" t="s">
        <v>1071</v>
      </c>
      <c r="K2257" s="832" t="s">
        <v>2644</v>
      </c>
      <c r="L2257" s="835">
        <v>490.89</v>
      </c>
      <c r="M2257" s="835">
        <v>490.89</v>
      </c>
      <c r="N2257" s="832">
        <v>1</v>
      </c>
      <c r="O2257" s="836">
        <v>0.5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30</v>
      </c>
      <c r="B2258" s="832" t="s">
        <v>3452</v>
      </c>
      <c r="C2258" s="832" t="s">
        <v>3460</v>
      </c>
      <c r="D2258" s="833" t="s">
        <v>5006</v>
      </c>
      <c r="E2258" s="834" t="s">
        <v>3469</v>
      </c>
      <c r="F2258" s="832" t="s">
        <v>3453</v>
      </c>
      <c r="G2258" s="832" t="s">
        <v>3542</v>
      </c>
      <c r="H2258" s="832" t="s">
        <v>597</v>
      </c>
      <c r="I2258" s="832" t="s">
        <v>2633</v>
      </c>
      <c r="J2258" s="832" t="s">
        <v>1077</v>
      </c>
      <c r="K2258" s="832" t="s">
        <v>2634</v>
      </c>
      <c r="L2258" s="835">
        <v>1847.49</v>
      </c>
      <c r="M2258" s="835">
        <v>3694.98</v>
      </c>
      <c r="N2258" s="832">
        <v>2</v>
      </c>
      <c r="O2258" s="836">
        <v>1</v>
      </c>
      <c r="P2258" s="835">
        <v>3694.98</v>
      </c>
      <c r="Q2258" s="837">
        <v>1</v>
      </c>
      <c r="R2258" s="832">
        <v>2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30</v>
      </c>
      <c r="B2259" s="832" t="s">
        <v>3452</v>
      </c>
      <c r="C2259" s="832" t="s">
        <v>3460</v>
      </c>
      <c r="D2259" s="833" t="s">
        <v>5006</v>
      </c>
      <c r="E2259" s="834" t="s">
        <v>3469</v>
      </c>
      <c r="F2259" s="832" t="s">
        <v>3453</v>
      </c>
      <c r="G2259" s="832" t="s">
        <v>4050</v>
      </c>
      <c r="H2259" s="832" t="s">
        <v>564</v>
      </c>
      <c r="I2259" s="832" t="s">
        <v>4052</v>
      </c>
      <c r="J2259" s="832" t="s">
        <v>982</v>
      </c>
      <c r="K2259" s="832" t="s">
        <v>3723</v>
      </c>
      <c r="L2259" s="835">
        <v>77.62</v>
      </c>
      <c r="M2259" s="835">
        <v>77.62</v>
      </c>
      <c r="N2259" s="832">
        <v>1</v>
      </c>
      <c r="O2259" s="836">
        <v>0.5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30</v>
      </c>
      <c r="B2260" s="832" t="s">
        <v>3452</v>
      </c>
      <c r="C2260" s="832" t="s">
        <v>3460</v>
      </c>
      <c r="D2260" s="833" t="s">
        <v>5006</v>
      </c>
      <c r="E2260" s="834" t="s">
        <v>3469</v>
      </c>
      <c r="F2260" s="832" t="s">
        <v>3453</v>
      </c>
      <c r="G2260" s="832" t="s">
        <v>3581</v>
      </c>
      <c r="H2260" s="832" t="s">
        <v>564</v>
      </c>
      <c r="I2260" s="832" t="s">
        <v>3582</v>
      </c>
      <c r="J2260" s="832" t="s">
        <v>3583</v>
      </c>
      <c r="K2260" s="832" t="s">
        <v>642</v>
      </c>
      <c r="L2260" s="835">
        <v>174.59</v>
      </c>
      <c r="M2260" s="835">
        <v>174.59</v>
      </c>
      <c r="N2260" s="832">
        <v>1</v>
      </c>
      <c r="O2260" s="836">
        <v>0.5</v>
      </c>
      <c r="P2260" s="835">
        <v>174.59</v>
      </c>
      <c r="Q2260" s="837">
        <v>1</v>
      </c>
      <c r="R2260" s="832">
        <v>1</v>
      </c>
      <c r="S2260" s="837">
        <v>1</v>
      </c>
      <c r="T2260" s="836">
        <v>0.5</v>
      </c>
      <c r="U2260" s="838">
        <v>1</v>
      </c>
    </row>
    <row r="2261" spans="1:21" ht="14.4" customHeight="1" x14ac:dyDescent="0.3">
      <c r="A2261" s="831">
        <v>30</v>
      </c>
      <c r="B2261" s="832" t="s">
        <v>3452</v>
      </c>
      <c r="C2261" s="832" t="s">
        <v>3460</v>
      </c>
      <c r="D2261" s="833" t="s">
        <v>5006</v>
      </c>
      <c r="E2261" s="834" t="s">
        <v>3469</v>
      </c>
      <c r="F2261" s="832" t="s">
        <v>3453</v>
      </c>
      <c r="G2261" s="832" t="s">
        <v>3544</v>
      </c>
      <c r="H2261" s="832" t="s">
        <v>564</v>
      </c>
      <c r="I2261" s="832" t="s">
        <v>3545</v>
      </c>
      <c r="J2261" s="832" t="s">
        <v>1133</v>
      </c>
      <c r="K2261" s="832" t="s">
        <v>3546</v>
      </c>
      <c r="L2261" s="835">
        <v>32.25</v>
      </c>
      <c r="M2261" s="835">
        <v>64.5</v>
      </c>
      <c r="N2261" s="832">
        <v>2</v>
      </c>
      <c r="O2261" s="836">
        <v>1</v>
      </c>
      <c r="P2261" s="835">
        <v>32.25</v>
      </c>
      <c r="Q2261" s="837">
        <v>0.5</v>
      </c>
      <c r="R2261" s="832">
        <v>1</v>
      </c>
      <c r="S2261" s="837">
        <v>0.5</v>
      </c>
      <c r="T2261" s="836">
        <v>0.5</v>
      </c>
      <c r="U2261" s="838">
        <v>0.5</v>
      </c>
    </row>
    <row r="2262" spans="1:21" ht="14.4" customHeight="1" x14ac:dyDescent="0.3">
      <c r="A2262" s="831">
        <v>30</v>
      </c>
      <c r="B2262" s="832" t="s">
        <v>3452</v>
      </c>
      <c r="C2262" s="832" t="s">
        <v>3460</v>
      </c>
      <c r="D2262" s="833" t="s">
        <v>5006</v>
      </c>
      <c r="E2262" s="834" t="s">
        <v>3469</v>
      </c>
      <c r="F2262" s="832" t="s">
        <v>3453</v>
      </c>
      <c r="G2262" s="832" t="s">
        <v>3584</v>
      </c>
      <c r="H2262" s="832" t="s">
        <v>597</v>
      </c>
      <c r="I2262" s="832" t="s">
        <v>2781</v>
      </c>
      <c r="J2262" s="832" t="s">
        <v>1553</v>
      </c>
      <c r="K2262" s="832" t="s">
        <v>2737</v>
      </c>
      <c r="L2262" s="835">
        <v>47.7</v>
      </c>
      <c r="M2262" s="835">
        <v>47.7</v>
      </c>
      <c r="N2262" s="832">
        <v>1</v>
      </c>
      <c r="O2262" s="836">
        <v>0.5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30</v>
      </c>
      <c r="B2263" s="832" t="s">
        <v>3452</v>
      </c>
      <c r="C2263" s="832" t="s">
        <v>3460</v>
      </c>
      <c r="D2263" s="833" t="s">
        <v>5006</v>
      </c>
      <c r="E2263" s="834" t="s">
        <v>3469</v>
      </c>
      <c r="F2263" s="832" t="s">
        <v>3453</v>
      </c>
      <c r="G2263" s="832" t="s">
        <v>3547</v>
      </c>
      <c r="H2263" s="832" t="s">
        <v>564</v>
      </c>
      <c r="I2263" s="832" t="s">
        <v>4059</v>
      </c>
      <c r="J2263" s="832" t="s">
        <v>4060</v>
      </c>
      <c r="K2263" s="832" t="s">
        <v>4061</v>
      </c>
      <c r="L2263" s="835">
        <v>72.31</v>
      </c>
      <c r="M2263" s="835">
        <v>72.31</v>
      </c>
      <c r="N2263" s="832">
        <v>1</v>
      </c>
      <c r="O2263" s="836">
        <v>0.5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30</v>
      </c>
      <c r="B2264" s="832" t="s">
        <v>3452</v>
      </c>
      <c r="C2264" s="832" t="s">
        <v>3460</v>
      </c>
      <c r="D2264" s="833" t="s">
        <v>5006</v>
      </c>
      <c r="E2264" s="834" t="s">
        <v>3469</v>
      </c>
      <c r="F2264" s="832" t="s">
        <v>3453</v>
      </c>
      <c r="G2264" s="832" t="s">
        <v>3553</v>
      </c>
      <c r="H2264" s="832" t="s">
        <v>564</v>
      </c>
      <c r="I2264" s="832" t="s">
        <v>4920</v>
      </c>
      <c r="J2264" s="832" t="s">
        <v>4921</v>
      </c>
      <c r="K2264" s="832" t="s">
        <v>4426</v>
      </c>
      <c r="L2264" s="835">
        <v>597.88</v>
      </c>
      <c r="M2264" s="835">
        <v>597.88</v>
      </c>
      <c r="N2264" s="832">
        <v>1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30</v>
      </c>
      <c r="B2265" s="832" t="s">
        <v>3452</v>
      </c>
      <c r="C2265" s="832" t="s">
        <v>3460</v>
      </c>
      <c r="D2265" s="833" t="s">
        <v>5006</v>
      </c>
      <c r="E2265" s="834" t="s">
        <v>3469</v>
      </c>
      <c r="F2265" s="832" t="s">
        <v>3453</v>
      </c>
      <c r="G2265" s="832" t="s">
        <v>4589</v>
      </c>
      <c r="H2265" s="832" t="s">
        <v>597</v>
      </c>
      <c r="I2265" s="832" t="s">
        <v>2665</v>
      </c>
      <c r="J2265" s="832" t="s">
        <v>2666</v>
      </c>
      <c r="K2265" s="832" t="s">
        <v>2667</v>
      </c>
      <c r="L2265" s="835">
        <v>160.1</v>
      </c>
      <c r="M2265" s="835">
        <v>160.1</v>
      </c>
      <c r="N2265" s="832">
        <v>1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30</v>
      </c>
      <c r="B2266" s="832" t="s">
        <v>3452</v>
      </c>
      <c r="C2266" s="832" t="s">
        <v>3460</v>
      </c>
      <c r="D2266" s="833" t="s">
        <v>5006</v>
      </c>
      <c r="E2266" s="834" t="s">
        <v>3469</v>
      </c>
      <c r="F2266" s="832" t="s">
        <v>3453</v>
      </c>
      <c r="G2266" s="832" t="s">
        <v>4631</v>
      </c>
      <c r="H2266" s="832" t="s">
        <v>564</v>
      </c>
      <c r="I2266" s="832" t="s">
        <v>5000</v>
      </c>
      <c r="J2266" s="832" t="s">
        <v>2289</v>
      </c>
      <c r="K2266" s="832" t="s">
        <v>5001</v>
      </c>
      <c r="L2266" s="835">
        <v>89.88</v>
      </c>
      <c r="M2266" s="835">
        <v>89.88</v>
      </c>
      <c r="N2266" s="832">
        <v>1</v>
      </c>
      <c r="O2266" s="836">
        <v>0.5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30</v>
      </c>
      <c r="B2267" s="832" t="s">
        <v>3452</v>
      </c>
      <c r="C2267" s="832" t="s">
        <v>3460</v>
      </c>
      <c r="D2267" s="833" t="s">
        <v>5006</v>
      </c>
      <c r="E2267" s="834" t="s">
        <v>3469</v>
      </c>
      <c r="F2267" s="832" t="s">
        <v>3453</v>
      </c>
      <c r="G2267" s="832" t="s">
        <v>3586</v>
      </c>
      <c r="H2267" s="832" t="s">
        <v>564</v>
      </c>
      <c r="I2267" s="832" t="s">
        <v>3587</v>
      </c>
      <c r="J2267" s="832" t="s">
        <v>1652</v>
      </c>
      <c r="K2267" s="832" t="s">
        <v>3588</v>
      </c>
      <c r="L2267" s="835">
        <v>128.69999999999999</v>
      </c>
      <c r="M2267" s="835">
        <v>128.69999999999999</v>
      </c>
      <c r="N2267" s="832">
        <v>1</v>
      </c>
      <c r="O2267" s="836">
        <v>1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30</v>
      </c>
      <c r="B2268" s="832" t="s">
        <v>3452</v>
      </c>
      <c r="C2268" s="832" t="s">
        <v>3460</v>
      </c>
      <c r="D2268" s="833" t="s">
        <v>5006</v>
      </c>
      <c r="E2268" s="834" t="s">
        <v>3469</v>
      </c>
      <c r="F2268" s="832" t="s">
        <v>3453</v>
      </c>
      <c r="G2268" s="832" t="s">
        <v>3559</v>
      </c>
      <c r="H2268" s="832" t="s">
        <v>597</v>
      </c>
      <c r="I2268" s="832" t="s">
        <v>3057</v>
      </c>
      <c r="J2268" s="832" t="s">
        <v>1461</v>
      </c>
      <c r="K2268" s="832" t="s">
        <v>3058</v>
      </c>
      <c r="L2268" s="835">
        <v>0</v>
      </c>
      <c r="M2268" s="835">
        <v>0</v>
      </c>
      <c r="N2268" s="832">
        <v>5</v>
      </c>
      <c r="O2268" s="836">
        <v>2.5</v>
      </c>
      <c r="P2268" s="835">
        <v>0</v>
      </c>
      <c r="Q2268" s="837"/>
      <c r="R2268" s="832">
        <v>1</v>
      </c>
      <c r="S2268" s="837">
        <v>0.2</v>
      </c>
      <c r="T2268" s="836">
        <v>0.5</v>
      </c>
      <c r="U2268" s="838">
        <v>0.2</v>
      </c>
    </row>
    <row r="2269" spans="1:21" ht="14.4" customHeight="1" x14ac:dyDescent="0.3">
      <c r="A2269" s="831">
        <v>30</v>
      </c>
      <c r="B2269" s="832" t="s">
        <v>3452</v>
      </c>
      <c r="C2269" s="832" t="s">
        <v>3460</v>
      </c>
      <c r="D2269" s="833" t="s">
        <v>5006</v>
      </c>
      <c r="E2269" s="834" t="s">
        <v>3469</v>
      </c>
      <c r="F2269" s="832" t="s">
        <v>3453</v>
      </c>
      <c r="G2269" s="832" t="s">
        <v>3563</v>
      </c>
      <c r="H2269" s="832" t="s">
        <v>564</v>
      </c>
      <c r="I2269" s="832" t="s">
        <v>3921</v>
      </c>
      <c r="J2269" s="832" t="s">
        <v>1839</v>
      </c>
      <c r="K2269" s="832" t="s">
        <v>3922</v>
      </c>
      <c r="L2269" s="835">
        <v>789.2</v>
      </c>
      <c r="M2269" s="835">
        <v>1578.4</v>
      </c>
      <c r="N2269" s="832">
        <v>2</v>
      </c>
      <c r="O2269" s="836">
        <v>1</v>
      </c>
      <c r="P2269" s="835">
        <v>789.2</v>
      </c>
      <c r="Q2269" s="837">
        <v>0.5</v>
      </c>
      <c r="R2269" s="832">
        <v>1</v>
      </c>
      <c r="S2269" s="837">
        <v>0.5</v>
      </c>
      <c r="T2269" s="836">
        <v>0.5</v>
      </c>
      <c r="U2269" s="838">
        <v>0.5</v>
      </c>
    </row>
    <row r="2270" spans="1:21" ht="14.4" customHeight="1" x14ac:dyDescent="0.3">
      <c r="A2270" s="831">
        <v>30</v>
      </c>
      <c r="B2270" s="832" t="s">
        <v>3452</v>
      </c>
      <c r="C2270" s="832" t="s">
        <v>3460</v>
      </c>
      <c r="D2270" s="833" t="s">
        <v>5006</v>
      </c>
      <c r="E2270" s="834" t="s">
        <v>3469</v>
      </c>
      <c r="F2270" s="832" t="s">
        <v>3453</v>
      </c>
      <c r="G2270" s="832" t="s">
        <v>3929</v>
      </c>
      <c r="H2270" s="832" t="s">
        <v>564</v>
      </c>
      <c r="I2270" s="832" t="s">
        <v>3930</v>
      </c>
      <c r="J2270" s="832" t="s">
        <v>826</v>
      </c>
      <c r="K2270" s="832" t="s">
        <v>3931</v>
      </c>
      <c r="L2270" s="835">
        <v>132</v>
      </c>
      <c r="M2270" s="835">
        <v>132</v>
      </c>
      <c r="N2270" s="832">
        <v>1</v>
      </c>
      <c r="O2270" s="836">
        <v>0.5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30</v>
      </c>
      <c r="B2271" s="832" t="s">
        <v>3452</v>
      </c>
      <c r="C2271" s="832" t="s">
        <v>3460</v>
      </c>
      <c r="D2271" s="833" t="s">
        <v>5006</v>
      </c>
      <c r="E2271" s="834" t="s">
        <v>3469</v>
      </c>
      <c r="F2271" s="832" t="s">
        <v>3453</v>
      </c>
      <c r="G2271" s="832" t="s">
        <v>5002</v>
      </c>
      <c r="H2271" s="832" t="s">
        <v>564</v>
      </c>
      <c r="I2271" s="832" t="s">
        <v>5003</v>
      </c>
      <c r="J2271" s="832" t="s">
        <v>2100</v>
      </c>
      <c r="K2271" s="832" t="s">
        <v>2101</v>
      </c>
      <c r="L2271" s="835">
        <v>61.97</v>
      </c>
      <c r="M2271" s="835">
        <v>61.97</v>
      </c>
      <c r="N2271" s="832">
        <v>1</v>
      </c>
      <c r="O2271" s="836">
        <v>1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30</v>
      </c>
      <c r="B2272" s="832" t="s">
        <v>3452</v>
      </c>
      <c r="C2272" s="832" t="s">
        <v>3460</v>
      </c>
      <c r="D2272" s="833" t="s">
        <v>5006</v>
      </c>
      <c r="E2272" s="834" t="s">
        <v>3469</v>
      </c>
      <c r="F2272" s="832" t="s">
        <v>3453</v>
      </c>
      <c r="G2272" s="832" t="s">
        <v>3938</v>
      </c>
      <c r="H2272" s="832" t="s">
        <v>564</v>
      </c>
      <c r="I2272" s="832" t="s">
        <v>3939</v>
      </c>
      <c r="J2272" s="832" t="s">
        <v>1781</v>
      </c>
      <c r="K2272" s="832" t="s">
        <v>3940</v>
      </c>
      <c r="L2272" s="835">
        <v>264</v>
      </c>
      <c r="M2272" s="835">
        <v>264</v>
      </c>
      <c r="N2272" s="832">
        <v>1</v>
      </c>
      <c r="O2272" s="836">
        <v>0.5</v>
      </c>
      <c r="P2272" s="835">
        <v>264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30</v>
      </c>
      <c r="B2273" s="832" t="s">
        <v>3452</v>
      </c>
      <c r="C2273" s="832" t="s">
        <v>3460</v>
      </c>
      <c r="D2273" s="833" t="s">
        <v>5006</v>
      </c>
      <c r="E2273" s="834" t="s">
        <v>3469</v>
      </c>
      <c r="F2273" s="832" t="s">
        <v>3453</v>
      </c>
      <c r="G2273" s="832" t="s">
        <v>3590</v>
      </c>
      <c r="H2273" s="832" t="s">
        <v>564</v>
      </c>
      <c r="I2273" s="832" t="s">
        <v>4616</v>
      </c>
      <c r="J2273" s="832" t="s">
        <v>4617</v>
      </c>
      <c r="K2273" s="832" t="s">
        <v>4618</v>
      </c>
      <c r="L2273" s="835">
        <v>387.73</v>
      </c>
      <c r="M2273" s="835">
        <v>387.73</v>
      </c>
      <c r="N2273" s="832">
        <v>1</v>
      </c>
      <c r="O2273" s="836">
        <v>0.5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30</v>
      </c>
      <c r="B2274" s="832" t="s">
        <v>3452</v>
      </c>
      <c r="C2274" s="832" t="s">
        <v>3460</v>
      </c>
      <c r="D2274" s="833" t="s">
        <v>5006</v>
      </c>
      <c r="E2274" s="834" t="s">
        <v>3469</v>
      </c>
      <c r="F2274" s="832" t="s">
        <v>3453</v>
      </c>
      <c r="G2274" s="832" t="s">
        <v>4081</v>
      </c>
      <c r="H2274" s="832" t="s">
        <v>597</v>
      </c>
      <c r="I2274" s="832" t="s">
        <v>2776</v>
      </c>
      <c r="J2274" s="832" t="s">
        <v>2777</v>
      </c>
      <c r="K2274" s="832" t="s">
        <v>2778</v>
      </c>
      <c r="L2274" s="835">
        <v>218.73</v>
      </c>
      <c r="M2274" s="835">
        <v>218.73</v>
      </c>
      <c r="N2274" s="832">
        <v>1</v>
      </c>
      <c r="O2274" s="836">
        <v>0.5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30</v>
      </c>
      <c r="B2275" s="832" t="s">
        <v>3452</v>
      </c>
      <c r="C2275" s="832" t="s">
        <v>3460</v>
      </c>
      <c r="D2275" s="833" t="s">
        <v>5006</v>
      </c>
      <c r="E2275" s="834" t="s">
        <v>3469</v>
      </c>
      <c r="F2275" s="832" t="s">
        <v>3453</v>
      </c>
      <c r="G2275" s="832" t="s">
        <v>4227</v>
      </c>
      <c r="H2275" s="832" t="s">
        <v>564</v>
      </c>
      <c r="I2275" s="832" t="s">
        <v>4228</v>
      </c>
      <c r="J2275" s="832" t="s">
        <v>4229</v>
      </c>
      <c r="K2275" s="832" t="s">
        <v>4230</v>
      </c>
      <c r="L2275" s="835">
        <v>138.86000000000001</v>
      </c>
      <c r="M2275" s="835">
        <v>138.86000000000001</v>
      </c>
      <c r="N2275" s="832">
        <v>1</v>
      </c>
      <c r="O2275" s="836">
        <v>0.5</v>
      </c>
      <c r="P2275" s="835">
        <v>138.86000000000001</v>
      </c>
      <c r="Q2275" s="837">
        <v>1</v>
      </c>
      <c r="R2275" s="832">
        <v>1</v>
      </c>
      <c r="S2275" s="837">
        <v>1</v>
      </c>
      <c r="T2275" s="836">
        <v>0.5</v>
      </c>
      <c r="U2275" s="838">
        <v>1</v>
      </c>
    </row>
    <row r="2276" spans="1:21" ht="14.4" customHeight="1" x14ac:dyDescent="0.3">
      <c r="A2276" s="831">
        <v>30</v>
      </c>
      <c r="B2276" s="832" t="s">
        <v>3452</v>
      </c>
      <c r="C2276" s="832" t="s">
        <v>3460</v>
      </c>
      <c r="D2276" s="833" t="s">
        <v>5006</v>
      </c>
      <c r="E2276" s="834" t="s">
        <v>3469</v>
      </c>
      <c r="F2276" s="832" t="s">
        <v>3453</v>
      </c>
      <c r="G2276" s="832" t="s">
        <v>3594</v>
      </c>
      <c r="H2276" s="832" t="s">
        <v>597</v>
      </c>
      <c r="I2276" s="832" t="s">
        <v>2571</v>
      </c>
      <c r="J2276" s="832" t="s">
        <v>2572</v>
      </c>
      <c r="K2276" s="832" t="s">
        <v>2573</v>
      </c>
      <c r="L2276" s="835">
        <v>165.63</v>
      </c>
      <c r="M2276" s="835">
        <v>165.63</v>
      </c>
      <c r="N2276" s="832">
        <v>1</v>
      </c>
      <c r="O2276" s="836">
        <v>0.5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30</v>
      </c>
      <c r="B2277" s="832" t="s">
        <v>3452</v>
      </c>
      <c r="C2277" s="832" t="s">
        <v>3460</v>
      </c>
      <c r="D2277" s="833" t="s">
        <v>5006</v>
      </c>
      <c r="E2277" s="834" t="s">
        <v>3469</v>
      </c>
      <c r="F2277" s="832" t="s">
        <v>3453</v>
      </c>
      <c r="G2277" s="832" t="s">
        <v>3571</v>
      </c>
      <c r="H2277" s="832" t="s">
        <v>597</v>
      </c>
      <c r="I2277" s="832" t="s">
        <v>3053</v>
      </c>
      <c r="J2277" s="832" t="s">
        <v>3054</v>
      </c>
      <c r="K2277" s="832" t="s">
        <v>3055</v>
      </c>
      <c r="L2277" s="835">
        <v>50.32</v>
      </c>
      <c r="M2277" s="835">
        <v>50.32</v>
      </c>
      <c r="N2277" s="832">
        <v>1</v>
      </c>
      <c r="O2277" s="836">
        <v>0.5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thickBot="1" x14ac:dyDescent="0.35">
      <c r="A2278" s="839">
        <v>30</v>
      </c>
      <c r="B2278" s="840" t="s">
        <v>3452</v>
      </c>
      <c r="C2278" s="840" t="s">
        <v>3460</v>
      </c>
      <c r="D2278" s="841" t="s">
        <v>5006</v>
      </c>
      <c r="E2278" s="842" t="s">
        <v>3469</v>
      </c>
      <c r="F2278" s="840" t="s">
        <v>3453</v>
      </c>
      <c r="G2278" s="840" t="s">
        <v>3572</v>
      </c>
      <c r="H2278" s="840" t="s">
        <v>597</v>
      </c>
      <c r="I2278" s="840" t="s">
        <v>2906</v>
      </c>
      <c r="J2278" s="840" t="s">
        <v>2900</v>
      </c>
      <c r="K2278" s="840" t="s">
        <v>2907</v>
      </c>
      <c r="L2278" s="843">
        <v>49.08</v>
      </c>
      <c r="M2278" s="843">
        <v>98.16</v>
      </c>
      <c r="N2278" s="840">
        <v>2</v>
      </c>
      <c r="O2278" s="844">
        <v>1</v>
      </c>
      <c r="P2278" s="843">
        <v>49.08</v>
      </c>
      <c r="Q2278" s="845">
        <v>0.5</v>
      </c>
      <c r="R2278" s="840">
        <v>1</v>
      </c>
      <c r="S2278" s="845">
        <v>0.5</v>
      </c>
      <c r="T2278" s="844">
        <v>0.5</v>
      </c>
      <c r="U2278" s="846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5008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3475</v>
      </c>
      <c r="B5" s="225">
        <v>102365.81</v>
      </c>
      <c r="C5" s="830">
        <v>0.61406604122587161</v>
      </c>
      <c r="D5" s="225">
        <v>64335.819999999992</v>
      </c>
      <c r="E5" s="830">
        <v>0.38593395877412828</v>
      </c>
      <c r="F5" s="848">
        <v>166701.63</v>
      </c>
    </row>
    <row r="6" spans="1:6" ht="14.4" customHeight="1" x14ac:dyDescent="0.3">
      <c r="A6" s="857" t="s">
        <v>3468</v>
      </c>
      <c r="B6" s="849">
        <v>16381.42</v>
      </c>
      <c r="C6" s="837">
        <v>0.20017571900600228</v>
      </c>
      <c r="D6" s="849">
        <v>65453.780000000013</v>
      </c>
      <c r="E6" s="837">
        <v>0.79982428099399772</v>
      </c>
      <c r="F6" s="850">
        <v>81835.200000000012</v>
      </c>
    </row>
    <row r="7" spans="1:6" ht="14.4" customHeight="1" x14ac:dyDescent="0.3">
      <c r="A7" s="857" t="s">
        <v>3472</v>
      </c>
      <c r="B7" s="849">
        <v>12897.920000000002</v>
      </c>
      <c r="C7" s="837">
        <v>8.8213693766499124E-2</v>
      </c>
      <c r="D7" s="849">
        <v>133314.30000000002</v>
      </c>
      <c r="E7" s="837">
        <v>0.91178630623350077</v>
      </c>
      <c r="F7" s="850">
        <v>146212.22000000003</v>
      </c>
    </row>
    <row r="8" spans="1:6" ht="14.4" customHeight="1" x14ac:dyDescent="0.3">
      <c r="A8" s="857" t="s">
        <v>3478</v>
      </c>
      <c r="B8" s="849">
        <v>4462.72</v>
      </c>
      <c r="C8" s="837">
        <v>0.15850164460657479</v>
      </c>
      <c r="D8" s="849">
        <v>23692.950000000004</v>
      </c>
      <c r="E8" s="837">
        <v>0.84149835539342521</v>
      </c>
      <c r="F8" s="850">
        <v>28155.670000000006</v>
      </c>
    </row>
    <row r="9" spans="1:6" ht="14.4" customHeight="1" x14ac:dyDescent="0.3">
      <c r="A9" s="857" t="s">
        <v>3471</v>
      </c>
      <c r="B9" s="849">
        <v>3838.21</v>
      </c>
      <c r="C9" s="837">
        <v>0.11344866551411333</v>
      </c>
      <c r="D9" s="849">
        <v>29993.920000000013</v>
      </c>
      <c r="E9" s="837">
        <v>0.88655133448588674</v>
      </c>
      <c r="F9" s="850">
        <v>33832.130000000012</v>
      </c>
    </row>
    <row r="10" spans="1:6" ht="14.4" customHeight="1" x14ac:dyDescent="0.3">
      <c r="A10" s="857" t="s">
        <v>3479</v>
      </c>
      <c r="B10" s="849">
        <v>3648.84</v>
      </c>
      <c r="C10" s="837">
        <v>6.0806490398435775E-2</v>
      </c>
      <c r="D10" s="849">
        <v>56358.570000000014</v>
      </c>
      <c r="E10" s="837">
        <v>0.93919350960156411</v>
      </c>
      <c r="F10" s="850">
        <v>60007.410000000018</v>
      </c>
    </row>
    <row r="11" spans="1:6" ht="14.4" customHeight="1" x14ac:dyDescent="0.3">
      <c r="A11" s="857" t="s">
        <v>3469</v>
      </c>
      <c r="B11" s="849">
        <v>1981.26</v>
      </c>
      <c r="C11" s="837">
        <v>0.11106589082102854</v>
      </c>
      <c r="D11" s="849">
        <v>15857.340000000002</v>
      </c>
      <c r="E11" s="837">
        <v>0.88893410917897142</v>
      </c>
      <c r="F11" s="850">
        <v>17838.600000000002</v>
      </c>
    </row>
    <row r="12" spans="1:6" ht="14.4" customHeight="1" x14ac:dyDescent="0.3">
      <c r="A12" s="857" t="s">
        <v>3474</v>
      </c>
      <c r="B12" s="849">
        <v>901.78</v>
      </c>
      <c r="C12" s="837">
        <v>2.4015132692010145E-2</v>
      </c>
      <c r="D12" s="849">
        <v>36648.71</v>
      </c>
      <c r="E12" s="837">
        <v>0.97598486730798983</v>
      </c>
      <c r="F12" s="850">
        <v>37550.49</v>
      </c>
    </row>
    <row r="13" spans="1:6" ht="14.4" customHeight="1" x14ac:dyDescent="0.3">
      <c r="A13" s="857" t="s">
        <v>3480</v>
      </c>
      <c r="B13" s="849">
        <v>820.58</v>
      </c>
      <c r="C13" s="837">
        <v>1.7270670798595407E-2</v>
      </c>
      <c r="D13" s="849">
        <v>46692.340000000018</v>
      </c>
      <c r="E13" s="837">
        <v>0.98272932920140454</v>
      </c>
      <c r="F13" s="850">
        <v>47512.92000000002</v>
      </c>
    </row>
    <row r="14" spans="1:6" ht="14.4" customHeight="1" x14ac:dyDescent="0.3">
      <c r="A14" s="857" t="s">
        <v>3477</v>
      </c>
      <c r="B14" s="849">
        <v>322.92</v>
      </c>
      <c r="C14" s="837">
        <v>0.13893633590479429</v>
      </c>
      <c r="D14" s="849">
        <v>2001.3100000000002</v>
      </c>
      <c r="E14" s="837">
        <v>0.86106366409520574</v>
      </c>
      <c r="F14" s="850">
        <v>2324.23</v>
      </c>
    </row>
    <row r="15" spans="1:6" ht="14.4" customHeight="1" x14ac:dyDescent="0.3">
      <c r="A15" s="857" t="s">
        <v>3473</v>
      </c>
      <c r="B15" s="849">
        <v>103.67</v>
      </c>
      <c r="C15" s="837">
        <v>1.0918182612844215E-2</v>
      </c>
      <c r="D15" s="849">
        <v>9391.5</v>
      </c>
      <c r="E15" s="837">
        <v>0.98908181738715573</v>
      </c>
      <c r="F15" s="850">
        <v>9495.17</v>
      </c>
    </row>
    <row r="16" spans="1:6" ht="14.4" customHeight="1" x14ac:dyDescent="0.3">
      <c r="A16" s="857" t="s">
        <v>3470</v>
      </c>
      <c r="B16" s="849"/>
      <c r="C16" s="837">
        <v>0</v>
      </c>
      <c r="D16" s="849">
        <v>189.69</v>
      </c>
      <c r="E16" s="837">
        <v>1</v>
      </c>
      <c r="F16" s="850">
        <v>189.69</v>
      </c>
    </row>
    <row r="17" spans="1:6" ht="14.4" customHeight="1" x14ac:dyDescent="0.3">
      <c r="A17" s="857" t="s">
        <v>3476</v>
      </c>
      <c r="B17" s="849"/>
      <c r="C17" s="837">
        <v>0</v>
      </c>
      <c r="D17" s="849">
        <v>131.81</v>
      </c>
      <c r="E17" s="837">
        <v>1</v>
      </c>
      <c r="F17" s="850">
        <v>131.81</v>
      </c>
    </row>
    <row r="18" spans="1:6" ht="14.4" customHeight="1" thickBot="1" x14ac:dyDescent="0.35">
      <c r="A18" s="858" t="s">
        <v>3467</v>
      </c>
      <c r="B18" s="853"/>
      <c r="C18" s="854">
        <v>0</v>
      </c>
      <c r="D18" s="853">
        <v>1719.4299999999996</v>
      </c>
      <c r="E18" s="854">
        <v>1</v>
      </c>
      <c r="F18" s="855">
        <v>1719.4299999999996</v>
      </c>
    </row>
    <row r="19" spans="1:6" ht="14.4" customHeight="1" thickBot="1" x14ac:dyDescent="0.35">
      <c r="A19" s="771" t="s">
        <v>3</v>
      </c>
      <c r="B19" s="772">
        <v>147725.13</v>
      </c>
      <c r="C19" s="773">
        <v>0.23318641037046806</v>
      </c>
      <c r="D19" s="772">
        <v>485781.47000000003</v>
      </c>
      <c r="E19" s="773">
        <v>0.76681358962953172</v>
      </c>
      <c r="F19" s="774">
        <v>633506.60000000021</v>
      </c>
    </row>
    <row r="20" spans="1:6" ht="14.4" customHeight="1" thickBot="1" x14ac:dyDescent="0.35"/>
    <row r="21" spans="1:6" ht="14.4" customHeight="1" x14ac:dyDescent="0.3">
      <c r="A21" s="856" t="s">
        <v>2554</v>
      </c>
      <c r="B21" s="225">
        <v>114625.15000000001</v>
      </c>
      <c r="C21" s="830">
        <v>0.45866208574714995</v>
      </c>
      <c r="D21" s="225">
        <v>135286.82999999999</v>
      </c>
      <c r="E21" s="830">
        <v>0.54133791425285016</v>
      </c>
      <c r="F21" s="848">
        <v>249911.97999999998</v>
      </c>
    </row>
    <row r="22" spans="1:6" ht="14.4" customHeight="1" x14ac:dyDescent="0.3">
      <c r="A22" s="857" t="s">
        <v>2526</v>
      </c>
      <c r="B22" s="849">
        <v>5020.2299999999996</v>
      </c>
      <c r="C22" s="837">
        <v>0.27536173853900414</v>
      </c>
      <c r="D22" s="849">
        <v>13211.169999999998</v>
      </c>
      <c r="E22" s="837">
        <v>0.72463826146099586</v>
      </c>
      <c r="F22" s="850">
        <v>18231.399999999998</v>
      </c>
    </row>
    <row r="23" spans="1:6" ht="14.4" customHeight="1" x14ac:dyDescent="0.3">
      <c r="A23" s="857" t="s">
        <v>2471</v>
      </c>
      <c r="B23" s="849">
        <v>3870.4500000000007</v>
      </c>
      <c r="C23" s="837">
        <v>0.48224077588129544</v>
      </c>
      <c r="D23" s="849">
        <v>4155.5199999999995</v>
      </c>
      <c r="E23" s="837">
        <v>0.51775922411870456</v>
      </c>
      <c r="F23" s="850">
        <v>8025.97</v>
      </c>
    </row>
    <row r="24" spans="1:6" ht="14.4" customHeight="1" x14ac:dyDescent="0.3">
      <c r="A24" s="857" t="s">
        <v>2508</v>
      </c>
      <c r="B24" s="849">
        <v>3001.67</v>
      </c>
      <c r="C24" s="837">
        <v>0.10427320498885073</v>
      </c>
      <c r="D24" s="849">
        <v>25784.92</v>
      </c>
      <c r="E24" s="837">
        <v>0.89572679501114938</v>
      </c>
      <c r="F24" s="850">
        <v>28786.589999999997</v>
      </c>
    </row>
    <row r="25" spans="1:6" ht="14.4" customHeight="1" x14ac:dyDescent="0.3">
      <c r="A25" s="857" t="s">
        <v>2470</v>
      </c>
      <c r="B25" s="849">
        <v>2692.4900000000002</v>
      </c>
      <c r="C25" s="837">
        <v>0.16027374917556172</v>
      </c>
      <c r="D25" s="849">
        <v>14106.830000000018</v>
      </c>
      <c r="E25" s="837">
        <v>0.8397262508244383</v>
      </c>
      <c r="F25" s="850">
        <v>16799.320000000018</v>
      </c>
    </row>
    <row r="26" spans="1:6" ht="14.4" customHeight="1" x14ac:dyDescent="0.3">
      <c r="A26" s="857" t="s">
        <v>2531</v>
      </c>
      <c r="B26" s="849">
        <v>2648.36</v>
      </c>
      <c r="C26" s="837">
        <v>1</v>
      </c>
      <c r="D26" s="849"/>
      <c r="E26" s="837">
        <v>0</v>
      </c>
      <c r="F26" s="850">
        <v>2648.36</v>
      </c>
    </row>
    <row r="27" spans="1:6" ht="14.4" customHeight="1" x14ac:dyDescent="0.3">
      <c r="A27" s="857" t="s">
        <v>2467</v>
      </c>
      <c r="B27" s="849">
        <v>1899.08</v>
      </c>
      <c r="C27" s="837">
        <v>0.90885510138643621</v>
      </c>
      <c r="D27" s="849">
        <v>190.45</v>
      </c>
      <c r="E27" s="837">
        <v>9.1144898613563827E-2</v>
      </c>
      <c r="F27" s="850">
        <v>2089.5299999999997</v>
      </c>
    </row>
    <row r="28" spans="1:6" ht="14.4" customHeight="1" x14ac:dyDescent="0.3">
      <c r="A28" s="857" t="s">
        <v>2501</v>
      </c>
      <c r="B28" s="849">
        <v>1202.1600000000001</v>
      </c>
      <c r="C28" s="837">
        <v>1</v>
      </c>
      <c r="D28" s="849"/>
      <c r="E28" s="837">
        <v>0</v>
      </c>
      <c r="F28" s="850">
        <v>1202.1600000000001</v>
      </c>
    </row>
    <row r="29" spans="1:6" ht="14.4" customHeight="1" x14ac:dyDescent="0.3">
      <c r="A29" s="857" t="s">
        <v>2472</v>
      </c>
      <c r="B29" s="849">
        <v>1112.08</v>
      </c>
      <c r="C29" s="837">
        <v>0.23519061335498959</v>
      </c>
      <c r="D29" s="849">
        <v>3616.34</v>
      </c>
      <c r="E29" s="837">
        <v>0.76480938664501041</v>
      </c>
      <c r="F29" s="850">
        <v>4728.42</v>
      </c>
    </row>
    <row r="30" spans="1:6" ht="14.4" customHeight="1" x14ac:dyDescent="0.3">
      <c r="A30" s="857" t="s">
        <v>2522</v>
      </c>
      <c r="B30" s="849">
        <v>1047.2</v>
      </c>
      <c r="C30" s="837">
        <v>0.30909273372333956</v>
      </c>
      <c r="D30" s="849">
        <v>2340.7800000000002</v>
      </c>
      <c r="E30" s="837">
        <v>0.69090726627666044</v>
      </c>
      <c r="F30" s="850">
        <v>3387.9800000000005</v>
      </c>
    </row>
    <row r="31" spans="1:6" ht="14.4" customHeight="1" x14ac:dyDescent="0.3">
      <c r="A31" s="857" t="s">
        <v>5009</v>
      </c>
      <c r="B31" s="849">
        <v>790</v>
      </c>
      <c r="C31" s="837">
        <v>1</v>
      </c>
      <c r="D31" s="849"/>
      <c r="E31" s="837">
        <v>0</v>
      </c>
      <c r="F31" s="850">
        <v>790</v>
      </c>
    </row>
    <row r="32" spans="1:6" ht="14.4" customHeight="1" x14ac:dyDescent="0.3">
      <c r="A32" s="857" t="s">
        <v>2550</v>
      </c>
      <c r="B32" s="849">
        <v>778.6700000000003</v>
      </c>
      <c r="C32" s="837">
        <v>0.11703286876092486</v>
      </c>
      <c r="D32" s="849">
        <v>5874.76</v>
      </c>
      <c r="E32" s="837">
        <v>0.88296713123907522</v>
      </c>
      <c r="F32" s="850">
        <v>6653.43</v>
      </c>
    </row>
    <row r="33" spans="1:6" ht="14.4" customHeight="1" x14ac:dyDescent="0.3">
      <c r="A33" s="857" t="s">
        <v>2435</v>
      </c>
      <c r="B33" s="849">
        <v>738.96</v>
      </c>
      <c r="C33" s="837">
        <v>0.3192686235709904</v>
      </c>
      <c r="D33" s="849">
        <v>1575.58</v>
      </c>
      <c r="E33" s="837">
        <v>0.6807313764290096</v>
      </c>
      <c r="F33" s="850">
        <v>2314.54</v>
      </c>
    </row>
    <row r="34" spans="1:6" ht="14.4" customHeight="1" x14ac:dyDescent="0.3">
      <c r="A34" s="857" t="s">
        <v>2449</v>
      </c>
      <c r="B34" s="849">
        <v>681.13</v>
      </c>
      <c r="C34" s="837">
        <v>0.23399694247384806</v>
      </c>
      <c r="D34" s="849">
        <v>2229.7199999999971</v>
      </c>
      <c r="E34" s="837">
        <v>0.76600305752615194</v>
      </c>
      <c r="F34" s="850">
        <v>2910.8499999999972</v>
      </c>
    </row>
    <row r="35" spans="1:6" ht="14.4" customHeight="1" x14ac:dyDescent="0.3">
      <c r="A35" s="857" t="s">
        <v>2507</v>
      </c>
      <c r="B35" s="849">
        <v>585.46</v>
      </c>
      <c r="C35" s="837">
        <v>1</v>
      </c>
      <c r="D35" s="849"/>
      <c r="E35" s="837">
        <v>0</v>
      </c>
      <c r="F35" s="850">
        <v>585.46</v>
      </c>
    </row>
    <row r="36" spans="1:6" ht="14.4" customHeight="1" x14ac:dyDescent="0.3">
      <c r="A36" s="857" t="s">
        <v>2465</v>
      </c>
      <c r="B36" s="849">
        <v>551.16</v>
      </c>
      <c r="C36" s="837">
        <v>0.57047632848241459</v>
      </c>
      <c r="D36" s="849">
        <v>414.98</v>
      </c>
      <c r="E36" s="837">
        <v>0.42952367151758547</v>
      </c>
      <c r="F36" s="850">
        <v>966.14</v>
      </c>
    </row>
    <row r="37" spans="1:6" ht="14.4" customHeight="1" x14ac:dyDescent="0.3">
      <c r="A37" s="857" t="s">
        <v>2433</v>
      </c>
      <c r="B37" s="849">
        <v>533.92999999999995</v>
      </c>
      <c r="C37" s="837">
        <v>0.26830383614235032</v>
      </c>
      <c r="D37" s="849">
        <v>1456.0900000000001</v>
      </c>
      <c r="E37" s="837">
        <v>0.7316961638576498</v>
      </c>
      <c r="F37" s="850">
        <v>1990.02</v>
      </c>
    </row>
    <row r="38" spans="1:6" ht="14.4" customHeight="1" x14ac:dyDescent="0.3">
      <c r="A38" s="857" t="s">
        <v>2437</v>
      </c>
      <c r="B38" s="849">
        <v>500.55</v>
      </c>
      <c r="C38" s="837">
        <v>0.11078845613281781</v>
      </c>
      <c r="D38" s="849">
        <v>4017.5199999999991</v>
      </c>
      <c r="E38" s="837">
        <v>0.88921154386718226</v>
      </c>
      <c r="F38" s="850">
        <v>4518.0699999999988</v>
      </c>
    </row>
    <row r="39" spans="1:6" ht="14.4" customHeight="1" x14ac:dyDescent="0.3">
      <c r="A39" s="857" t="s">
        <v>2498</v>
      </c>
      <c r="B39" s="849">
        <v>478.75</v>
      </c>
      <c r="C39" s="837">
        <v>0.11702060051427944</v>
      </c>
      <c r="D39" s="849">
        <v>3612.4100000000044</v>
      </c>
      <c r="E39" s="837">
        <v>0.88297939948572057</v>
      </c>
      <c r="F39" s="850">
        <v>4091.1600000000044</v>
      </c>
    </row>
    <row r="40" spans="1:6" ht="14.4" customHeight="1" x14ac:dyDescent="0.3">
      <c r="A40" s="857" t="s">
        <v>2444</v>
      </c>
      <c r="B40" s="849">
        <v>425.09999999999997</v>
      </c>
      <c r="C40" s="837">
        <v>5.9487991849963104E-2</v>
      </c>
      <c r="D40" s="849">
        <v>6720.8800000000101</v>
      </c>
      <c r="E40" s="837">
        <v>0.94051200815003688</v>
      </c>
      <c r="F40" s="850">
        <v>7145.9800000000105</v>
      </c>
    </row>
    <row r="41" spans="1:6" ht="14.4" customHeight="1" x14ac:dyDescent="0.3">
      <c r="A41" s="857" t="s">
        <v>5010</v>
      </c>
      <c r="B41" s="849">
        <v>424.24</v>
      </c>
      <c r="C41" s="837">
        <v>1</v>
      </c>
      <c r="D41" s="849"/>
      <c r="E41" s="837">
        <v>0</v>
      </c>
      <c r="F41" s="850">
        <v>424.24</v>
      </c>
    </row>
    <row r="42" spans="1:6" ht="14.4" customHeight="1" x14ac:dyDescent="0.3">
      <c r="A42" s="857" t="s">
        <v>2520</v>
      </c>
      <c r="B42" s="849">
        <v>369.6</v>
      </c>
      <c r="C42" s="837">
        <v>0.10765905635205911</v>
      </c>
      <c r="D42" s="849">
        <v>3063.46</v>
      </c>
      <c r="E42" s="837">
        <v>0.89234094364794092</v>
      </c>
      <c r="F42" s="850">
        <v>3433.06</v>
      </c>
    </row>
    <row r="43" spans="1:6" ht="14.4" customHeight="1" x14ac:dyDescent="0.3">
      <c r="A43" s="857" t="s">
        <v>2460</v>
      </c>
      <c r="B43" s="849">
        <v>307.38</v>
      </c>
      <c r="C43" s="837">
        <v>0.375</v>
      </c>
      <c r="D43" s="849">
        <v>512.29999999999995</v>
      </c>
      <c r="E43" s="837">
        <v>0.625</v>
      </c>
      <c r="F43" s="850">
        <v>819.68</v>
      </c>
    </row>
    <row r="44" spans="1:6" ht="14.4" customHeight="1" x14ac:dyDescent="0.3">
      <c r="A44" s="857" t="s">
        <v>2446</v>
      </c>
      <c r="B44" s="849">
        <v>304.87</v>
      </c>
      <c r="C44" s="837">
        <v>0.1139045185201791</v>
      </c>
      <c r="D44" s="849">
        <v>2371.6699999999987</v>
      </c>
      <c r="E44" s="837">
        <v>0.88609548147982098</v>
      </c>
      <c r="F44" s="850">
        <v>2676.5399999999986</v>
      </c>
    </row>
    <row r="45" spans="1:6" ht="14.4" customHeight="1" x14ac:dyDescent="0.3">
      <c r="A45" s="857" t="s">
        <v>5011</v>
      </c>
      <c r="B45" s="849">
        <v>294.29000000000002</v>
      </c>
      <c r="C45" s="837">
        <v>0.68182660673740791</v>
      </c>
      <c r="D45" s="849">
        <v>137.33000000000001</v>
      </c>
      <c r="E45" s="837">
        <v>0.31817339326259214</v>
      </c>
      <c r="F45" s="850">
        <v>431.62</v>
      </c>
    </row>
    <row r="46" spans="1:6" ht="14.4" customHeight="1" x14ac:dyDescent="0.3">
      <c r="A46" s="857" t="s">
        <v>2448</v>
      </c>
      <c r="B46" s="849">
        <v>262.16000000000003</v>
      </c>
      <c r="C46" s="837">
        <v>8.4211878834602169E-2</v>
      </c>
      <c r="D46" s="849">
        <v>2850.9400000000005</v>
      </c>
      <c r="E46" s="837">
        <v>0.91578812116539787</v>
      </c>
      <c r="F46" s="850">
        <v>3113.1000000000004</v>
      </c>
    </row>
    <row r="47" spans="1:6" ht="14.4" customHeight="1" x14ac:dyDescent="0.3">
      <c r="A47" s="857" t="s">
        <v>2452</v>
      </c>
      <c r="B47" s="849">
        <v>248.71999999999997</v>
      </c>
      <c r="C47" s="837">
        <v>9.9999999999999964E-2</v>
      </c>
      <c r="D47" s="849">
        <v>2238.4800000000009</v>
      </c>
      <c r="E47" s="837">
        <v>0.90000000000000013</v>
      </c>
      <c r="F47" s="850">
        <v>2487.2000000000007</v>
      </c>
    </row>
    <row r="48" spans="1:6" ht="14.4" customHeight="1" x14ac:dyDescent="0.3">
      <c r="A48" s="857" t="s">
        <v>2442</v>
      </c>
      <c r="B48" s="849">
        <v>229.65</v>
      </c>
      <c r="C48" s="837">
        <v>7.9162084929041934E-2</v>
      </c>
      <c r="D48" s="849">
        <v>2671.3600000000006</v>
      </c>
      <c r="E48" s="837">
        <v>0.92083791507095802</v>
      </c>
      <c r="F48" s="850">
        <v>2901.0100000000007</v>
      </c>
    </row>
    <row r="49" spans="1:6" ht="14.4" customHeight="1" x14ac:dyDescent="0.3">
      <c r="A49" s="857" t="s">
        <v>2455</v>
      </c>
      <c r="B49" s="849">
        <v>218.73</v>
      </c>
      <c r="C49" s="837">
        <v>0.12000065834951776</v>
      </c>
      <c r="D49" s="849">
        <v>1604.01</v>
      </c>
      <c r="E49" s="837">
        <v>0.87999934165048221</v>
      </c>
      <c r="F49" s="850">
        <v>1822.74</v>
      </c>
    </row>
    <row r="50" spans="1:6" ht="14.4" customHeight="1" x14ac:dyDescent="0.3">
      <c r="A50" s="857" t="s">
        <v>2544</v>
      </c>
      <c r="B50" s="849">
        <v>212.45</v>
      </c>
      <c r="C50" s="837">
        <v>3.962643528086366E-2</v>
      </c>
      <c r="D50" s="849">
        <v>5148.8700000000008</v>
      </c>
      <c r="E50" s="837">
        <v>0.96037356471913637</v>
      </c>
      <c r="F50" s="850">
        <v>5361.3200000000006</v>
      </c>
    </row>
    <row r="51" spans="1:6" ht="14.4" customHeight="1" x14ac:dyDescent="0.3">
      <c r="A51" s="857" t="s">
        <v>2514</v>
      </c>
      <c r="B51" s="849">
        <v>196.82</v>
      </c>
      <c r="C51" s="837">
        <v>1</v>
      </c>
      <c r="D51" s="849"/>
      <c r="E51" s="837">
        <v>0</v>
      </c>
      <c r="F51" s="850">
        <v>196.82</v>
      </c>
    </row>
    <row r="52" spans="1:6" ht="14.4" customHeight="1" x14ac:dyDescent="0.3">
      <c r="A52" s="857" t="s">
        <v>2456</v>
      </c>
      <c r="B52" s="849">
        <v>190.79000000000002</v>
      </c>
      <c r="C52" s="837">
        <v>7.2725124264324703E-2</v>
      </c>
      <c r="D52" s="849">
        <v>2432.6500000000005</v>
      </c>
      <c r="E52" s="837">
        <v>0.92727487573567535</v>
      </c>
      <c r="F52" s="850">
        <v>2623.4400000000005</v>
      </c>
    </row>
    <row r="53" spans="1:6" ht="14.4" customHeight="1" x14ac:dyDescent="0.3">
      <c r="A53" s="857" t="s">
        <v>2430</v>
      </c>
      <c r="B53" s="849">
        <v>190.07</v>
      </c>
      <c r="C53" s="837">
        <v>7.7668990429800897E-2</v>
      </c>
      <c r="D53" s="849">
        <v>2257.1099999999979</v>
      </c>
      <c r="E53" s="837">
        <v>0.92233100957019909</v>
      </c>
      <c r="F53" s="850">
        <v>2447.179999999998</v>
      </c>
    </row>
    <row r="54" spans="1:6" ht="14.4" customHeight="1" x14ac:dyDescent="0.3">
      <c r="A54" s="857" t="s">
        <v>2459</v>
      </c>
      <c r="B54" s="849">
        <v>178.06</v>
      </c>
      <c r="C54" s="837">
        <v>1</v>
      </c>
      <c r="D54" s="849"/>
      <c r="E54" s="837">
        <v>0</v>
      </c>
      <c r="F54" s="850">
        <v>178.06</v>
      </c>
    </row>
    <row r="55" spans="1:6" ht="14.4" customHeight="1" x14ac:dyDescent="0.3">
      <c r="A55" s="857" t="s">
        <v>2481</v>
      </c>
      <c r="B55" s="849">
        <v>170.52</v>
      </c>
      <c r="C55" s="837">
        <v>0.49997067964581016</v>
      </c>
      <c r="D55" s="849">
        <v>170.54</v>
      </c>
      <c r="E55" s="837">
        <v>0.5000293203541899</v>
      </c>
      <c r="F55" s="850">
        <v>341.06</v>
      </c>
    </row>
    <row r="56" spans="1:6" ht="14.4" customHeight="1" x14ac:dyDescent="0.3">
      <c r="A56" s="857" t="s">
        <v>2439</v>
      </c>
      <c r="B56" s="849">
        <v>160.1</v>
      </c>
      <c r="C56" s="837">
        <v>0.24999609625083932</v>
      </c>
      <c r="D56" s="849">
        <v>480.30999999999995</v>
      </c>
      <c r="E56" s="837">
        <v>0.75000390374916059</v>
      </c>
      <c r="F56" s="850">
        <v>640.41</v>
      </c>
    </row>
    <row r="57" spans="1:6" ht="14.4" customHeight="1" x14ac:dyDescent="0.3">
      <c r="A57" s="857" t="s">
        <v>2530</v>
      </c>
      <c r="B57" s="849">
        <v>117.54</v>
      </c>
      <c r="C57" s="837">
        <v>1</v>
      </c>
      <c r="D57" s="849"/>
      <c r="E57" s="837">
        <v>0</v>
      </c>
      <c r="F57" s="850">
        <v>117.54</v>
      </c>
    </row>
    <row r="58" spans="1:6" ht="14.4" customHeight="1" x14ac:dyDescent="0.3">
      <c r="A58" s="857" t="s">
        <v>2450</v>
      </c>
      <c r="B58" s="849">
        <v>98.28</v>
      </c>
      <c r="C58" s="837">
        <v>0.375</v>
      </c>
      <c r="D58" s="849">
        <v>163.79999999999998</v>
      </c>
      <c r="E58" s="837">
        <v>0.625</v>
      </c>
      <c r="F58" s="850">
        <v>262.08</v>
      </c>
    </row>
    <row r="59" spans="1:6" ht="14.4" customHeight="1" x14ac:dyDescent="0.3">
      <c r="A59" s="857" t="s">
        <v>2497</v>
      </c>
      <c r="B59" s="849">
        <v>83.67</v>
      </c>
      <c r="C59" s="837">
        <v>5.3825073336421191E-2</v>
      </c>
      <c r="D59" s="849">
        <v>1470.8099999999997</v>
      </c>
      <c r="E59" s="837">
        <v>0.94617492666357872</v>
      </c>
      <c r="F59" s="850">
        <v>1554.4799999999998</v>
      </c>
    </row>
    <row r="60" spans="1:6" ht="14.4" customHeight="1" x14ac:dyDescent="0.3">
      <c r="A60" s="857" t="s">
        <v>2440</v>
      </c>
      <c r="B60" s="849">
        <v>72</v>
      </c>
      <c r="C60" s="837">
        <v>3.5852288571087125E-2</v>
      </c>
      <c r="D60" s="849">
        <v>1936.2399999999998</v>
      </c>
      <c r="E60" s="837">
        <v>0.96414771142891287</v>
      </c>
      <c r="F60" s="850">
        <v>2008.2399999999998</v>
      </c>
    </row>
    <row r="61" spans="1:6" ht="14.4" customHeight="1" x14ac:dyDescent="0.3">
      <c r="A61" s="857" t="s">
        <v>2434</v>
      </c>
      <c r="B61" s="849">
        <v>61.67</v>
      </c>
      <c r="C61" s="837">
        <v>0.12460599692879658</v>
      </c>
      <c r="D61" s="849">
        <v>433.25</v>
      </c>
      <c r="E61" s="837">
        <v>0.87539400307120341</v>
      </c>
      <c r="F61" s="850">
        <v>494.92</v>
      </c>
    </row>
    <row r="62" spans="1:6" ht="14.4" customHeight="1" x14ac:dyDescent="0.3">
      <c r="A62" s="857" t="s">
        <v>2541</v>
      </c>
      <c r="B62" s="849">
        <v>50.32</v>
      </c>
      <c r="C62" s="837">
        <v>3.2258064516129031E-2</v>
      </c>
      <c r="D62" s="849">
        <v>1509.6000000000001</v>
      </c>
      <c r="E62" s="837">
        <v>0.967741935483871</v>
      </c>
      <c r="F62" s="850">
        <v>1559.92</v>
      </c>
    </row>
    <row r="63" spans="1:6" ht="14.4" customHeight="1" x14ac:dyDescent="0.3">
      <c r="A63" s="857" t="s">
        <v>2464</v>
      </c>
      <c r="B63" s="849">
        <v>39.549999999999997</v>
      </c>
      <c r="C63" s="837">
        <v>5.8816531088737863E-2</v>
      </c>
      <c r="D63" s="849">
        <v>632.88</v>
      </c>
      <c r="E63" s="837">
        <v>0.94118346891126226</v>
      </c>
      <c r="F63" s="850">
        <v>672.43</v>
      </c>
    </row>
    <row r="64" spans="1:6" ht="14.4" customHeight="1" x14ac:dyDescent="0.3">
      <c r="A64" s="857" t="s">
        <v>2478</v>
      </c>
      <c r="B64" s="849">
        <v>32.869999999999997</v>
      </c>
      <c r="C64" s="837">
        <v>9.9999999999999992E-2</v>
      </c>
      <c r="D64" s="849">
        <v>295.83</v>
      </c>
      <c r="E64" s="837">
        <v>0.9</v>
      </c>
      <c r="F64" s="850">
        <v>328.7</v>
      </c>
    </row>
    <row r="65" spans="1:6" ht="14.4" customHeight="1" x14ac:dyDescent="0.3">
      <c r="A65" s="857" t="s">
        <v>2515</v>
      </c>
      <c r="B65" s="849">
        <v>28.200000000000003</v>
      </c>
      <c r="C65" s="837">
        <v>0.13333333333333339</v>
      </c>
      <c r="D65" s="849">
        <v>183.29999999999995</v>
      </c>
      <c r="E65" s="837">
        <v>0.8666666666666667</v>
      </c>
      <c r="F65" s="850">
        <v>211.49999999999994</v>
      </c>
    </row>
    <row r="66" spans="1:6" ht="14.4" customHeight="1" x14ac:dyDescent="0.3">
      <c r="A66" s="857" t="s">
        <v>2468</v>
      </c>
      <c r="B66" s="849"/>
      <c r="C66" s="837">
        <v>0</v>
      </c>
      <c r="D66" s="849">
        <v>404.11</v>
      </c>
      <c r="E66" s="837">
        <v>1</v>
      </c>
      <c r="F66" s="850">
        <v>404.11</v>
      </c>
    </row>
    <row r="67" spans="1:6" ht="14.4" customHeight="1" x14ac:dyDescent="0.3">
      <c r="A67" s="857" t="s">
        <v>2469</v>
      </c>
      <c r="B67" s="849"/>
      <c r="C67" s="837">
        <v>0</v>
      </c>
      <c r="D67" s="849">
        <v>155.30000000000001</v>
      </c>
      <c r="E67" s="837">
        <v>1</v>
      </c>
      <c r="F67" s="850">
        <v>155.30000000000001</v>
      </c>
    </row>
    <row r="68" spans="1:6" ht="14.4" customHeight="1" x14ac:dyDescent="0.3">
      <c r="A68" s="857" t="s">
        <v>2523</v>
      </c>
      <c r="B68" s="849"/>
      <c r="C68" s="837">
        <v>0</v>
      </c>
      <c r="D68" s="849">
        <v>805.3</v>
      </c>
      <c r="E68" s="837">
        <v>1</v>
      </c>
      <c r="F68" s="850">
        <v>805.3</v>
      </c>
    </row>
    <row r="69" spans="1:6" ht="14.4" customHeight="1" x14ac:dyDescent="0.3">
      <c r="A69" s="857" t="s">
        <v>2473</v>
      </c>
      <c r="B69" s="849"/>
      <c r="C69" s="837">
        <v>0</v>
      </c>
      <c r="D69" s="849">
        <v>664.29</v>
      </c>
      <c r="E69" s="837">
        <v>1</v>
      </c>
      <c r="F69" s="850">
        <v>664.29</v>
      </c>
    </row>
    <row r="70" spans="1:6" ht="14.4" customHeight="1" x14ac:dyDescent="0.3">
      <c r="A70" s="857" t="s">
        <v>2462</v>
      </c>
      <c r="B70" s="849"/>
      <c r="C70" s="837">
        <v>0</v>
      </c>
      <c r="D70" s="849">
        <v>3136.6099999999997</v>
      </c>
      <c r="E70" s="837">
        <v>1</v>
      </c>
      <c r="F70" s="850">
        <v>3136.6099999999997</v>
      </c>
    </row>
    <row r="71" spans="1:6" ht="14.4" customHeight="1" x14ac:dyDescent="0.3">
      <c r="A71" s="857" t="s">
        <v>2474</v>
      </c>
      <c r="B71" s="849"/>
      <c r="C71" s="837">
        <v>0</v>
      </c>
      <c r="D71" s="849">
        <v>233.04</v>
      </c>
      <c r="E71" s="837">
        <v>1</v>
      </c>
      <c r="F71" s="850">
        <v>233.04</v>
      </c>
    </row>
    <row r="72" spans="1:6" ht="14.4" customHeight="1" x14ac:dyDescent="0.3">
      <c r="A72" s="857" t="s">
        <v>2431</v>
      </c>
      <c r="B72" s="849"/>
      <c r="C72" s="837">
        <v>0</v>
      </c>
      <c r="D72" s="849">
        <v>387</v>
      </c>
      <c r="E72" s="837">
        <v>1</v>
      </c>
      <c r="F72" s="850">
        <v>387</v>
      </c>
    </row>
    <row r="73" spans="1:6" ht="14.4" customHeight="1" x14ac:dyDescent="0.3">
      <c r="A73" s="857" t="s">
        <v>2443</v>
      </c>
      <c r="B73" s="849"/>
      <c r="C73" s="837">
        <v>0</v>
      </c>
      <c r="D73" s="849">
        <v>1551.6</v>
      </c>
      <c r="E73" s="837">
        <v>1</v>
      </c>
      <c r="F73" s="850">
        <v>1551.6</v>
      </c>
    </row>
    <row r="74" spans="1:6" ht="14.4" customHeight="1" x14ac:dyDescent="0.3">
      <c r="A74" s="857" t="s">
        <v>2525</v>
      </c>
      <c r="B74" s="849"/>
      <c r="C74" s="837"/>
      <c r="D74" s="849">
        <v>0</v>
      </c>
      <c r="E74" s="837"/>
      <c r="F74" s="850">
        <v>0</v>
      </c>
    </row>
    <row r="75" spans="1:6" ht="14.4" customHeight="1" x14ac:dyDescent="0.3">
      <c r="A75" s="857" t="s">
        <v>2538</v>
      </c>
      <c r="B75" s="849"/>
      <c r="C75" s="837">
        <v>0</v>
      </c>
      <c r="D75" s="849">
        <v>6437.5899999999992</v>
      </c>
      <c r="E75" s="837">
        <v>1</v>
      </c>
      <c r="F75" s="850">
        <v>6437.5899999999992</v>
      </c>
    </row>
    <row r="76" spans="1:6" ht="14.4" customHeight="1" x14ac:dyDescent="0.3">
      <c r="A76" s="857" t="s">
        <v>2463</v>
      </c>
      <c r="B76" s="849"/>
      <c r="C76" s="837">
        <v>0</v>
      </c>
      <c r="D76" s="849">
        <v>447.84000000000003</v>
      </c>
      <c r="E76" s="837">
        <v>1</v>
      </c>
      <c r="F76" s="850">
        <v>447.84000000000003</v>
      </c>
    </row>
    <row r="77" spans="1:6" ht="14.4" customHeight="1" x14ac:dyDescent="0.3">
      <c r="A77" s="857" t="s">
        <v>2539</v>
      </c>
      <c r="B77" s="849"/>
      <c r="C77" s="837">
        <v>0</v>
      </c>
      <c r="D77" s="849">
        <v>4140.7100000000009</v>
      </c>
      <c r="E77" s="837">
        <v>1</v>
      </c>
      <c r="F77" s="850">
        <v>4140.7100000000009</v>
      </c>
    </row>
    <row r="78" spans="1:6" ht="14.4" customHeight="1" x14ac:dyDescent="0.3">
      <c r="A78" s="857" t="s">
        <v>2457</v>
      </c>
      <c r="B78" s="849"/>
      <c r="C78" s="837">
        <v>0</v>
      </c>
      <c r="D78" s="849">
        <v>1952.09</v>
      </c>
      <c r="E78" s="837">
        <v>1</v>
      </c>
      <c r="F78" s="850">
        <v>1952.09</v>
      </c>
    </row>
    <row r="79" spans="1:6" ht="14.4" customHeight="1" x14ac:dyDescent="0.3">
      <c r="A79" s="857" t="s">
        <v>2453</v>
      </c>
      <c r="B79" s="849"/>
      <c r="C79" s="837">
        <v>0</v>
      </c>
      <c r="D79" s="849">
        <v>1228.1600000000001</v>
      </c>
      <c r="E79" s="837">
        <v>1</v>
      </c>
      <c r="F79" s="850">
        <v>1228.1600000000001</v>
      </c>
    </row>
    <row r="80" spans="1:6" ht="14.4" customHeight="1" x14ac:dyDescent="0.3">
      <c r="A80" s="857" t="s">
        <v>2512</v>
      </c>
      <c r="B80" s="849"/>
      <c r="C80" s="837">
        <v>0</v>
      </c>
      <c r="D80" s="849">
        <v>734.04</v>
      </c>
      <c r="E80" s="837">
        <v>1</v>
      </c>
      <c r="F80" s="850">
        <v>734.04</v>
      </c>
    </row>
    <row r="81" spans="1:6" ht="14.4" customHeight="1" x14ac:dyDescent="0.3">
      <c r="A81" s="857" t="s">
        <v>2436</v>
      </c>
      <c r="B81" s="849"/>
      <c r="C81" s="837">
        <v>0</v>
      </c>
      <c r="D81" s="849">
        <v>66679.940000000017</v>
      </c>
      <c r="E81" s="837">
        <v>1</v>
      </c>
      <c r="F81" s="850">
        <v>66679.940000000017</v>
      </c>
    </row>
    <row r="82" spans="1:6" ht="14.4" customHeight="1" x14ac:dyDescent="0.3">
      <c r="A82" s="857" t="s">
        <v>2518</v>
      </c>
      <c r="B82" s="849"/>
      <c r="C82" s="837">
        <v>0</v>
      </c>
      <c r="D82" s="849">
        <v>4091.8399999999965</v>
      </c>
      <c r="E82" s="837">
        <v>1</v>
      </c>
      <c r="F82" s="850">
        <v>4091.8399999999965</v>
      </c>
    </row>
    <row r="83" spans="1:6" ht="14.4" customHeight="1" x14ac:dyDescent="0.3">
      <c r="A83" s="857" t="s">
        <v>2516</v>
      </c>
      <c r="B83" s="849"/>
      <c r="C83" s="837"/>
      <c r="D83" s="849">
        <v>0</v>
      </c>
      <c r="E83" s="837"/>
      <c r="F83" s="850">
        <v>0</v>
      </c>
    </row>
    <row r="84" spans="1:6" ht="14.4" customHeight="1" x14ac:dyDescent="0.3">
      <c r="A84" s="857" t="s">
        <v>2517</v>
      </c>
      <c r="B84" s="849">
        <v>0</v>
      </c>
      <c r="C84" s="837"/>
      <c r="D84" s="849">
        <v>0</v>
      </c>
      <c r="E84" s="837"/>
      <c r="F84" s="850">
        <v>0</v>
      </c>
    </row>
    <row r="85" spans="1:6" ht="14.4" customHeight="1" x14ac:dyDescent="0.3">
      <c r="A85" s="857" t="s">
        <v>2543</v>
      </c>
      <c r="B85" s="849"/>
      <c r="C85" s="837">
        <v>0</v>
      </c>
      <c r="D85" s="849">
        <v>2681.86</v>
      </c>
      <c r="E85" s="837">
        <v>1</v>
      </c>
      <c r="F85" s="850">
        <v>2681.86</v>
      </c>
    </row>
    <row r="86" spans="1:6" ht="14.4" customHeight="1" x14ac:dyDescent="0.3">
      <c r="A86" s="857" t="s">
        <v>2445</v>
      </c>
      <c r="B86" s="849"/>
      <c r="C86" s="837"/>
      <c r="D86" s="849">
        <v>0</v>
      </c>
      <c r="E86" s="837"/>
      <c r="F86" s="850">
        <v>0</v>
      </c>
    </row>
    <row r="87" spans="1:6" ht="14.4" customHeight="1" x14ac:dyDescent="0.3">
      <c r="A87" s="857" t="s">
        <v>2519</v>
      </c>
      <c r="B87" s="849"/>
      <c r="C87" s="837">
        <v>0</v>
      </c>
      <c r="D87" s="849">
        <v>924</v>
      </c>
      <c r="E87" s="837">
        <v>1</v>
      </c>
      <c r="F87" s="850">
        <v>924</v>
      </c>
    </row>
    <row r="88" spans="1:6" ht="14.4" customHeight="1" x14ac:dyDescent="0.3">
      <c r="A88" s="857" t="s">
        <v>2458</v>
      </c>
      <c r="B88" s="849"/>
      <c r="C88" s="837">
        <v>0</v>
      </c>
      <c r="D88" s="849">
        <v>133.56</v>
      </c>
      <c r="E88" s="837">
        <v>1</v>
      </c>
      <c r="F88" s="850">
        <v>133.56</v>
      </c>
    </row>
    <row r="89" spans="1:6" ht="14.4" customHeight="1" x14ac:dyDescent="0.3">
      <c r="A89" s="857" t="s">
        <v>2527</v>
      </c>
      <c r="B89" s="849"/>
      <c r="C89" s="837">
        <v>0</v>
      </c>
      <c r="D89" s="849">
        <v>63.75</v>
      </c>
      <c r="E89" s="837">
        <v>1</v>
      </c>
      <c r="F89" s="850">
        <v>63.75</v>
      </c>
    </row>
    <row r="90" spans="1:6" ht="14.4" customHeight="1" x14ac:dyDescent="0.3">
      <c r="A90" s="857" t="s">
        <v>2535</v>
      </c>
      <c r="B90" s="849"/>
      <c r="C90" s="837">
        <v>0</v>
      </c>
      <c r="D90" s="849">
        <v>210.69</v>
      </c>
      <c r="E90" s="837">
        <v>1</v>
      </c>
      <c r="F90" s="850">
        <v>210.69</v>
      </c>
    </row>
    <row r="91" spans="1:6" ht="14.4" customHeight="1" x14ac:dyDescent="0.3">
      <c r="A91" s="857" t="s">
        <v>5012</v>
      </c>
      <c r="B91" s="849"/>
      <c r="C91" s="837">
        <v>0</v>
      </c>
      <c r="D91" s="849">
        <v>386.89</v>
      </c>
      <c r="E91" s="837">
        <v>1</v>
      </c>
      <c r="F91" s="850">
        <v>386.89</v>
      </c>
    </row>
    <row r="92" spans="1:6" ht="14.4" customHeight="1" x14ac:dyDescent="0.3">
      <c r="A92" s="857" t="s">
        <v>5013</v>
      </c>
      <c r="B92" s="849"/>
      <c r="C92" s="837">
        <v>0</v>
      </c>
      <c r="D92" s="849">
        <v>129.1</v>
      </c>
      <c r="E92" s="837">
        <v>1</v>
      </c>
      <c r="F92" s="850">
        <v>129.1</v>
      </c>
    </row>
    <row r="93" spans="1:6" ht="14.4" customHeight="1" x14ac:dyDescent="0.3">
      <c r="A93" s="857" t="s">
        <v>2454</v>
      </c>
      <c r="B93" s="849"/>
      <c r="C93" s="837">
        <v>0</v>
      </c>
      <c r="D93" s="849">
        <v>2010.4999999999998</v>
      </c>
      <c r="E93" s="837">
        <v>1</v>
      </c>
      <c r="F93" s="850">
        <v>2010.4999999999998</v>
      </c>
    </row>
    <row r="94" spans="1:6" ht="14.4" customHeight="1" x14ac:dyDescent="0.3">
      <c r="A94" s="857" t="s">
        <v>2534</v>
      </c>
      <c r="B94" s="849"/>
      <c r="C94" s="837">
        <v>0</v>
      </c>
      <c r="D94" s="849">
        <v>113099.69000000008</v>
      </c>
      <c r="E94" s="837">
        <v>1</v>
      </c>
      <c r="F94" s="850">
        <v>113099.69000000008</v>
      </c>
    </row>
    <row r="95" spans="1:6" ht="14.4" customHeight="1" x14ac:dyDescent="0.3">
      <c r="A95" s="857" t="s">
        <v>2528</v>
      </c>
      <c r="B95" s="849"/>
      <c r="C95" s="837">
        <v>0</v>
      </c>
      <c r="D95" s="849">
        <v>587.73</v>
      </c>
      <c r="E95" s="837">
        <v>1</v>
      </c>
      <c r="F95" s="850">
        <v>587.73</v>
      </c>
    </row>
    <row r="96" spans="1:6" ht="14.4" customHeight="1" x14ac:dyDescent="0.3">
      <c r="A96" s="857" t="s">
        <v>2451</v>
      </c>
      <c r="B96" s="849"/>
      <c r="C96" s="837">
        <v>0</v>
      </c>
      <c r="D96" s="849">
        <v>251.73000000000002</v>
      </c>
      <c r="E96" s="837">
        <v>1</v>
      </c>
      <c r="F96" s="850">
        <v>251.73000000000002</v>
      </c>
    </row>
    <row r="97" spans="1:6" ht="14.4" customHeight="1" x14ac:dyDescent="0.3">
      <c r="A97" s="857" t="s">
        <v>2441</v>
      </c>
      <c r="B97" s="849"/>
      <c r="C97" s="837">
        <v>0</v>
      </c>
      <c r="D97" s="849">
        <v>1707.1599999999994</v>
      </c>
      <c r="E97" s="837">
        <v>1</v>
      </c>
      <c r="F97" s="850">
        <v>1707.1599999999994</v>
      </c>
    </row>
    <row r="98" spans="1:6" ht="14.4" customHeight="1" x14ac:dyDescent="0.3">
      <c r="A98" s="857" t="s">
        <v>5014</v>
      </c>
      <c r="B98" s="849">
        <v>0</v>
      </c>
      <c r="C98" s="837"/>
      <c r="D98" s="849"/>
      <c r="E98" s="837"/>
      <c r="F98" s="850">
        <v>0</v>
      </c>
    </row>
    <row r="99" spans="1:6" ht="14.4" customHeight="1" x14ac:dyDescent="0.3">
      <c r="A99" s="857" t="s">
        <v>2537</v>
      </c>
      <c r="B99" s="849"/>
      <c r="C99" s="837">
        <v>0</v>
      </c>
      <c r="D99" s="849">
        <v>802.48</v>
      </c>
      <c r="E99" s="837">
        <v>1</v>
      </c>
      <c r="F99" s="850">
        <v>802.48</v>
      </c>
    </row>
    <row r="100" spans="1:6" ht="14.4" customHeight="1" x14ac:dyDescent="0.3">
      <c r="A100" s="857" t="s">
        <v>2503</v>
      </c>
      <c r="B100" s="849"/>
      <c r="C100" s="837"/>
      <c r="D100" s="849">
        <v>0</v>
      </c>
      <c r="E100" s="837"/>
      <c r="F100" s="850">
        <v>0</v>
      </c>
    </row>
    <row r="101" spans="1:6" ht="14.4" customHeight="1" x14ac:dyDescent="0.3">
      <c r="A101" s="857" t="s">
        <v>2505</v>
      </c>
      <c r="B101" s="849"/>
      <c r="C101" s="837">
        <v>0</v>
      </c>
      <c r="D101" s="849">
        <v>586.09</v>
      </c>
      <c r="E101" s="837">
        <v>1</v>
      </c>
      <c r="F101" s="850">
        <v>586.09</v>
      </c>
    </row>
    <row r="102" spans="1:6" ht="14.4" customHeight="1" x14ac:dyDescent="0.3">
      <c r="A102" s="857" t="s">
        <v>5015</v>
      </c>
      <c r="B102" s="849">
        <v>0</v>
      </c>
      <c r="C102" s="837"/>
      <c r="D102" s="849"/>
      <c r="E102" s="837"/>
      <c r="F102" s="850">
        <v>0</v>
      </c>
    </row>
    <row r="103" spans="1:6" ht="14.4" customHeight="1" x14ac:dyDescent="0.3">
      <c r="A103" s="857" t="s">
        <v>2488</v>
      </c>
      <c r="B103" s="849"/>
      <c r="C103" s="837">
        <v>0</v>
      </c>
      <c r="D103" s="849">
        <v>1507.3</v>
      </c>
      <c r="E103" s="837">
        <v>1</v>
      </c>
      <c r="F103" s="850">
        <v>1507.3</v>
      </c>
    </row>
    <row r="104" spans="1:6" ht="14.4" customHeight="1" x14ac:dyDescent="0.3">
      <c r="A104" s="857" t="s">
        <v>2545</v>
      </c>
      <c r="B104" s="849">
        <v>0</v>
      </c>
      <c r="C104" s="837"/>
      <c r="D104" s="849">
        <v>0</v>
      </c>
      <c r="E104" s="837"/>
      <c r="F104" s="850">
        <v>0</v>
      </c>
    </row>
    <row r="105" spans="1:6" ht="14.4" customHeight="1" x14ac:dyDescent="0.3">
      <c r="A105" s="857" t="s">
        <v>2542</v>
      </c>
      <c r="B105" s="849"/>
      <c r="C105" s="837">
        <v>0</v>
      </c>
      <c r="D105" s="849">
        <v>65.36</v>
      </c>
      <c r="E105" s="837">
        <v>1</v>
      </c>
      <c r="F105" s="850">
        <v>65.36</v>
      </c>
    </row>
    <row r="106" spans="1:6" ht="14.4" customHeight="1" x14ac:dyDescent="0.3">
      <c r="A106" s="857" t="s">
        <v>5016</v>
      </c>
      <c r="B106" s="849"/>
      <c r="C106" s="837">
        <v>0</v>
      </c>
      <c r="D106" s="849">
        <v>6879.88</v>
      </c>
      <c r="E106" s="837">
        <v>1</v>
      </c>
      <c r="F106" s="850">
        <v>6879.88</v>
      </c>
    </row>
    <row r="107" spans="1:6" ht="14.4" customHeight="1" x14ac:dyDescent="0.3">
      <c r="A107" s="857" t="s">
        <v>2447</v>
      </c>
      <c r="B107" s="849"/>
      <c r="C107" s="837">
        <v>0</v>
      </c>
      <c r="D107" s="849">
        <v>16.5</v>
      </c>
      <c r="E107" s="837">
        <v>1</v>
      </c>
      <c r="F107" s="850">
        <v>16.5</v>
      </c>
    </row>
    <row r="108" spans="1:6" ht="14.4" customHeight="1" x14ac:dyDescent="0.3">
      <c r="A108" s="857" t="s">
        <v>2496</v>
      </c>
      <c r="B108" s="849"/>
      <c r="C108" s="837">
        <v>0</v>
      </c>
      <c r="D108" s="849">
        <v>240.67000000000002</v>
      </c>
      <c r="E108" s="837">
        <v>1</v>
      </c>
      <c r="F108" s="850">
        <v>240.67000000000002</v>
      </c>
    </row>
    <row r="109" spans="1:6" ht="14.4" customHeight="1" x14ac:dyDescent="0.3">
      <c r="A109" s="857" t="s">
        <v>2551</v>
      </c>
      <c r="B109" s="849"/>
      <c r="C109" s="837">
        <v>0</v>
      </c>
      <c r="D109" s="849">
        <v>2018.8500000000001</v>
      </c>
      <c r="E109" s="837">
        <v>1</v>
      </c>
      <c r="F109" s="850">
        <v>2018.8500000000001</v>
      </c>
    </row>
    <row r="110" spans="1:6" ht="14.4" customHeight="1" x14ac:dyDescent="0.3">
      <c r="A110" s="857" t="s">
        <v>2484</v>
      </c>
      <c r="B110" s="849"/>
      <c r="C110" s="837">
        <v>0</v>
      </c>
      <c r="D110" s="849">
        <v>282.18</v>
      </c>
      <c r="E110" s="837">
        <v>1</v>
      </c>
      <c r="F110" s="850">
        <v>282.18</v>
      </c>
    </row>
    <row r="111" spans="1:6" ht="14.4" customHeight="1" x14ac:dyDescent="0.3">
      <c r="A111" s="857" t="s">
        <v>2493</v>
      </c>
      <c r="B111" s="849"/>
      <c r="C111" s="837">
        <v>0</v>
      </c>
      <c r="D111" s="849">
        <v>206.88</v>
      </c>
      <c r="E111" s="837">
        <v>1</v>
      </c>
      <c r="F111" s="850">
        <v>206.88</v>
      </c>
    </row>
    <row r="112" spans="1:6" ht="14.4" customHeight="1" x14ac:dyDescent="0.3">
      <c r="A112" s="857" t="s">
        <v>2476</v>
      </c>
      <c r="B112" s="849"/>
      <c r="C112" s="837">
        <v>0</v>
      </c>
      <c r="D112" s="849">
        <v>100.1</v>
      </c>
      <c r="E112" s="837">
        <v>1</v>
      </c>
      <c r="F112" s="850">
        <v>100.1</v>
      </c>
    </row>
    <row r="113" spans="1:6" ht="14.4" customHeight="1" thickBot="1" x14ac:dyDescent="0.35">
      <c r="A113" s="858" t="s">
        <v>2477</v>
      </c>
      <c r="B113" s="853"/>
      <c r="C113" s="854">
        <v>0</v>
      </c>
      <c r="D113" s="853">
        <v>679.54</v>
      </c>
      <c r="E113" s="854">
        <v>1</v>
      </c>
      <c r="F113" s="855">
        <v>679.54</v>
      </c>
    </row>
    <row r="114" spans="1:6" ht="14.4" customHeight="1" thickBot="1" x14ac:dyDescent="0.35">
      <c r="A114" s="771" t="s">
        <v>3</v>
      </c>
      <c r="B114" s="772">
        <v>147725.13</v>
      </c>
      <c r="C114" s="773">
        <v>0.23318641037046808</v>
      </c>
      <c r="D114" s="772">
        <v>485781.47000000009</v>
      </c>
      <c r="E114" s="773">
        <v>0.76681358962953194</v>
      </c>
      <c r="F114" s="774">
        <v>633506.60000000009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{A7C9A486-56B2-443B-8E34-F781DFBE512B}</x14:id>
        </ext>
      </extLst>
    </cfRule>
  </conditionalFormatting>
  <conditionalFormatting sqref="F21:F11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{C9A219FE-B83A-40EE-BE85-973F2F3AA558}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C9A486-56B2-443B-8E34-F781DFBE51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C9A219FE-B83A-40EE-BE85-973F2F3AA5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F21:F113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5025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697</v>
      </c>
      <c r="G3" s="47">
        <f>SUBTOTAL(9,G6:G1048576)</f>
        <v>147725.12999999989</v>
      </c>
      <c r="H3" s="48">
        <f>IF(M3=0,0,G3/M3)</f>
        <v>0.23318641037046786</v>
      </c>
      <c r="I3" s="47">
        <f>SUBTOTAL(9,I6:I1048576)</f>
        <v>3303</v>
      </c>
      <c r="J3" s="47">
        <f>SUBTOTAL(9,J6:J1048576)</f>
        <v>485781.4700000002</v>
      </c>
      <c r="K3" s="48">
        <f>IF(M3=0,0,J3/M3)</f>
        <v>0.76681358962953194</v>
      </c>
      <c r="L3" s="47">
        <f>SUBTOTAL(9,L6:L1048576)</f>
        <v>4000</v>
      </c>
      <c r="M3" s="49">
        <f>SUBTOTAL(9,M6:M1048576)</f>
        <v>633506.60000000021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3467</v>
      </c>
      <c r="B6" s="825" t="s">
        <v>2555</v>
      </c>
      <c r="C6" s="825" t="s">
        <v>2558</v>
      </c>
      <c r="D6" s="825" t="s">
        <v>2559</v>
      </c>
      <c r="E6" s="825" t="s">
        <v>2560</v>
      </c>
      <c r="F6" s="225"/>
      <c r="G6" s="225"/>
      <c r="H6" s="830">
        <v>0</v>
      </c>
      <c r="I6" s="225">
        <v>2</v>
      </c>
      <c r="J6" s="225">
        <v>32.24</v>
      </c>
      <c r="K6" s="830">
        <v>1</v>
      </c>
      <c r="L6" s="225">
        <v>2</v>
      </c>
      <c r="M6" s="848">
        <v>32.24</v>
      </c>
    </row>
    <row r="7" spans="1:13" ht="14.4" customHeight="1" x14ac:dyDescent="0.3">
      <c r="A7" s="831" t="s">
        <v>3467</v>
      </c>
      <c r="B7" s="832" t="s">
        <v>2626</v>
      </c>
      <c r="C7" s="832" t="s">
        <v>2637</v>
      </c>
      <c r="D7" s="832" t="s">
        <v>1071</v>
      </c>
      <c r="E7" s="832" t="s">
        <v>2638</v>
      </c>
      <c r="F7" s="849"/>
      <c r="G7" s="849"/>
      <c r="H7" s="837">
        <v>0</v>
      </c>
      <c r="I7" s="849">
        <v>3</v>
      </c>
      <c r="J7" s="849">
        <v>1104.48</v>
      </c>
      <c r="K7" s="837">
        <v>1</v>
      </c>
      <c r="L7" s="849">
        <v>3</v>
      </c>
      <c r="M7" s="850">
        <v>1104.48</v>
      </c>
    </row>
    <row r="8" spans="1:13" ht="14.4" customHeight="1" x14ac:dyDescent="0.3">
      <c r="A8" s="831" t="s">
        <v>3467</v>
      </c>
      <c r="B8" s="832" t="s">
        <v>2680</v>
      </c>
      <c r="C8" s="832" t="s">
        <v>2681</v>
      </c>
      <c r="D8" s="832" t="s">
        <v>2682</v>
      </c>
      <c r="E8" s="832" t="s">
        <v>2683</v>
      </c>
      <c r="F8" s="849"/>
      <c r="G8" s="849"/>
      <c r="H8" s="837">
        <v>0</v>
      </c>
      <c r="I8" s="849">
        <v>1</v>
      </c>
      <c r="J8" s="849">
        <v>70.3</v>
      </c>
      <c r="K8" s="837">
        <v>1</v>
      </c>
      <c r="L8" s="849">
        <v>1</v>
      </c>
      <c r="M8" s="850">
        <v>70.3</v>
      </c>
    </row>
    <row r="9" spans="1:13" ht="14.4" customHeight="1" x14ac:dyDescent="0.3">
      <c r="A9" s="831" t="s">
        <v>3467</v>
      </c>
      <c r="B9" s="832" t="s">
        <v>2695</v>
      </c>
      <c r="C9" s="832" t="s">
        <v>2697</v>
      </c>
      <c r="D9" s="832" t="s">
        <v>1091</v>
      </c>
      <c r="E9" s="832" t="s">
        <v>2698</v>
      </c>
      <c r="F9" s="849"/>
      <c r="G9" s="849"/>
      <c r="H9" s="837">
        <v>0</v>
      </c>
      <c r="I9" s="849">
        <v>1</v>
      </c>
      <c r="J9" s="849">
        <v>42.51</v>
      </c>
      <c r="K9" s="837">
        <v>1</v>
      </c>
      <c r="L9" s="849">
        <v>1</v>
      </c>
      <c r="M9" s="850">
        <v>42.51</v>
      </c>
    </row>
    <row r="10" spans="1:13" ht="14.4" customHeight="1" x14ac:dyDescent="0.3">
      <c r="A10" s="831" t="s">
        <v>3467</v>
      </c>
      <c r="B10" s="832" t="s">
        <v>2759</v>
      </c>
      <c r="C10" s="832" t="s">
        <v>2764</v>
      </c>
      <c r="D10" s="832" t="s">
        <v>2761</v>
      </c>
      <c r="E10" s="832" t="s">
        <v>2765</v>
      </c>
      <c r="F10" s="849"/>
      <c r="G10" s="849"/>
      <c r="H10" s="837">
        <v>0</v>
      </c>
      <c r="I10" s="849">
        <v>1</v>
      </c>
      <c r="J10" s="849">
        <v>62.18</v>
      </c>
      <c r="K10" s="837">
        <v>1</v>
      </c>
      <c r="L10" s="849">
        <v>1</v>
      </c>
      <c r="M10" s="850">
        <v>62.18</v>
      </c>
    </row>
    <row r="11" spans="1:13" ht="14.4" customHeight="1" x14ac:dyDescent="0.3">
      <c r="A11" s="831" t="s">
        <v>3467</v>
      </c>
      <c r="B11" s="832" t="s">
        <v>2770</v>
      </c>
      <c r="C11" s="832" t="s">
        <v>2771</v>
      </c>
      <c r="D11" s="832" t="s">
        <v>2772</v>
      </c>
      <c r="E11" s="832" t="s">
        <v>2268</v>
      </c>
      <c r="F11" s="849"/>
      <c r="G11" s="849"/>
      <c r="H11" s="837">
        <v>0</v>
      </c>
      <c r="I11" s="849">
        <v>1</v>
      </c>
      <c r="J11" s="849">
        <v>31.09</v>
      </c>
      <c r="K11" s="837">
        <v>1</v>
      </c>
      <c r="L11" s="849">
        <v>1</v>
      </c>
      <c r="M11" s="850">
        <v>31.09</v>
      </c>
    </row>
    <row r="12" spans="1:13" ht="14.4" customHeight="1" x14ac:dyDescent="0.3">
      <c r="A12" s="831" t="s">
        <v>3467</v>
      </c>
      <c r="B12" s="832" t="s">
        <v>2780</v>
      </c>
      <c r="C12" s="832" t="s">
        <v>2781</v>
      </c>
      <c r="D12" s="832" t="s">
        <v>1553</v>
      </c>
      <c r="E12" s="832" t="s">
        <v>2737</v>
      </c>
      <c r="F12" s="849"/>
      <c r="G12" s="849"/>
      <c r="H12" s="837">
        <v>0</v>
      </c>
      <c r="I12" s="849">
        <v>1</v>
      </c>
      <c r="J12" s="849">
        <v>47.7</v>
      </c>
      <c r="K12" s="837">
        <v>1</v>
      </c>
      <c r="L12" s="849">
        <v>1</v>
      </c>
      <c r="M12" s="850">
        <v>47.7</v>
      </c>
    </row>
    <row r="13" spans="1:13" ht="14.4" customHeight="1" x14ac:dyDescent="0.3">
      <c r="A13" s="831" t="s">
        <v>3467</v>
      </c>
      <c r="B13" s="832" t="s">
        <v>2803</v>
      </c>
      <c r="C13" s="832" t="s">
        <v>2804</v>
      </c>
      <c r="D13" s="832" t="s">
        <v>2805</v>
      </c>
      <c r="E13" s="832" t="s">
        <v>2806</v>
      </c>
      <c r="F13" s="849"/>
      <c r="G13" s="849"/>
      <c r="H13" s="837">
        <v>0</v>
      </c>
      <c r="I13" s="849">
        <v>1</v>
      </c>
      <c r="J13" s="849">
        <v>117.46</v>
      </c>
      <c r="K13" s="837">
        <v>1</v>
      </c>
      <c r="L13" s="849">
        <v>1</v>
      </c>
      <c r="M13" s="850">
        <v>117.46</v>
      </c>
    </row>
    <row r="14" spans="1:13" ht="14.4" customHeight="1" x14ac:dyDescent="0.3">
      <c r="A14" s="831" t="s">
        <v>3467</v>
      </c>
      <c r="B14" s="832" t="s">
        <v>2842</v>
      </c>
      <c r="C14" s="832" t="s">
        <v>2849</v>
      </c>
      <c r="D14" s="832" t="s">
        <v>1790</v>
      </c>
      <c r="E14" s="832" t="s">
        <v>2850</v>
      </c>
      <c r="F14" s="849"/>
      <c r="G14" s="849"/>
      <c r="H14" s="837">
        <v>0</v>
      </c>
      <c r="I14" s="849">
        <v>1</v>
      </c>
      <c r="J14" s="849">
        <v>46.6</v>
      </c>
      <c r="K14" s="837">
        <v>1</v>
      </c>
      <c r="L14" s="849">
        <v>1</v>
      </c>
      <c r="M14" s="850">
        <v>46.6</v>
      </c>
    </row>
    <row r="15" spans="1:13" ht="14.4" customHeight="1" x14ac:dyDescent="0.3">
      <c r="A15" s="831" t="s">
        <v>3467</v>
      </c>
      <c r="B15" s="832" t="s">
        <v>2881</v>
      </c>
      <c r="C15" s="832" t="s">
        <v>2882</v>
      </c>
      <c r="D15" s="832" t="s">
        <v>1380</v>
      </c>
      <c r="E15" s="832" t="s">
        <v>2883</v>
      </c>
      <c r="F15" s="849"/>
      <c r="G15" s="849"/>
      <c r="H15" s="837">
        <v>0</v>
      </c>
      <c r="I15" s="849">
        <v>1</v>
      </c>
      <c r="J15" s="849">
        <v>32.869999999999997</v>
      </c>
      <c r="K15" s="837">
        <v>1</v>
      </c>
      <c r="L15" s="849">
        <v>1</v>
      </c>
      <c r="M15" s="850">
        <v>32.869999999999997</v>
      </c>
    </row>
    <row r="16" spans="1:13" ht="14.4" customHeight="1" x14ac:dyDescent="0.3">
      <c r="A16" s="831" t="s">
        <v>3467</v>
      </c>
      <c r="B16" s="832" t="s">
        <v>3056</v>
      </c>
      <c r="C16" s="832" t="s">
        <v>3057</v>
      </c>
      <c r="D16" s="832" t="s">
        <v>1461</v>
      </c>
      <c r="E16" s="832" t="s">
        <v>3058</v>
      </c>
      <c r="F16" s="849"/>
      <c r="G16" s="849"/>
      <c r="H16" s="837"/>
      <c r="I16" s="849">
        <v>2</v>
      </c>
      <c r="J16" s="849">
        <v>0</v>
      </c>
      <c r="K16" s="837"/>
      <c r="L16" s="849">
        <v>2</v>
      </c>
      <c r="M16" s="850">
        <v>0</v>
      </c>
    </row>
    <row r="17" spans="1:13" ht="14.4" customHeight="1" x14ac:dyDescent="0.3">
      <c r="A17" s="831" t="s">
        <v>3467</v>
      </c>
      <c r="B17" s="832" t="s">
        <v>3154</v>
      </c>
      <c r="C17" s="832" t="s">
        <v>3155</v>
      </c>
      <c r="D17" s="832" t="s">
        <v>673</v>
      </c>
      <c r="E17" s="832" t="s">
        <v>823</v>
      </c>
      <c r="F17" s="849"/>
      <c r="G17" s="849"/>
      <c r="H17" s="837">
        <v>0</v>
      </c>
      <c r="I17" s="849">
        <v>1</v>
      </c>
      <c r="J17" s="849">
        <v>132</v>
      </c>
      <c r="K17" s="837">
        <v>1</v>
      </c>
      <c r="L17" s="849">
        <v>1</v>
      </c>
      <c r="M17" s="850">
        <v>132</v>
      </c>
    </row>
    <row r="18" spans="1:13" ht="14.4" customHeight="1" x14ac:dyDescent="0.3">
      <c r="A18" s="831" t="s">
        <v>3468</v>
      </c>
      <c r="B18" s="832" t="s">
        <v>2555</v>
      </c>
      <c r="C18" s="832" t="s">
        <v>3488</v>
      </c>
      <c r="D18" s="832" t="s">
        <v>2559</v>
      </c>
      <c r="E18" s="832" t="s">
        <v>2560</v>
      </c>
      <c r="F18" s="849"/>
      <c r="G18" s="849"/>
      <c r="H18" s="837">
        <v>0</v>
      </c>
      <c r="I18" s="849">
        <v>14</v>
      </c>
      <c r="J18" s="849">
        <v>225.68</v>
      </c>
      <c r="K18" s="837">
        <v>1</v>
      </c>
      <c r="L18" s="849">
        <v>14</v>
      </c>
      <c r="M18" s="850">
        <v>225.68</v>
      </c>
    </row>
    <row r="19" spans="1:13" ht="14.4" customHeight="1" x14ac:dyDescent="0.3">
      <c r="A19" s="831" t="s">
        <v>3468</v>
      </c>
      <c r="B19" s="832" t="s">
        <v>2555</v>
      </c>
      <c r="C19" s="832" t="s">
        <v>3870</v>
      </c>
      <c r="D19" s="832" t="s">
        <v>2559</v>
      </c>
      <c r="E19" s="832"/>
      <c r="F19" s="849">
        <v>1</v>
      </c>
      <c r="G19" s="849">
        <v>51.84</v>
      </c>
      <c r="H19" s="837">
        <v>1</v>
      </c>
      <c r="I19" s="849"/>
      <c r="J19" s="849"/>
      <c r="K19" s="837">
        <v>0</v>
      </c>
      <c r="L19" s="849">
        <v>1</v>
      </c>
      <c r="M19" s="850">
        <v>51.84</v>
      </c>
    </row>
    <row r="20" spans="1:13" ht="14.4" customHeight="1" x14ac:dyDescent="0.3">
      <c r="A20" s="831" t="s">
        <v>3468</v>
      </c>
      <c r="B20" s="832" t="s">
        <v>2555</v>
      </c>
      <c r="C20" s="832" t="s">
        <v>2558</v>
      </c>
      <c r="D20" s="832" t="s">
        <v>2559</v>
      </c>
      <c r="E20" s="832" t="s">
        <v>2560</v>
      </c>
      <c r="F20" s="849"/>
      <c r="G20" s="849"/>
      <c r="H20" s="837">
        <v>0</v>
      </c>
      <c r="I20" s="849">
        <v>3</v>
      </c>
      <c r="J20" s="849">
        <v>48.36</v>
      </c>
      <c r="K20" s="837">
        <v>1</v>
      </c>
      <c r="L20" s="849">
        <v>3</v>
      </c>
      <c r="M20" s="850">
        <v>48.36</v>
      </c>
    </row>
    <row r="21" spans="1:13" ht="14.4" customHeight="1" x14ac:dyDescent="0.3">
      <c r="A21" s="831" t="s">
        <v>3468</v>
      </c>
      <c r="B21" s="832" t="s">
        <v>2565</v>
      </c>
      <c r="C21" s="832" t="s">
        <v>2566</v>
      </c>
      <c r="D21" s="832" t="s">
        <v>1308</v>
      </c>
      <c r="E21" s="832" t="s">
        <v>2567</v>
      </c>
      <c r="F21" s="849"/>
      <c r="G21" s="849"/>
      <c r="H21" s="837">
        <v>0</v>
      </c>
      <c r="I21" s="849">
        <v>3</v>
      </c>
      <c r="J21" s="849">
        <v>96.75</v>
      </c>
      <c r="K21" s="837">
        <v>1</v>
      </c>
      <c r="L21" s="849">
        <v>3</v>
      </c>
      <c r="M21" s="850">
        <v>96.75</v>
      </c>
    </row>
    <row r="22" spans="1:13" ht="14.4" customHeight="1" x14ac:dyDescent="0.3">
      <c r="A22" s="831" t="s">
        <v>3468</v>
      </c>
      <c r="B22" s="832" t="s">
        <v>2585</v>
      </c>
      <c r="C22" s="832" t="s">
        <v>2589</v>
      </c>
      <c r="D22" s="832" t="s">
        <v>2590</v>
      </c>
      <c r="E22" s="832" t="s">
        <v>2591</v>
      </c>
      <c r="F22" s="849"/>
      <c r="G22" s="849"/>
      <c r="H22" s="837">
        <v>0</v>
      </c>
      <c r="I22" s="849">
        <v>3</v>
      </c>
      <c r="J22" s="849">
        <v>2018.8500000000001</v>
      </c>
      <c r="K22" s="837">
        <v>1</v>
      </c>
      <c r="L22" s="849">
        <v>3</v>
      </c>
      <c r="M22" s="850">
        <v>2018.8500000000001</v>
      </c>
    </row>
    <row r="23" spans="1:13" ht="14.4" customHeight="1" x14ac:dyDescent="0.3">
      <c r="A23" s="831" t="s">
        <v>3468</v>
      </c>
      <c r="B23" s="832" t="s">
        <v>2607</v>
      </c>
      <c r="C23" s="832" t="s">
        <v>3834</v>
      </c>
      <c r="D23" s="832" t="s">
        <v>1633</v>
      </c>
      <c r="E23" s="832" t="s">
        <v>3835</v>
      </c>
      <c r="F23" s="849"/>
      <c r="G23" s="849"/>
      <c r="H23" s="837">
        <v>0</v>
      </c>
      <c r="I23" s="849">
        <v>1</v>
      </c>
      <c r="J23" s="849">
        <v>86.43</v>
      </c>
      <c r="K23" s="837">
        <v>1</v>
      </c>
      <c r="L23" s="849">
        <v>1</v>
      </c>
      <c r="M23" s="850">
        <v>86.43</v>
      </c>
    </row>
    <row r="24" spans="1:13" ht="14.4" customHeight="1" x14ac:dyDescent="0.3">
      <c r="A24" s="831" t="s">
        <v>3468</v>
      </c>
      <c r="B24" s="832" t="s">
        <v>2607</v>
      </c>
      <c r="C24" s="832" t="s">
        <v>3836</v>
      </c>
      <c r="D24" s="832" t="s">
        <v>1636</v>
      </c>
      <c r="E24" s="832" t="s">
        <v>3837</v>
      </c>
      <c r="F24" s="849"/>
      <c r="G24" s="849"/>
      <c r="H24" s="837">
        <v>0</v>
      </c>
      <c r="I24" s="849">
        <v>4</v>
      </c>
      <c r="J24" s="849">
        <v>587.6</v>
      </c>
      <c r="K24" s="837">
        <v>1</v>
      </c>
      <c r="L24" s="849">
        <v>4</v>
      </c>
      <c r="M24" s="850">
        <v>587.6</v>
      </c>
    </row>
    <row r="25" spans="1:13" ht="14.4" customHeight="1" x14ac:dyDescent="0.3">
      <c r="A25" s="831" t="s">
        <v>3468</v>
      </c>
      <c r="B25" s="832" t="s">
        <v>2607</v>
      </c>
      <c r="C25" s="832" t="s">
        <v>3838</v>
      </c>
      <c r="D25" s="832" t="s">
        <v>2231</v>
      </c>
      <c r="E25" s="832" t="s">
        <v>3839</v>
      </c>
      <c r="F25" s="849">
        <v>2</v>
      </c>
      <c r="G25" s="849">
        <v>72.28</v>
      </c>
      <c r="H25" s="837">
        <v>1</v>
      </c>
      <c r="I25" s="849"/>
      <c r="J25" s="849"/>
      <c r="K25" s="837">
        <v>0</v>
      </c>
      <c r="L25" s="849">
        <v>2</v>
      </c>
      <c r="M25" s="850">
        <v>72.28</v>
      </c>
    </row>
    <row r="26" spans="1:13" ht="14.4" customHeight="1" x14ac:dyDescent="0.3">
      <c r="A26" s="831" t="s">
        <v>3468</v>
      </c>
      <c r="B26" s="832" t="s">
        <v>2607</v>
      </c>
      <c r="C26" s="832" t="s">
        <v>3840</v>
      </c>
      <c r="D26" s="832" t="s">
        <v>2231</v>
      </c>
      <c r="E26" s="832" t="s">
        <v>3841</v>
      </c>
      <c r="F26" s="849">
        <v>3</v>
      </c>
      <c r="G26" s="849">
        <v>216.78000000000003</v>
      </c>
      <c r="H26" s="837">
        <v>1</v>
      </c>
      <c r="I26" s="849"/>
      <c r="J26" s="849"/>
      <c r="K26" s="837">
        <v>0</v>
      </c>
      <c r="L26" s="849">
        <v>3</v>
      </c>
      <c r="M26" s="850">
        <v>216.78000000000003</v>
      </c>
    </row>
    <row r="27" spans="1:13" ht="14.4" customHeight="1" x14ac:dyDescent="0.3">
      <c r="A27" s="831" t="s">
        <v>3468</v>
      </c>
      <c r="B27" s="832" t="s">
        <v>2607</v>
      </c>
      <c r="C27" s="832" t="s">
        <v>3842</v>
      </c>
      <c r="D27" s="832" t="s">
        <v>2231</v>
      </c>
      <c r="E27" s="832" t="s">
        <v>3843</v>
      </c>
      <c r="F27" s="849">
        <v>1</v>
      </c>
      <c r="G27" s="849">
        <v>86.41</v>
      </c>
      <c r="H27" s="837">
        <v>1</v>
      </c>
      <c r="I27" s="849"/>
      <c r="J27" s="849"/>
      <c r="K27" s="837">
        <v>0</v>
      </c>
      <c r="L27" s="849">
        <v>1</v>
      </c>
      <c r="M27" s="850">
        <v>86.41</v>
      </c>
    </row>
    <row r="28" spans="1:13" ht="14.4" customHeight="1" x14ac:dyDescent="0.3">
      <c r="A28" s="831" t="s">
        <v>3468</v>
      </c>
      <c r="B28" s="832" t="s">
        <v>2607</v>
      </c>
      <c r="C28" s="832" t="s">
        <v>2608</v>
      </c>
      <c r="D28" s="832" t="s">
        <v>2609</v>
      </c>
      <c r="E28" s="832" t="s">
        <v>2610</v>
      </c>
      <c r="F28" s="849"/>
      <c r="G28" s="849"/>
      <c r="H28" s="837">
        <v>0</v>
      </c>
      <c r="I28" s="849">
        <v>2</v>
      </c>
      <c r="J28" s="849">
        <v>172.82</v>
      </c>
      <c r="K28" s="837">
        <v>1</v>
      </c>
      <c r="L28" s="849">
        <v>2</v>
      </c>
      <c r="M28" s="850">
        <v>172.82</v>
      </c>
    </row>
    <row r="29" spans="1:13" ht="14.4" customHeight="1" x14ac:dyDescent="0.3">
      <c r="A29" s="831" t="s">
        <v>3468</v>
      </c>
      <c r="B29" s="832" t="s">
        <v>2613</v>
      </c>
      <c r="C29" s="832" t="s">
        <v>3307</v>
      </c>
      <c r="D29" s="832" t="s">
        <v>2615</v>
      </c>
      <c r="E29" s="832" t="s">
        <v>1328</v>
      </c>
      <c r="F29" s="849"/>
      <c r="G29" s="849"/>
      <c r="H29" s="837">
        <v>0</v>
      </c>
      <c r="I29" s="849">
        <v>9</v>
      </c>
      <c r="J29" s="849">
        <v>371.19</v>
      </c>
      <c r="K29" s="837">
        <v>1</v>
      </c>
      <c r="L29" s="849">
        <v>9</v>
      </c>
      <c r="M29" s="850">
        <v>371.19</v>
      </c>
    </row>
    <row r="30" spans="1:13" ht="14.4" customHeight="1" x14ac:dyDescent="0.3">
      <c r="A30" s="831" t="s">
        <v>3468</v>
      </c>
      <c r="B30" s="832" t="s">
        <v>2617</v>
      </c>
      <c r="C30" s="832" t="s">
        <v>2624</v>
      </c>
      <c r="D30" s="832" t="s">
        <v>2622</v>
      </c>
      <c r="E30" s="832" t="s">
        <v>2625</v>
      </c>
      <c r="F30" s="849">
        <v>4</v>
      </c>
      <c r="G30" s="849">
        <v>738.96</v>
      </c>
      <c r="H30" s="837">
        <v>1</v>
      </c>
      <c r="I30" s="849"/>
      <c r="J30" s="849"/>
      <c r="K30" s="837">
        <v>0</v>
      </c>
      <c r="L30" s="849">
        <v>4</v>
      </c>
      <c r="M30" s="850">
        <v>738.96</v>
      </c>
    </row>
    <row r="31" spans="1:13" ht="14.4" customHeight="1" x14ac:dyDescent="0.3">
      <c r="A31" s="831" t="s">
        <v>3468</v>
      </c>
      <c r="B31" s="832" t="s">
        <v>2626</v>
      </c>
      <c r="C31" s="832" t="s">
        <v>2643</v>
      </c>
      <c r="D31" s="832" t="s">
        <v>1071</v>
      </c>
      <c r="E31" s="832" t="s">
        <v>2644</v>
      </c>
      <c r="F31" s="849"/>
      <c r="G31" s="849"/>
      <c r="H31" s="837">
        <v>0</v>
      </c>
      <c r="I31" s="849">
        <v>1</v>
      </c>
      <c r="J31" s="849">
        <v>490.89</v>
      </c>
      <c r="K31" s="837">
        <v>1</v>
      </c>
      <c r="L31" s="849">
        <v>1</v>
      </c>
      <c r="M31" s="850">
        <v>490.89</v>
      </c>
    </row>
    <row r="32" spans="1:13" ht="14.4" customHeight="1" x14ac:dyDescent="0.3">
      <c r="A32" s="831" t="s">
        <v>3468</v>
      </c>
      <c r="B32" s="832" t="s">
        <v>2645</v>
      </c>
      <c r="C32" s="832" t="s">
        <v>3800</v>
      </c>
      <c r="D32" s="832" t="s">
        <v>3801</v>
      </c>
      <c r="E32" s="832" t="s">
        <v>3802</v>
      </c>
      <c r="F32" s="849">
        <v>1</v>
      </c>
      <c r="G32" s="849">
        <v>300.33</v>
      </c>
      <c r="H32" s="837">
        <v>1</v>
      </c>
      <c r="I32" s="849"/>
      <c r="J32" s="849"/>
      <c r="K32" s="837">
        <v>0</v>
      </c>
      <c r="L32" s="849">
        <v>1</v>
      </c>
      <c r="M32" s="850">
        <v>300.33</v>
      </c>
    </row>
    <row r="33" spans="1:13" ht="14.4" customHeight="1" x14ac:dyDescent="0.3">
      <c r="A33" s="831" t="s">
        <v>3468</v>
      </c>
      <c r="B33" s="832" t="s">
        <v>2645</v>
      </c>
      <c r="C33" s="832" t="s">
        <v>2646</v>
      </c>
      <c r="D33" s="832" t="s">
        <v>2647</v>
      </c>
      <c r="E33" s="832" t="s">
        <v>2648</v>
      </c>
      <c r="F33" s="849"/>
      <c r="G33" s="849"/>
      <c r="H33" s="837">
        <v>0</v>
      </c>
      <c r="I33" s="849">
        <v>4</v>
      </c>
      <c r="J33" s="849">
        <v>373.72</v>
      </c>
      <c r="K33" s="837">
        <v>1</v>
      </c>
      <c r="L33" s="849">
        <v>4</v>
      </c>
      <c r="M33" s="850">
        <v>373.72</v>
      </c>
    </row>
    <row r="34" spans="1:13" ht="14.4" customHeight="1" x14ac:dyDescent="0.3">
      <c r="A34" s="831" t="s">
        <v>3468</v>
      </c>
      <c r="B34" s="832" t="s">
        <v>2645</v>
      </c>
      <c r="C34" s="832" t="s">
        <v>2649</v>
      </c>
      <c r="D34" s="832" t="s">
        <v>2647</v>
      </c>
      <c r="E34" s="832" t="s">
        <v>2650</v>
      </c>
      <c r="F34" s="849"/>
      <c r="G34" s="849"/>
      <c r="H34" s="837">
        <v>0</v>
      </c>
      <c r="I34" s="849">
        <v>2</v>
      </c>
      <c r="J34" s="849">
        <v>373.74</v>
      </c>
      <c r="K34" s="837">
        <v>1</v>
      </c>
      <c r="L34" s="849">
        <v>2</v>
      </c>
      <c r="M34" s="850">
        <v>373.74</v>
      </c>
    </row>
    <row r="35" spans="1:13" ht="14.4" customHeight="1" x14ac:dyDescent="0.3">
      <c r="A35" s="831" t="s">
        <v>3468</v>
      </c>
      <c r="B35" s="832" t="s">
        <v>2670</v>
      </c>
      <c r="C35" s="832" t="s">
        <v>2674</v>
      </c>
      <c r="D35" s="832" t="s">
        <v>848</v>
      </c>
      <c r="E35" s="832" t="s">
        <v>2675</v>
      </c>
      <c r="F35" s="849"/>
      <c r="G35" s="849"/>
      <c r="H35" s="837">
        <v>0</v>
      </c>
      <c r="I35" s="849">
        <v>5</v>
      </c>
      <c r="J35" s="849">
        <v>768.11</v>
      </c>
      <c r="K35" s="837">
        <v>1</v>
      </c>
      <c r="L35" s="849">
        <v>5</v>
      </c>
      <c r="M35" s="850">
        <v>768.11</v>
      </c>
    </row>
    <row r="36" spans="1:13" ht="14.4" customHeight="1" x14ac:dyDescent="0.3">
      <c r="A36" s="831" t="s">
        <v>3468</v>
      </c>
      <c r="B36" s="832" t="s">
        <v>2676</v>
      </c>
      <c r="C36" s="832" t="s">
        <v>2677</v>
      </c>
      <c r="D36" s="832" t="s">
        <v>2678</v>
      </c>
      <c r="E36" s="832" t="s">
        <v>2679</v>
      </c>
      <c r="F36" s="849"/>
      <c r="G36" s="849"/>
      <c r="H36" s="837">
        <v>0</v>
      </c>
      <c r="I36" s="849">
        <v>4</v>
      </c>
      <c r="J36" s="849">
        <v>525.28</v>
      </c>
      <c r="K36" s="837">
        <v>1</v>
      </c>
      <c r="L36" s="849">
        <v>4</v>
      </c>
      <c r="M36" s="850">
        <v>525.28</v>
      </c>
    </row>
    <row r="37" spans="1:13" ht="14.4" customHeight="1" x14ac:dyDescent="0.3">
      <c r="A37" s="831" t="s">
        <v>3468</v>
      </c>
      <c r="B37" s="832" t="s">
        <v>2680</v>
      </c>
      <c r="C37" s="832" t="s">
        <v>2684</v>
      </c>
      <c r="D37" s="832" t="s">
        <v>2682</v>
      </c>
      <c r="E37" s="832" t="s">
        <v>2685</v>
      </c>
      <c r="F37" s="849"/>
      <c r="G37" s="849"/>
      <c r="H37" s="837">
        <v>0</v>
      </c>
      <c r="I37" s="849">
        <v>3</v>
      </c>
      <c r="J37" s="849">
        <v>316.32</v>
      </c>
      <c r="K37" s="837">
        <v>1</v>
      </c>
      <c r="L37" s="849">
        <v>3</v>
      </c>
      <c r="M37" s="850">
        <v>316.32</v>
      </c>
    </row>
    <row r="38" spans="1:13" ht="14.4" customHeight="1" x14ac:dyDescent="0.3">
      <c r="A38" s="831" t="s">
        <v>3468</v>
      </c>
      <c r="B38" s="832" t="s">
        <v>2695</v>
      </c>
      <c r="C38" s="832" t="s">
        <v>2697</v>
      </c>
      <c r="D38" s="832" t="s">
        <v>1091</v>
      </c>
      <c r="E38" s="832" t="s">
        <v>2698</v>
      </c>
      <c r="F38" s="849"/>
      <c r="G38" s="849"/>
      <c r="H38" s="837">
        <v>0</v>
      </c>
      <c r="I38" s="849">
        <v>11</v>
      </c>
      <c r="J38" s="849">
        <v>467.60999999999996</v>
      </c>
      <c r="K38" s="837">
        <v>1</v>
      </c>
      <c r="L38" s="849">
        <v>11</v>
      </c>
      <c r="M38" s="850">
        <v>467.60999999999996</v>
      </c>
    </row>
    <row r="39" spans="1:13" ht="14.4" customHeight="1" x14ac:dyDescent="0.3">
      <c r="A39" s="831" t="s">
        <v>3468</v>
      </c>
      <c r="B39" s="832" t="s">
        <v>2695</v>
      </c>
      <c r="C39" s="832" t="s">
        <v>2699</v>
      </c>
      <c r="D39" s="832" t="s">
        <v>1091</v>
      </c>
      <c r="E39" s="832" t="s">
        <v>2700</v>
      </c>
      <c r="F39" s="849"/>
      <c r="G39" s="849"/>
      <c r="H39" s="837">
        <v>0</v>
      </c>
      <c r="I39" s="849">
        <v>2</v>
      </c>
      <c r="J39" s="849">
        <v>170.04</v>
      </c>
      <c r="K39" s="837">
        <v>1</v>
      </c>
      <c r="L39" s="849">
        <v>2</v>
      </c>
      <c r="M39" s="850">
        <v>170.04</v>
      </c>
    </row>
    <row r="40" spans="1:13" ht="14.4" customHeight="1" x14ac:dyDescent="0.3">
      <c r="A40" s="831" t="s">
        <v>3468</v>
      </c>
      <c r="B40" s="832" t="s">
        <v>2711</v>
      </c>
      <c r="C40" s="832" t="s">
        <v>2716</v>
      </c>
      <c r="D40" s="832" t="s">
        <v>736</v>
      </c>
      <c r="E40" s="832" t="s">
        <v>738</v>
      </c>
      <c r="F40" s="849"/>
      <c r="G40" s="849"/>
      <c r="H40" s="837">
        <v>0</v>
      </c>
      <c r="I40" s="849">
        <v>3</v>
      </c>
      <c r="J40" s="849">
        <v>114.12</v>
      </c>
      <c r="K40" s="837">
        <v>1</v>
      </c>
      <c r="L40" s="849">
        <v>3</v>
      </c>
      <c r="M40" s="850">
        <v>114.12</v>
      </c>
    </row>
    <row r="41" spans="1:13" ht="14.4" customHeight="1" x14ac:dyDescent="0.3">
      <c r="A41" s="831" t="s">
        <v>3468</v>
      </c>
      <c r="B41" s="832" t="s">
        <v>2711</v>
      </c>
      <c r="C41" s="832" t="s">
        <v>2717</v>
      </c>
      <c r="D41" s="832" t="s">
        <v>736</v>
      </c>
      <c r="E41" s="832" t="s">
        <v>2718</v>
      </c>
      <c r="F41" s="849"/>
      <c r="G41" s="849"/>
      <c r="H41" s="837">
        <v>0</v>
      </c>
      <c r="I41" s="849">
        <v>18</v>
      </c>
      <c r="J41" s="849">
        <v>191.70000000000002</v>
      </c>
      <c r="K41" s="837">
        <v>1</v>
      </c>
      <c r="L41" s="849">
        <v>18</v>
      </c>
      <c r="M41" s="850">
        <v>191.70000000000002</v>
      </c>
    </row>
    <row r="42" spans="1:13" ht="14.4" customHeight="1" x14ac:dyDescent="0.3">
      <c r="A42" s="831" t="s">
        <v>3468</v>
      </c>
      <c r="B42" s="832" t="s">
        <v>2711</v>
      </c>
      <c r="C42" s="832" t="s">
        <v>2724</v>
      </c>
      <c r="D42" s="832" t="s">
        <v>736</v>
      </c>
      <c r="E42" s="832" t="s">
        <v>737</v>
      </c>
      <c r="F42" s="849"/>
      <c r="G42" s="849"/>
      <c r="H42" s="837">
        <v>0</v>
      </c>
      <c r="I42" s="849">
        <v>12</v>
      </c>
      <c r="J42" s="849">
        <v>210.71999999999997</v>
      </c>
      <c r="K42" s="837">
        <v>1</v>
      </c>
      <c r="L42" s="849">
        <v>12</v>
      </c>
      <c r="M42" s="850">
        <v>210.71999999999997</v>
      </c>
    </row>
    <row r="43" spans="1:13" ht="14.4" customHeight="1" x14ac:dyDescent="0.3">
      <c r="A43" s="831" t="s">
        <v>3468</v>
      </c>
      <c r="B43" s="832" t="s">
        <v>2711</v>
      </c>
      <c r="C43" s="832" t="s">
        <v>3318</v>
      </c>
      <c r="D43" s="832" t="s">
        <v>736</v>
      </c>
      <c r="E43" s="832" t="s">
        <v>2162</v>
      </c>
      <c r="F43" s="849"/>
      <c r="G43" s="849"/>
      <c r="H43" s="837">
        <v>0</v>
      </c>
      <c r="I43" s="849">
        <v>1</v>
      </c>
      <c r="J43" s="849">
        <v>58.52</v>
      </c>
      <c r="K43" s="837">
        <v>1</v>
      </c>
      <c r="L43" s="849">
        <v>1</v>
      </c>
      <c r="M43" s="850">
        <v>58.52</v>
      </c>
    </row>
    <row r="44" spans="1:13" ht="14.4" customHeight="1" x14ac:dyDescent="0.3">
      <c r="A44" s="831" t="s">
        <v>3468</v>
      </c>
      <c r="B44" s="832" t="s">
        <v>2729</v>
      </c>
      <c r="C44" s="832" t="s">
        <v>2730</v>
      </c>
      <c r="D44" s="832" t="s">
        <v>2731</v>
      </c>
      <c r="E44" s="832" t="s">
        <v>2732</v>
      </c>
      <c r="F44" s="849"/>
      <c r="G44" s="849"/>
      <c r="H44" s="837">
        <v>0</v>
      </c>
      <c r="I44" s="849">
        <v>15</v>
      </c>
      <c r="J44" s="849">
        <v>983.1</v>
      </c>
      <c r="K44" s="837">
        <v>1</v>
      </c>
      <c r="L44" s="849">
        <v>15</v>
      </c>
      <c r="M44" s="850">
        <v>983.1</v>
      </c>
    </row>
    <row r="45" spans="1:13" ht="14.4" customHeight="1" x14ac:dyDescent="0.3">
      <c r="A45" s="831" t="s">
        <v>3468</v>
      </c>
      <c r="B45" s="832" t="s">
        <v>2729</v>
      </c>
      <c r="C45" s="832" t="s">
        <v>3321</v>
      </c>
      <c r="D45" s="832" t="s">
        <v>2731</v>
      </c>
      <c r="E45" s="832" t="s">
        <v>3322</v>
      </c>
      <c r="F45" s="849"/>
      <c r="G45" s="849"/>
      <c r="H45" s="837">
        <v>0</v>
      </c>
      <c r="I45" s="849">
        <v>4</v>
      </c>
      <c r="J45" s="849">
        <v>917.52</v>
      </c>
      <c r="K45" s="837">
        <v>1</v>
      </c>
      <c r="L45" s="849">
        <v>4</v>
      </c>
      <c r="M45" s="850">
        <v>917.52</v>
      </c>
    </row>
    <row r="46" spans="1:13" ht="14.4" customHeight="1" x14ac:dyDescent="0.3">
      <c r="A46" s="831" t="s">
        <v>3468</v>
      </c>
      <c r="B46" s="832" t="s">
        <v>2729</v>
      </c>
      <c r="C46" s="832" t="s">
        <v>3676</v>
      </c>
      <c r="D46" s="832" t="s">
        <v>2731</v>
      </c>
      <c r="E46" s="832" t="s">
        <v>2732</v>
      </c>
      <c r="F46" s="849">
        <v>3</v>
      </c>
      <c r="G46" s="849">
        <v>196.62</v>
      </c>
      <c r="H46" s="837">
        <v>1</v>
      </c>
      <c r="I46" s="849"/>
      <c r="J46" s="849"/>
      <c r="K46" s="837">
        <v>0</v>
      </c>
      <c r="L46" s="849">
        <v>3</v>
      </c>
      <c r="M46" s="850">
        <v>196.62</v>
      </c>
    </row>
    <row r="47" spans="1:13" ht="14.4" customHeight="1" x14ac:dyDescent="0.3">
      <c r="A47" s="831" t="s">
        <v>3468</v>
      </c>
      <c r="B47" s="832" t="s">
        <v>2733</v>
      </c>
      <c r="C47" s="832" t="s">
        <v>2736</v>
      </c>
      <c r="D47" s="832" t="s">
        <v>761</v>
      </c>
      <c r="E47" s="832" t="s">
        <v>2737</v>
      </c>
      <c r="F47" s="849"/>
      <c r="G47" s="849"/>
      <c r="H47" s="837">
        <v>0</v>
      </c>
      <c r="I47" s="849">
        <v>3</v>
      </c>
      <c r="J47" s="849">
        <v>105.33</v>
      </c>
      <c r="K47" s="837">
        <v>1</v>
      </c>
      <c r="L47" s="849">
        <v>3</v>
      </c>
      <c r="M47" s="850">
        <v>105.33</v>
      </c>
    </row>
    <row r="48" spans="1:13" ht="14.4" customHeight="1" x14ac:dyDescent="0.3">
      <c r="A48" s="831" t="s">
        <v>3468</v>
      </c>
      <c r="B48" s="832" t="s">
        <v>2733</v>
      </c>
      <c r="C48" s="832" t="s">
        <v>3677</v>
      </c>
      <c r="D48" s="832" t="s">
        <v>3324</v>
      </c>
      <c r="E48" s="832" t="s">
        <v>3678</v>
      </c>
      <c r="F48" s="849">
        <v>3</v>
      </c>
      <c r="G48" s="849">
        <v>49.14</v>
      </c>
      <c r="H48" s="837">
        <v>1</v>
      </c>
      <c r="I48" s="849"/>
      <c r="J48" s="849"/>
      <c r="K48" s="837">
        <v>0</v>
      </c>
      <c r="L48" s="849">
        <v>3</v>
      </c>
      <c r="M48" s="850">
        <v>49.14</v>
      </c>
    </row>
    <row r="49" spans="1:13" ht="14.4" customHeight="1" x14ac:dyDescent="0.3">
      <c r="A49" s="831" t="s">
        <v>3468</v>
      </c>
      <c r="B49" s="832" t="s">
        <v>2733</v>
      </c>
      <c r="C49" s="832" t="s">
        <v>3679</v>
      </c>
      <c r="D49" s="832" t="s">
        <v>3680</v>
      </c>
      <c r="E49" s="832" t="s">
        <v>2737</v>
      </c>
      <c r="F49" s="849">
        <v>15</v>
      </c>
      <c r="G49" s="849">
        <v>526.65</v>
      </c>
      <c r="H49" s="837">
        <v>1</v>
      </c>
      <c r="I49" s="849"/>
      <c r="J49" s="849"/>
      <c r="K49" s="837">
        <v>0</v>
      </c>
      <c r="L49" s="849">
        <v>15</v>
      </c>
      <c r="M49" s="850">
        <v>526.65</v>
      </c>
    </row>
    <row r="50" spans="1:13" ht="14.4" customHeight="1" x14ac:dyDescent="0.3">
      <c r="A50" s="831" t="s">
        <v>3468</v>
      </c>
      <c r="B50" s="832" t="s">
        <v>2733</v>
      </c>
      <c r="C50" s="832" t="s">
        <v>2734</v>
      </c>
      <c r="D50" s="832" t="s">
        <v>761</v>
      </c>
      <c r="E50" s="832" t="s">
        <v>2735</v>
      </c>
      <c r="F50" s="849"/>
      <c r="G50" s="849"/>
      <c r="H50" s="837">
        <v>0</v>
      </c>
      <c r="I50" s="849">
        <v>7</v>
      </c>
      <c r="J50" s="849">
        <v>122.91999999999999</v>
      </c>
      <c r="K50" s="837">
        <v>1</v>
      </c>
      <c r="L50" s="849">
        <v>7</v>
      </c>
      <c r="M50" s="850">
        <v>122.91999999999999</v>
      </c>
    </row>
    <row r="51" spans="1:13" ht="14.4" customHeight="1" x14ac:dyDescent="0.3">
      <c r="A51" s="831" t="s">
        <v>3468</v>
      </c>
      <c r="B51" s="832" t="s">
        <v>2759</v>
      </c>
      <c r="C51" s="832" t="s">
        <v>2760</v>
      </c>
      <c r="D51" s="832" t="s">
        <v>2761</v>
      </c>
      <c r="E51" s="832" t="s">
        <v>2762</v>
      </c>
      <c r="F51" s="849"/>
      <c r="G51" s="849"/>
      <c r="H51" s="837">
        <v>0</v>
      </c>
      <c r="I51" s="849">
        <v>3</v>
      </c>
      <c r="J51" s="849">
        <v>279.81</v>
      </c>
      <c r="K51" s="837">
        <v>1</v>
      </c>
      <c r="L51" s="849">
        <v>3</v>
      </c>
      <c r="M51" s="850">
        <v>279.81</v>
      </c>
    </row>
    <row r="52" spans="1:13" ht="14.4" customHeight="1" x14ac:dyDescent="0.3">
      <c r="A52" s="831" t="s">
        <v>3468</v>
      </c>
      <c r="B52" s="832" t="s">
        <v>2759</v>
      </c>
      <c r="C52" s="832" t="s">
        <v>2763</v>
      </c>
      <c r="D52" s="832" t="s">
        <v>2761</v>
      </c>
      <c r="E52" s="832" t="s">
        <v>2747</v>
      </c>
      <c r="F52" s="849"/>
      <c r="G52" s="849"/>
      <c r="H52" s="837">
        <v>0</v>
      </c>
      <c r="I52" s="849">
        <v>6</v>
      </c>
      <c r="J52" s="849">
        <v>186.54</v>
      </c>
      <c r="K52" s="837">
        <v>1</v>
      </c>
      <c r="L52" s="849">
        <v>6</v>
      </c>
      <c r="M52" s="850">
        <v>186.54</v>
      </c>
    </row>
    <row r="53" spans="1:13" ht="14.4" customHeight="1" x14ac:dyDescent="0.3">
      <c r="A53" s="831" t="s">
        <v>3468</v>
      </c>
      <c r="B53" s="832" t="s">
        <v>2766</v>
      </c>
      <c r="C53" s="832" t="s">
        <v>3327</v>
      </c>
      <c r="D53" s="832" t="s">
        <v>2768</v>
      </c>
      <c r="E53" s="832" t="s">
        <v>2765</v>
      </c>
      <c r="F53" s="849"/>
      <c r="G53" s="849"/>
      <c r="H53" s="837">
        <v>0</v>
      </c>
      <c r="I53" s="849">
        <v>3</v>
      </c>
      <c r="J53" s="849">
        <v>46.650000000000006</v>
      </c>
      <c r="K53" s="837">
        <v>1</v>
      </c>
      <c r="L53" s="849">
        <v>3</v>
      </c>
      <c r="M53" s="850">
        <v>46.650000000000006</v>
      </c>
    </row>
    <row r="54" spans="1:13" ht="14.4" customHeight="1" x14ac:dyDescent="0.3">
      <c r="A54" s="831" t="s">
        <v>3468</v>
      </c>
      <c r="B54" s="832" t="s">
        <v>2766</v>
      </c>
      <c r="C54" s="832" t="s">
        <v>3858</v>
      </c>
      <c r="D54" s="832" t="s">
        <v>2768</v>
      </c>
      <c r="E54" s="832" t="s">
        <v>3336</v>
      </c>
      <c r="F54" s="849"/>
      <c r="G54" s="849"/>
      <c r="H54" s="837">
        <v>0</v>
      </c>
      <c r="I54" s="849">
        <v>1</v>
      </c>
      <c r="J54" s="849">
        <v>51.83</v>
      </c>
      <c r="K54" s="837">
        <v>1</v>
      </c>
      <c r="L54" s="849">
        <v>1</v>
      </c>
      <c r="M54" s="850">
        <v>51.83</v>
      </c>
    </row>
    <row r="55" spans="1:13" ht="14.4" customHeight="1" x14ac:dyDescent="0.3">
      <c r="A55" s="831" t="s">
        <v>3468</v>
      </c>
      <c r="B55" s="832" t="s">
        <v>2770</v>
      </c>
      <c r="C55" s="832" t="s">
        <v>2773</v>
      </c>
      <c r="D55" s="832" t="s">
        <v>2772</v>
      </c>
      <c r="E55" s="832" t="s">
        <v>2774</v>
      </c>
      <c r="F55" s="849"/>
      <c r="G55" s="849"/>
      <c r="H55" s="837">
        <v>0</v>
      </c>
      <c r="I55" s="849">
        <v>4</v>
      </c>
      <c r="J55" s="849">
        <v>248.72</v>
      </c>
      <c r="K55" s="837">
        <v>1</v>
      </c>
      <c r="L55" s="849">
        <v>4</v>
      </c>
      <c r="M55" s="850">
        <v>248.72</v>
      </c>
    </row>
    <row r="56" spans="1:13" ht="14.4" customHeight="1" x14ac:dyDescent="0.3">
      <c r="A56" s="831" t="s">
        <v>3468</v>
      </c>
      <c r="B56" s="832" t="s">
        <v>2780</v>
      </c>
      <c r="C56" s="832" t="s">
        <v>2781</v>
      </c>
      <c r="D56" s="832" t="s">
        <v>1553</v>
      </c>
      <c r="E56" s="832" t="s">
        <v>2737</v>
      </c>
      <c r="F56" s="849"/>
      <c r="G56" s="849"/>
      <c r="H56" s="837">
        <v>0</v>
      </c>
      <c r="I56" s="849">
        <v>1</v>
      </c>
      <c r="J56" s="849">
        <v>47.7</v>
      </c>
      <c r="K56" s="837">
        <v>1</v>
      </c>
      <c r="L56" s="849">
        <v>1</v>
      </c>
      <c r="M56" s="850">
        <v>47.7</v>
      </c>
    </row>
    <row r="57" spans="1:13" ht="14.4" customHeight="1" x14ac:dyDescent="0.3">
      <c r="A57" s="831" t="s">
        <v>3468</v>
      </c>
      <c r="B57" s="832" t="s">
        <v>2780</v>
      </c>
      <c r="C57" s="832" t="s">
        <v>2782</v>
      </c>
      <c r="D57" s="832" t="s">
        <v>1553</v>
      </c>
      <c r="E57" s="832" t="s">
        <v>2783</v>
      </c>
      <c r="F57" s="849"/>
      <c r="G57" s="849"/>
      <c r="H57" s="837">
        <v>0</v>
      </c>
      <c r="I57" s="849">
        <v>3</v>
      </c>
      <c r="J57" s="849">
        <v>429.27</v>
      </c>
      <c r="K57" s="837">
        <v>1</v>
      </c>
      <c r="L57" s="849">
        <v>3</v>
      </c>
      <c r="M57" s="850">
        <v>429.27</v>
      </c>
    </row>
    <row r="58" spans="1:13" ht="14.4" customHeight="1" x14ac:dyDescent="0.3">
      <c r="A58" s="831" t="s">
        <v>3468</v>
      </c>
      <c r="B58" s="832" t="s">
        <v>2780</v>
      </c>
      <c r="C58" s="832" t="s">
        <v>3881</v>
      </c>
      <c r="D58" s="832" t="s">
        <v>3882</v>
      </c>
      <c r="E58" s="832" t="s">
        <v>2693</v>
      </c>
      <c r="F58" s="849">
        <v>1</v>
      </c>
      <c r="G58" s="849">
        <v>143.09</v>
      </c>
      <c r="H58" s="837">
        <v>1</v>
      </c>
      <c r="I58" s="849"/>
      <c r="J58" s="849"/>
      <c r="K58" s="837">
        <v>0</v>
      </c>
      <c r="L58" s="849">
        <v>1</v>
      </c>
      <c r="M58" s="850">
        <v>143.09</v>
      </c>
    </row>
    <row r="59" spans="1:13" ht="14.4" customHeight="1" x14ac:dyDescent="0.3">
      <c r="A59" s="831" t="s">
        <v>3468</v>
      </c>
      <c r="B59" s="832" t="s">
        <v>2784</v>
      </c>
      <c r="C59" s="832" t="s">
        <v>2785</v>
      </c>
      <c r="D59" s="832" t="s">
        <v>2786</v>
      </c>
      <c r="E59" s="832" t="s">
        <v>2787</v>
      </c>
      <c r="F59" s="849"/>
      <c r="G59" s="849"/>
      <c r="H59" s="837">
        <v>0</v>
      </c>
      <c r="I59" s="849">
        <v>7</v>
      </c>
      <c r="J59" s="849">
        <v>72.38</v>
      </c>
      <c r="K59" s="837">
        <v>1</v>
      </c>
      <c r="L59" s="849">
        <v>7</v>
      </c>
      <c r="M59" s="850">
        <v>72.38</v>
      </c>
    </row>
    <row r="60" spans="1:13" ht="14.4" customHeight="1" x14ac:dyDescent="0.3">
      <c r="A60" s="831" t="s">
        <v>3468</v>
      </c>
      <c r="B60" s="832" t="s">
        <v>2784</v>
      </c>
      <c r="C60" s="832" t="s">
        <v>2788</v>
      </c>
      <c r="D60" s="832" t="s">
        <v>2786</v>
      </c>
      <c r="E60" s="832" t="s">
        <v>2789</v>
      </c>
      <c r="F60" s="849"/>
      <c r="G60" s="849"/>
      <c r="H60" s="837">
        <v>0</v>
      </c>
      <c r="I60" s="849">
        <v>36</v>
      </c>
      <c r="J60" s="849">
        <v>572.40000000000009</v>
      </c>
      <c r="K60" s="837">
        <v>1</v>
      </c>
      <c r="L60" s="849">
        <v>36</v>
      </c>
      <c r="M60" s="850">
        <v>572.40000000000009</v>
      </c>
    </row>
    <row r="61" spans="1:13" ht="14.4" customHeight="1" x14ac:dyDescent="0.3">
      <c r="A61" s="831" t="s">
        <v>3468</v>
      </c>
      <c r="B61" s="832" t="s">
        <v>2784</v>
      </c>
      <c r="C61" s="832" t="s">
        <v>2790</v>
      </c>
      <c r="D61" s="832" t="s">
        <v>2786</v>
      </c>
      <c r="E61" s="832" t="s">
        <v>2747</v>
      </c>
      <c r="F61" s="849"/>
      <c r="G61" s="849"/>
      <c r="H61" s="837">
        <v>0</v>
      </c>
      <c r="I61" s="849">
        <v>3</v>
      </c>
      <c r="J61" s="849">
        <v>143.10000000000002</v>
      </c>
      <c r="K61" s="837">
        <v>1</v>
      </c>
      <c r="L61" s="849">
        <v>3</v>
      </c>
      <c r="M61" s="850">
        <v>143.10000000000002</v>
      </c>
    </row>
    <row r="62" spans="1:13" ht="14.4" customHeight="1" x14ac:dyDescent="0.3">
      <c r="A62" s="831" t="s">
        <v>3468</v>
      </c>
      <c r="B62" s="832" t="s">
        <v>3338</v>
      </c>
      <c r="C62" s="832" t="s">
        <v>4842</v>
      </c>
      <c r="D62" s="832" t="s">
        <v>3343</v>
      </c>
      <c r="E62" s="832" t="s">
        <v>4191</v>
      </c>
      <c r="F62" s="849">
        <v>3</v>
      </c>
      <c r="G62" s="849">
        <v>307.38</v>
      </c>
      <c r="H62" s="837">
        <v>1</v>
      </c>
      <c r="I62" s="849"/>
      <c r="J62" s="849"/>
      <c r="K62" s="837">
        <v>0</v>
      </c>
      <c r="L62" s="849">
        <v>3</v>
      </c>
      <c r="M62" s="850">
        <v>307.38</v>
      </c>
    </row>
    <row r="63" spans="1:13" ht="14.4" customHeight="1" x14ac:dyDescent="0.3">
      <c r="A63" s="831" t="s">
        <v>3468</v>
      </c>
      <c r="B63" s="832" t="s">
        <v>2830</v>
      </c>
      <c r="C63" s="832" t="s">
        <v>3821</v>
      </c>
      <c r="D63" s="832" t="s">
        <v>3822</v>
      </c>
      <c r="E63" s="832" t="s">
        <v>3823</v>
      </c>
      <c r="F63" s="849">
        <v>9</v>
      </c>
      <c r="G63" s="849">
        <v>551.16</v>
      </c>
      <c r="H63" s="837">
        <v>1</v>
      </c>
      <c r="I63" s="849"/>
      <c r="J63" s="849"/>
      <c r="K63" s="837">
        <v>0</v>
      </c>
      <c r="L63" s="849">
        <v>9</v>
      </c>
      <c r="M63" s="850">
        <v>551.16</v>
      </c>
    </row>
    <row r="64" spans="1:13" ht="14.4" customHeight="1" x14ac:dyDescent="0.3">
      <c r="A64" s="831" t="s">
        <v>3468</v>
      </c>
      <c r="B64" s="832" t="s">
        <v>2830</v>
      </c>
      <c r="C64" s="832" t="s">
        <v>2831</v>
      </c>
      <c r="D64" s="832" t="s">
        <v>1356</v>
      </c>
      <c r="E64" s="832" t="s">
        <v>2832</v>
      </c>
      <c r="F64" s="849"/>
      <c r="G64" s="849"/>
      <c r="H64" s="837">
        <v>0</v>
      </c>
      <c r="I64" s="849">
        <v>3</v>
      </c>
      <c r="J64" s="849">
        <v>77.820000000000007</v>
      </c>
      <c r="K64" s="837">
        <v>1</v>
      </c>
      <c r="L64" s="849">
        <v>3</v>
      </c>
      <c r="M64" s="850">
        <v>77.820000000000007</v>
      </c>
    </row>
    <row r="65" spans="1:13" ht="14.4" customHeight="1" x14ac:dyDescent="0.3">
      <c r="A65" s="831" t="s">
        <v>3468</v>
      </c>
      <c r="B65" s="832" t="s">
        <v>2830</v>
      </c>
      <c r="C65" s="832" t="s">
        <v>3357</v>
      </c>
      <c r="D65" s="832" t="s">
        <v>1356</v>
      </c>
      <c r="E65" s="832" t="s">
        <v>3358</v>
      </c>
      <c r="F65" s="849"/>
      <c r="G65" s="849"/>
      <c r="H65" s="837">
        <v>0</v>
      </c>
      <c r="I65" s="849">
        <v>1</v>
      </c>
      <c r="J65" s="849">
        <v>77.790000000000006</v>
      </c>
      <c r="K65" s="837">
        <v>1</v>
      </c>
      <c r="L65" s="849">
        <v>1</v>
      </c>
      <c r="M65" s="850">
        <v>77.790000000000006</v>
      </c>
    </row>
    <row r="66" spans="1:13" ht="14.4" customHeight="1" x14ac:dyDescent="0.3">
      <c r="A66" s="831" t="s">
        <v>3468</v>
      </c>
      <c r="B66" s="832" t="s">
        <v>2835</v>
      </c>
      <c r="C66" s="832" t="s">
        <v>3924</v>
      </c>
      <c r="D66" s="832" t="s">
        <v>3925</v>
      </c>
      <c r="E66" s="832" t="s">
        <v>3926</v>
      </c>
      <c r="F66" s="849">
        <v>16</v>
      </c>
      <c r="G66" s="849">
        <v>1548.7999999999997</v>
      </c>
      <c r="H66" s="837">
        <v>1</v>
      </c>
      <c r="I66" s="849"/>
      <c r="J66" s="849"/>
      <c r="K66" s="837">
        <v>0</v>
      </c>
      <c r="L66" s="849">
        <v>16</v>
      </c>
      <c r="M66" s="850">
        <v>1548.7999999999997</v>
      </c>
    </row>
    <row r="67" spans="1:13" ht="14.4" customHeight="1" x14ac:dyDescent="0.3">
      <c r="A67" s="831" t="s">
        <v>3468</v>
      </c>
      <c r="B67" s="832" t="s">
        <v>2835</v>
      </c>
      <c r="C67" s="832" t="s">
        <v>3927</v>
      </c>
      <c r="D67" s="832" t="s">
        <v>3928</v>
      </c>
      <c r="E67" s="832" t="s">
        <v>3926</v>
      </c>
      <c r="F67" s="849">
        <v>3</v>
      </c>
      <c r="G67" s="849">
        <v>290.39999999999998</v>
      </c>
      <c r="H67" s="837">
        <v>1</v>
      </c>
      <c r="I67" s="849"/>
      <c r="J67" s="849"/>
      <c r="K67" s="837">
        <v>0</v>
      </c>
      <c r="L67" s="849">
        <v>3</v>
      </c>
      <c r="M67" s="850">
        <v>290.39999999999998</v>
      </c>
    </row>
    <row r="68" spans="1:13" ht="14.4" customHeight="1" x14ac:dyDescent="0.3">
      <c r="A68" s="831" t="s">
        <v>3468</v>
      </c>
      <c r="B68" s="832" t="s">
        <v>2842</v>
      </c>
      <c r="C68" s="832" t="s">
        <v>2847</v>
      </c>
      <c r="D68" s="832" t="s">
        <v>1790</v>
      </c>
      <c r="E68" s="832" t="s">
        <v>2848</v>
      </c>
      <c r="F68" s="849"/>
      <c r="G68" s="849"/>
      <c r="H68" s="837">
        <v>0</v>
      </c>
      <c r="I68" s="849">
        <v>5</v>
      </c>
      <c r="J68" s="849">
        <v>2150.25</v>
      </c>
      <c r="K68" s="837">
        <v>1</v>
      </c>
      <c r="L68" s="849">
        <v>5</v>
      </c>
      <c r="M68" s="850">
        <v>2150.25</v>
      </c>
    </row>
    <row r="69" spans="1:13" ht="14.4" customHeight="1" x14ac:dyDescent="0.3">
      <c r="A69" s="831" t="s">
        <v>3468</v>
      </c>
      <c r="B69" s="832" t="s">
        <v>2842</v>
      </c>
      <c r="C69" s="832" t="s">
        <v>3670</v>
      </c>
      <c r="D69" s="832" t="s">
        <v>3671</v>
      </c>
      <c r="E69" s="832" t="s">
        <v>3672</v>
      </c>
      <c r="F69" s="849">
        <v>1</v>
      </c>
      <c r="G69" s="849">
        <v>279.52999999999997</v>
      </c>
      <c r="H69" s="837">
        <v>1</v>
      </c>
      <c r="I69" s="849"/>
      <c r="J69" s="849"/>
      <c r="K69" s="837">
        <v>0</v>
      </c>
      <c r="L69" s="849">
        <v>1</v>
      </c>
      <c r="M69" s="850">
        <v>279.52999999999997</v>
      </c>
    </row>
    <row r="70" spans="1:13" ht="14.4" customHeight="1" x14ac:dyDescent="0.3">
      <c r="A70" s="831" t="s">
        <v>3468</v>
      </c>
      <c r="B70" s="832" t="s">
        <v>2842</v>
      </c>
      <c r="C70" s="832" t="s">
        <v>2851</v>
      </c>
      <c r="D70" s="832" t="s">
        <v>1790</v>
      </c>
      <c r="E70" s="832" t="s">
        <v>2852</v>
      </c>
      <c r="F70" s="849"/>
      <c r="G70" s="849"/>
      <c r="H70" s="837">
        <v>0</v>
      </c>
      <c r="I70" s="849">
        <v>5</v>
      </c>
      <c r="J70" s="849">
        <v>698.85</v>
      </c>
      <c r="K70" s="837">
        <v>1</v>
      </c>
      <c r="L70" s="849">
        <v>5</v>
      </c>
      <c r="M70" s="850">
        <v>698.85</v>
      </c>
    </row>
    <row r="71" spans="1:13" ht="14.4" customHeight="1" x14ac:dyDescent="0.3">
      <c r="A71" s="831" t="s">
        <v>3468</v>
      </c>
      <c r="B71" s="832" t="s">
        <v>2842</v>
      </c>
      <c r="C71" s="832" t="s">
        <v>2855</v>
      </c>
      <c r="D71" s="832" t="s">
        <v>1790</v>
      </c>
      <c r="E71" s="832" t="s">
        <v>2856</v>
      </c>
      <c r="F71" s="849"/>
      <c r="G71" s="849"/>
      <c r="H71" s="837">
        <v>0</v>
      </c>
      <c r="I71" s="849">
        <v>8</v>
      </c>
      <c r="J71" s="849">
        <v>2236.2399999999998</v>
      </c>
      <c r="K71" s="837">
        <v>1</v>
      </c>
      <c r="L71" s="849">
        <v>8</v>
      </c>
      <c r="M71" s="850">
        <v>2236.2399999999998</v>
      </c>
    </row>
    <row r="72" spans="1:13" ht="14.4" customHeight="1" x14ac:dyDescent="0.3">
      <c r="A72" s="831" t="s">
        <v>3468</v>
      </c>
      <c r="B72" s="832" t="s">
        <v>2842</v>
      </c>
      <c r="C72" s="832" t="s">
        <v>3673</v>
      </c>
      <c r="D72" s="832" t="s">
        <v>2844</v>
      </c>
      <c r="E72" s="832" t="s">
        <v>762</v>
      </c>
      <c r="F72" s="849">
        <v>19</v>
      </c>
      <c r="G72" s="849">
        <v>1118.1500000000001</v>
      </c>
      <c r="H72" s="837">
        <v>1</v>
      </c>
      <c r="I72" s="849"/>
      <c r="J72" s="849"/>
      <c r="K72" s="837">
        <v>0</v>
      </c>
      <c r="L72" s="849">
        <v>19</v>
      </c>
      <c r="M72" s="850">
        <v>1118.1500000000001</v>
      </c>
    </row>
    <row r="73" spans="1:13" ht="14.4" customHeight="1" x14ac:dyDescent="0.3">
      <c r="A73" s="831" t="s">
        <v>3468</v>
      </c>
      <c r="B73" s="832" t="s">
        <v>2842</v>
      </c>
      <c r="C73" s="832" t="s">
        <v>3674</v>
      </c>
      <c r="D73" s="832" t="s">
        <v>2844</v>
      </c>
      <c r="E73" s="832" t="s">
        <v>823</v>
      </c>
      <c r="F73" s="849">
        <v>6</v>
      </c>
      <c r="G73" s="849">
        <v>706.26</v>
      </c>
      <c r="H73" s="837">
        <v>1</v>
      </c>
      <c r="I73" s="849"/>
      <c r="J73" s="849"/>
      <c r="K73" s="837">
        <v>0</v>
      </c>
      <c r="L73" s="849">
        <v>6</v>
      </c>
      <c r="M73" s="850">
        <v>706.26</v>
      </c>
    </row>
    <row r="74" spans="1:13" ht="14.4" customHeight="1" x14ac:dyDescent="0.3">
      <c r="A74" s="831" t="s">
        <v>3468</v>
      </c>
      <c r="B74" s="832" t="s">
        <v>2857</v>
      </c>
      <c r="C74" s="832" t="s">
        <v>3900</v>
      </c>
      <c r="D74" s="832" t="s">
        <v>3901</v>
      </c>
      <c r="E74" s="832" t="s">
        <v>3672</v>
      </c>
      <c r="F74" s="849">
        <v>9</v>
      </c>
      <c r="G74" s="849">
        <v>3870.4500000000007</v>
      </c>
      <c r="H74" s="837">
        <v>1</v>
      </c>
      <c r="I74" s="849"/>
      <c r="J74" s="849"/>
      <c r="K74" s="837">
        <v>0</v>
      </c>
      <c r="L74" s="849">
        <v>9</v>
      </c>
      <c r="M74" s="850">
        <v>3870.4500000000007</v>
      </c>
    </row>
    <row r="75" spans="1:13" ht="14.4" customHeight="1" x14ac:dyDescent="0.3">
      <c r="A75" s="831" t="s">
        <v>3468</v>
      </c>
      <c r="B75" s="832" t="s">
        <v>2857</v>
      </c>
      <c r="C75" s="832" t="s">
        <v>3366</v>
      </c>
      <c r="D75" s="832" t="s">
        <v>2859</v>
      </c>
      <c r="E75" s="832" t="s">
        <v>823</v>
      </c>
      <c r="F75" s="849"/>
      <c r="G75" s="849"/>
      <c r="H75" s="837">
        <v>0</v>
      </c>
      <c r="I75" s="849">
        <v>6</v>
      </c>
      <c r="J75" s="849">
        <v>860.09999999999991</v>
      </c>
      <c r="K75" s="837">
        <v>1</v>
      </c>
      <c r="L75" s="849">
        <v>6</v>
      </c>
      <c r="M75" s="850">
        <v>860.09999999999991</v>
      </c>
    </row>
    <row r="76" spans="1:13" ht="14.4" customHeight="1" x14ac:dyDescent="0.3">
      <c r="A76" s="831" t="s">
        <v>3468</v>
      </c>
      <c r="B76" s="832" t="s">
        <v>2862</v>
      </c>
      <c r="C76" s="832" t="s">
        <v>3745</v>
      </c>
      <c r="D76" s="832" t="s">
        <v>1332</v>
      </c>
      <c r="E76" s="832" t="s">
        <v>3746</v>
      </c>
      <c r="F76" s="849">
        <v>2</v>
      </c>
      <c r="G76" s="849">
        <v>1112.08</v>
      </c>
      <c r="H76" s="837">
        <v>1</v>
      </c>
      <c r="I76" s="849"/>
      <c r="J76" s="849"/>
      <c r="K76" s="837">
        <v>0</v>
      </c>
      <c r="L76" s="849">
        <v>2</v>
      </c>
      <c r="M76" s="850">
        <v>1112.08</v>
      </c>
    </row>
    <row r="77" spans="1:13" ht="14.4" customHeight="1" x14ac:dyDescent="0.3">
      <c r="A77" s="831" t="s">
        <v>3468</v>
      </c>
      <c r="B77" s="832" t="s">
        <v>2862</v>
      </c>
      <c r="C77" s="832" t="s">
        <v>3747</v>
      </c>
      <c r="D77" s="832" t="s">
        <v>1332</v>
      </c>
      <c r="E77" s="832" t="s">
        <v>3746</v>
      </c>
      <c r="F77" s="849"/>
      <c r="G77" s="849"/>
      <c r="H77" s="837">
        <v>0</v>
      </c>
      <c r="I77" s="849">
        <v>4</v>
      </c>
      <c r="J77" s="849">
        <v>2224.16</v>
      </c>
      <c r="K77" s="837">
        <v>1</v>
      </c>
      <c r="L77" s="849">
        <v>4</v>
      </c>
      <c r="M77" s="850">
        <v>2224.16</v>
      </c>
    </row>
    <row r="78" spans="1:13" ht="14.4" customHeight="1" x14ac:dyDescent="0.3">
      <c r="A78" s="831" t="s">
        <v>3468</v>
      </c>
      <c r="B78" s="832" t="s">
        <v>2862</v>
      </c>
      <c r="C78" s="832" t="s">
        <v>2866</v>
      </c>
      <c r="D78" s="832" t="s">
        <v>1332</v>
      </c>
      <c r="E78" s="832" t="s">
        <v>1333</v>
      </c>
      <c r="F78" s="849"/>
      <c r="G78" s="849"/>
      <c r="H78" s="837">
        <v>0</v>
      </c>
      <c r="I78" s="849">
        <v>1</v>
      </c>
      <c r="J78" s="849">
        <v>185.34</v>
      </c>
      <c r="K78" s="837">
        <v>1</v>
      </c>
      <c r="L78" s="849">
        <v>1</v>
      </c>
      <c r="M78" s="850">
        <v>185.34</v>
      </c>
    </row>
    <row r="79" spans="1:13" ht="14.4" customHeight="1" x14ac:dyDescent="0.3">
      <c r="A79" s="831" t="s">
        <v>3468</v>
      </c>
      <c r="B79" s="832" t="s">
        <v>2881</v>
      </c>
      <c r="C79" s="832" t="s">
        <v>2882</v>
      </c>
      <c r="D79" s="832" t="s">
        <v>1380</v>
      </c>
      <c r="E79" s="832" t="s">
        <v>2883</v>
      </c>
      <c r="F79" s="849"/>
      <c r="G79" s="849"/>
      <c r="H79" s="837">
        <v>0</v>
      </c>
      <c r="I79" s="849">
        <v>2</v>
      </c>
      <c r="J79" s="849">
        <v>65.739999999999995</v>
      </c>
      <c r="K79" s="837">
        <v>1</v>
      </c>
      <c r="L79" s="849">
        <v>2</v>
      </c>
      <c r="M79" s="850">
        <v>65.739999999999995</v>
      </c>
    </row>
    <row r="80" spans="1:13" ht="14.4" customHeight="1" x14ac:dyDescent="0.3">
      <c r="A80" s="831" t="s">
        <v>3468</v>
      </c>
      <c r="B80" s="832" t="s">
        <v>2895</v>
      </c>
      <c r="C80" s="832" t="s">
        <v>3966</v>
      </c>
      <c r="D80" s="832" t="s">
        <v>2897</v>
      </c>
      <c r="E80" s="832" t="s">
        <v>3967</v>
      </c>
      <c r="F80" s="849"/>
      <c r="G80" s="849"/>
      <c r="H80" s="837">
        <v>0</v>
      </c>
      <c r="I80" s="849">
        <v>3</v>
      </c>
      <c r="J80" s="849">
        <v>345.99</v>
      </c>
      <c r="K80" s="837">
        <v>1</v>
      </c>
      <c r="L80" s="849">
        <v>3</v>
      </c>
      <c r="M80" s="850">
        <v>345.99</v>
      </c>
    </row>
    <row r="81" spans="1:13" ht="14.4" customHeight="1" x14ac:dyDescent="0.3">
      <c r="A81" s="831" t="s">
        <v>3468</v>
      </c>
      <c r="B81" s="832" t="s">
        <v>2895</v>
      </c>
      <c r="C81" s="832" t="s">
        <v>2910</v>
      </c>
      <c r="D81" s="832" t="s">
        <v>2897</v>
      </c>
      <c r="E81" s="832" t="s">
        <v>2911</v>
      </c>
      <c r="F81" s="849"/>
      <c r="G81" s="849"/>
      <c r="H81" s="837">
        <v>0</v>
      </c>
      <c r="I81" s="849">
        <v>2</v>
      </c>
      <c r="J81" s="849">
        <v>126.28</v>
      </c>
      <c r="K81" s="837">
        <v>1</v>
      </c>
      <c r="L81" s="849">
        <v>2</v>
      </c>
      <c r="M81" s="850">
        <v>126.28</v>
      </c>
    </row>
    <row r="82" spans="1:13" ht="14.4" customHeight="1" x14ac:dyDescent="0.3">
      <c r="A82" s="831" t="s">
        <v>3468</v>
      </c>
      <c r="B82" s="832" t="s">
        <v>2895</v>
      </c>
      <c r="C82" s="832" t="s">
        <v>2912</v>
      </c>
      <c r="D82" s="832" t="s">
        <v>2897</v>
      </c>
      <c r="E82" s="832" t="s">
        <v>2913</v>
      </c>
      <c r="F82" s="849"/>
      <c r="G82" s="849"/>
      <c r="H82" s="837">
        <v>0</v>
      </c>
      <c r="I82" s="849">
        <v>3</v>
      </c>
      <c r="J82" s="849">
        <v>147.24</v>
      </c>
      <c r="K82" s="837">
        <v>1</v>
      </c>
      <c r="L82" s="849">
        <v>3</v>
      </c>
      <c r="M82" s="850">
        <v>147.24</v>
      </c>
    </row>
    <row r="83" spans="1:13" ht="14.4" customHeight="1" x14ac:dyDescent="0.3">
      <c r="A83" s="831" t="s">
        <v>3468</v>
      </c>
      <c r="B83" s="832" t="s">
        <v>2895</v>
      </c>
      <c r="C83" s="832" t="s">
        <v>2914</v>
      </c>
      <c r="D83" s="832" t="s">
        <v>2897</v>
      </c>
      <c r="E83" s="832" t="s">
        <v>2915</v>
      </c>
      <c r="F83" s="849"/>
      <c r="G83" s="849"/>
      <c r="H83" s="837">
        <v>0</v>
      </c>
      <c r="I83" s="849">
        <v>1</v>
      </c>
      <c r="J83" s="849">
        <v>126.27</v>
      </c>
      <c r="K83" s="837">
        <v>1</v>
      </c>
      <c r="L83" s="849">
        <v>1</v>
      </c>
      <c r="M83" s="850">
        <v>126.27</v>
      </c>
    </row>
    <row r="84" spans="1:13" ht="14.4" customHeight="1" x14ac:dyDescent="0.3">
      <c r="A84" s="831" t="s">
        <v>3468</v>
      </c>
      <c r="B84" s="832" t="s">
        <v>2895</v>
      </c>
      <c r="C84" s="832" t="s">
        <v>3968</v>
      </c>
      <c r="D84" s="832" t="s">
        <v>2897</v>
      </c>
      <c r="E84" s="832" t="s">
        <v>3969</v>
      </c>
      <c r="F84" s="849">
        <v>3</v>
      </c>
      <c r="G84" s="849">
        <v>252.54000000000002</v>
      </c>
      <c r="H84" s="837">
        <v>1</v>
      </c>
      <c r="I84" s="849"/>
      <c r="J84" s="849"/>
      <c r="K84" s="837">
        <v>0</v>
      </c>
      <c r="L84" s="849">
        <v>3</v>
      </c>
      <c r="M84" s="850">
        <v>252.54000000000002</v>
      </c>
    </row>
    <row r="85" spans="1:13" ht="14.4" customHeight="1" x14ac:dyDescent="0.3">
      <c r="A85" s="831" t="s">
        <v>3468</v>
      </c>
      <c r="B85" s="832" t="s">
        <v>2895</v>
      </c>
      <c r="C85" s="832" t="s">
        <v>2904</v>
      </c>
      <c r="D85" s="832" t="s">
        <v>2900</v>
      </c>
      <c r="E85" s="832" t="s">
        <v>2905</v>
      </c>
      <c r="F85" s="849"/>
      <c r="G85" s="849"/>
      <c r="H85" s="837">
        <v>0</v>
      </c>
      <c r="I85" s="849">
        <v>4</v>
      </c>
      <c r="J85" s="849">
        <v>252.56</v>
      </c>
      <c r="K85" s="837">
        <v>1</v>
      </c>
      <c r="L85" s="849">
        <v>4</v>
      </c>
      <c r="M85" s="850">
        <v>252.56</v>
      </c>
    </row>
    <row r="86" spans="1:13" ht="14.4" customHeight="1" x14ac:dyDescent="0.3">
      <c r="A86" s="831" t="s">
        <v>3468</v>
      </c>
      <c r="B86" s="832" t="s">
        <v>2895</v>
      </c>
      <c r="C86" s="832" t="s">
        <v>2906</v>
      </c>
      <c r="D86" s="832" t="s">
        <v>2900</v>
      </c>
      <c r="E86" s="832" t="s">
        <v>2907</v>
      </c>
      <c r="F86" s="849"/>
      <c r="G86" s="849"/>
      <c r="H86" s="837">
        <v>0</v>
      </c>
      <c r="I86" s="849">
        <v>1</v>
      </c>
      <c r="J86" s="849">
        <v>49.08</v>
      </c>
      <c r="K86" s="837">
        <v>1</v>
      </c>
      <c r="L86" s="849">
        <v>1</v>
      </c>
      <c r="M86" s="850">
        <v>49.08</v>
      </c>
    </row>
    <row r="87" spans="1:13" ht="14.4" customHeight="1" x14ac:dyDescent="0.3">
      <c r="A87" s="831" t="s">
        <v>3468</v>
      </c>
      <c r="B87" s="832" t="s">
        <v>2920</v>
      </c>
      <c r="C87" s="832" t="s">
        <v>2923</v>
      </c>
      <c r="D87" s="832" t="s">
        <v>1988</v>
      </c>
      <c r="E87" s="832" t="s">
        <v>2924</v>
      </c>
      <c r="F87" s="849"/>
      <c r="G87" s="849"/>
      <c r="H87" s="837">
        <v>0</v>
      </c>
      <c r="I87" s="849">
        <v>11</v>
      </c>
      <c r="J87" s="849">
        <v>1697.96</v>
      </c>
      <c r="K87" s="837">
        <v>1</v>
      </c>
      <c r="L87" s="849">
        <v>11</v>
      </c>
      <c r="M87" s="850">
        <v>1697.96</v>
      </c>
    </row>
    <row r="88" spans="1:13" ht="14.4" customHeight="1" x14ac:dyDescent="0.3">
      <c r="A88" s="831" t="s">
        <v>3468</v>
      </c>
      <c r="B88" s="832" t="s">
        <v>2920</v>
      </c>
      <c r="C88" s="832" t="s">
        <v>2921</v>
      </c>
      <c r="D88" s="832" t="s">
        <v>1988</v>
      </c>
      <c r="E88" s="832" t="s">
        <v>2922</v>
      </c>
      <c r="F88" s="849"/>
      <c r="G88" s="849"/>
      <c r="H88" s="837">
        <v>0</v>
      </c>
      <c r="I88" s="849">
        <v>1</v>
      </c>
      <c r="J88" s="849">
        <v>225.06</v>
      </c>
      <c r="K88" s="837">
        <v>1</v>
      </c>
      <c r="L88" s="849">
        <v>1</v>
      </c>
      <c r="M88" s="850">
        <v>225.06</v>
      </c>
    </row>
    <row r="89" spans="1:13" ht="14.4" customHeight="1" x14ac:dyDescent="0.3">
      <c r="A89" s="831" t="s">
        <v>3468</v>
      </c>
      <c r="B89" s="832" t="s">
        <v>2940</v>
      </c>
      <c r="C89" s="832" t="s">
        <v>2941</v>
      </c>
      <c r="D89" s="832" t="s">
        <v>2942</v>
      </c>
      <c r="E89" s="832" t="s">
        <v>2058</v>
      </c>
      <c r="F89" s="849"/>
      <c r="G89" s="849"/>
      <c r="H89" s="837">
        <v>0</v>
      </c>
      <c r="I89" s="849">
        <v>2</v>
      </c>
      <c r="J89" s="849">
        <v>170.54</v>
      </c>
      <c r="K89" s="837">
        <v>1</v>
      </c>
      <c r="L89" s="849">
        <v>2</v>
      </c>
      <c r="M89" s="850">
        <v>170.54</v>
      </c>
    </row>
    <row r="90" spans="1:13" ht="14.4" customHeight="1" x14ac:dyDescent="0.3">
      <c r="A90" s="831" t="s">
        <v>3468</v>
      </c>
      <c r="B90" s="832" t="s">
        <v>5017</v>
      </c>
      <c r="C90" s="832" t="s">
        <v>3797</v>
      </c>
      <c r="D90" s="832" t="s">
        <v>2059</v>
      </c>
      <c r="E90" s="832" t="s">
        <v>3798</v>
      </c>
      <c r="F90" s="849">
        <v>2</v>
      </c>
      <c r="G90" s="849">
        <v>197.5</v>
      </c>
      <c r="H90" s="837">
        <v>1</v>
      </c>
      <c r="I90" s="849"/>
      <c r="J90" s="849"/>
      <c r="K90" s="837">
        <v>0</v>
      </c>
      <c r="L90" s="849">
        <v>2</v>
      </c>
      <c r="M90" s="850">
        <v>197.5</v>
      </c>
    </row>
    <row r="91" spans="1:13" ht="14.4" customHeight="1" x14ac:dyDescent="0.3">
      <c r="A91" s="831" t="s">
        <v>3468</v>
      </c>
      <c r="B91" s="832" t="s">
        <v>5017</v>
      </c>
      <c r="C91" s="832" t="s">
        <v>3799</v>
      </c>
      <c r="D91" s="832" t="s">
        <v>2059</v>
      </c>
      <c r="E91" s="832" t="s">
        <v>3798</v>
      </c>
      <c r="F91" s="849">
        <v>1</v>
      </c>
      <c r="G91" s="849">
        <v>98.75</v>
      </c>
      <c r="H91" s="837">
        <v>1</v>
      </c>
      <c r="I91" s="849"/>
      <c r="J91" s="849"/>
      <c r="K91" s="837">
        <v>0</v>
      </c>
      <c r="L91" s="849">
        <v>1</v>
      </c>
      <c r="M91" s="850">
        <v>98.75</v>
      </c>
    </row>
    <row r="92" spans="1:13" ht="14.4" customHeight="1" x14ac:dyDescent="0.3">
      <c r="A92" s="831" t="s">
        <v>3468</v>
      </c>
      <c r="B92" s="832" t="s">
        <v>3016</v>
      </c>
      <c r="C92" s="832" t="s">
        <v>3832</v>
      </c>
      <c r="D92" s="832" t="s">
        <v>3018</v>
      </c>
      <c r="E92" s="832" t="s">
        <v>3833</v>
      </c>
      <c r="F92" s="849"/>
      <c r="G92" s="849"/>
      <c r="H92" s="837">
        <v>0</v>
      </c>
      <c r="I92" s="849">
        <v>1</v>
      </c>
      <c r="J92" s="849">
        <v>193.68</v>
      </c>
      <c r="K92" s="837">
        <v>1</v>
      </c>
      <c r="L92" s="849">
        <v>1</v>
      </c>
      <c r="M92" s="850">
        <v>193.68</v>
      </c>
    </row>
    <row r="93" spans="1:13" ht="14.4" customHeight="1" x14ac:dyDescent="0.3">
      <c r="A93" s="831" t="s">
        <v>3468</v>
      </c>
      <c r="B93" s="832" t="s">
        <v>3020</v>
      </c>
      <c r="C93" s="832" t="s">
        <v>3023</v>
      </c>
      <c r="D93" s="832" t="s">
        <v>701</v>
      </c>
      <c r="E93" s="832" t="s">
        <v>642</v>
      </c>
      <c r="F93" s="849"/>
      <c r="G93" s="849"/>
      <c r="H93" s="837">
        <v>0</v>
      </c>
      <c r="I93" s="849">
        <v>19</v>
      </c>
      <c r="J93" s="849">
        <v>801.45</v>
      </c>
      <c r="K93" s="837">
        <v>1</v>
      </c>
      <c r="L93" s="849">
        <v>19</v>
      </c>
      <c r="M93" s="850">
        <v>801.45</v>
      </c>
    </row>
    <row r="94" spans="1:13" ht="14.4" customHeight="1" x14ac:dyDescent="0.3">
      <c r="A94" s="831" t="s">
        <v>3468</v>
      </c>
      <c r="B94" s="832" t="s">
        <v>3020</v>
      </c>
      <c r="C94" s="832" t="s">
        <v>3854</v>
      </c>
      <c r="D94" s="832" t="s">
        <v>3855</v>
      </c>
      <c r="E94" s="832" t="s">
        <v>3856</v>
      </c>
      <c r="F94" s="849">
        <v>1</v>
      </c>
      <c r="G94" s="849">
        <v>35.25</v>
      </c>
      <c r="H94" s="837">
        <v>1</v>
      </c>
      <c r="I94" s="849"/>
      <c r="J94" s="849"/>
      <c r="K94" s="837">
        <v>0</v>
      </c>
      <c r="L94" s="849">
        <v>1</v>
      </c>
      <c r="M94" s="850">
        <v>35.25</v>
      </c>
    </row>
    <row r="95" spans="1:13" ht="14.4" customHeight="1" x14ac:dyDescent="0.3">
      <c r="A95" s="831" t="s">
        <v>3468</v>
      </c>
      <c r="B95" s="832" t="s">
        <v>3024</v>
      </c>
      <c r="C95" s="832" t="s">
        <v>3665</v>
      </c>
      <c r="D95" s="832" t="s">
        <v>3666</v>
      </c>
      <c r="E95" s="832" t="s">
        <v>643</v>
      </c>
      <c r="F95" s="849">
        <v>1</v>
      </c>
      <c r="G95" s="849">
        <v>72.55</v>
      </c>
      <c r="H95" s="837">
        <v>1</v>
      </c>
      <c r="I95" s="849"/>
      <c r="J95" s="849"/>
      <c r="K95" s="837">
        <v>0</v>
      </c>
      <c r="L95" s="849">
        <v>1</v>
      </c>
      <c r="M95" s="850">
        <v>72.55</v>
      </c>
    </row>
    <row r="96" spans="1:13" ht="14.4" customHeight="1" x14ac:dyDescent="0.3">
      <c r="A96" s="831" t="s">
        <v>3468</v>
      </c>
      <c r="B96" s="832" t="s">
        <v>3024</v>
      </c>
      <c r="C96" s="832" t="s">
        <v>4553</v>
      </c>
      <c r="D96" s="832" t="s">
        <v>4246</v>
      </c>
      <c r="E96" s="832" t="s">
        <v>2713</v>
      </c>
      <c r="F96" s="849">
        <v>2</v>
      </c>
      <c r="G96" s="849">
        <v>72.540000000000006</v>
      </c>
      <c r="H96" s="837">
        <v>1</v>
      </c>
      <c r="I96" s="849"/>
      <c r="J96" s="849"/>
      <c r="K96" s="837">
        <v>0</v>
      </c>
      <c r="L96" s="849">
        <v>2</v>
      </c>
      <c r="M96" s="850">
        <v>72.540000000000006</v>
      </c>
    </row>
    <row r="97" spans="1:13" ht="14.4" customHeight="1" x14ac:dyDescent="0.3">
      <c r="A97" s="831" t="s">
        <v>3468</v>
      </c>
      <c r="B97" s="832" t="s">
        <v>3024</v>
      </c>
      <c r="C97" s="832" t="s">
        <v>3667</v>
      </c>
      <c r="D97" s="832" t="s">
        <v>3668</v>
      </c>
      <c r="E97" s="832" t="s">
        <v>644</v>
      </c>
      <c r="F97" s="849">
        <v>3</v>
      </c>
      <c r="G97" s="849">
        <v>195.84</v>
      </c>
      <c r="H97" s="837">
        <v>1</v>
      </c>
      <c r="I97" s="849"/>
      <c r="J97" s="849"/>
      <c r="K97" s="837">
        <v>0</v>
      </c>
      <c r="L97" s="849">
        <v>3</v>
      </c>
      <c r="M97" s="850">
        <v>195.84</v>
      </c>
    </row>
    <row r="98" spans="1:13" ht="14.4" customHeight="1" x14ac:dyDescent="0.3">
      <c r="A98" s="831" t="s">
        <v>3468</v>
      </c>
      <c r="B98" s="832" t="s">
        <v>3024</v>
      </c>
      <c r="C98" s="832" t="s">
        <v>3026</v>
      </c>
      <c r="D98" s="832" t="s">
        <v>641</v>
      </c>
      <c r="E98" s="832" t="s">
        <v>643</v>
      </c>
      <c r="F98" s="849"/>
      <c r="G98" s="849"/>
      <c r="H98" s="837">
        <v>0</v>
      </c>
      <c r="I98" s="849">
        <v>3</v>
      </c>
      <c r="J98" s="849">
        <v>217.64999999999998</v>
      </c>
      <c r="K98" s="837">
        <v>1</v>
      </c>
      <c r="L98" s="849">
        <v>3</v>
      </c>
      <c r="M98" s="850">
        <v>217.64999999999998</v>
      </c>
    </row>
    <row r="99" spans="1:13" ht="14.4" customHeight="1" x14ac:dyDescent="0.3">
      <c r="A99" s="831" t="s">
        <v>3468</v>
      </c>
      <c r="B99" s="832" t="s">
        <v>3024</v>
      </c>
      <c r="C99" s="832" t="s">
        <v>3027</v>
      </c>
      <c r="D99" s="832" t="s">
        <v>641</v>
      </c>
      <c r="E99" s="832" t="s">
        <v>644</v>
      </c>
      <c r="F99" s="849"/>
      <c r="G99" s="849"/>
      <c r="H99" s="837">
        <v>0</v>
      </c>
      <c r="I99" s="849">
        <v>8</v>
      </c>
      <c r="J99" s="849">
        <v>522.24</v>
      </c>
      <c r="K99" s="837">
        <v>1</v>
      </c>
      <c r="L99" s="849">
        <v>8</v>
      </c>
      <c r="M99" s="850">
        <v>522.24</v>
      </c>
    </row>
    <row r="100" spans="1:13" ht="14.4" customHeight="1" x14ac:dyDescent="0.3">
      <c r="A100" s="831" t="s">
        <v>3468</v>
      </c>
      <c r="B100" s="832" t="s">
        <v>3024</v>
      </c>
      <c r="C100" s="832" t="s">
        <v>3025</v>
      </c>
      <c r="D100" s="832" t="s">
        <v>641</v>
      </c>
      <c r="E100" s="832" t="s">
        <v>642</v>
      </c>
      <c r="F100" s="849"/>
      <c r="G100" s="849"/>
      <c r="H100" s="837">
        <v>0</v>
      </c>
      <c r="I100" s="849">
        <v>15</v>
      </c>
      <c r="J100" s="849">
        <v>326.39999999999998</v>
      </c>
      <c r="K100" s="837">
        <v>1</v>
      </c>
      <c r="L100" s="849">
        <v>15</v>
      </c>
      <c r="M100" s="850">
        <v>326.39999999999998</v>
      </c>
    </row>
    <row r="101" spans="1:13" ht="14.4" customHeight="1" x14ac:dyDescent="0.3">
      <c r="A101" s="831" t="s">
        <v>3468</v>
      </c>
      <c r="B101" s="832" t="s">
        <v>3056</v>
      </c>
      <c r="C101" s="832" t="s">
        <v>3057</v>
      </c>
      <c r="D101" s="832" t="s">
        <v>1461</v>
      </c>
      <c r="E101" s="832" t="s">
        <v>3058</v>
      </c>
      <c r="F101" s="849"/>
      <c r="G101" s="849"/>
      <c r="H101" s="837"/>
      <c r="I101" s="849">
        <v>7</v>
      </c>
      <c r="J101" s="849">
        <v>0</v>
      </c>
      <c r="K101" s="837"/>
      <c r="L101" s="849">
        <v>7</v>
      </c>
      <c r="M101" s="850">
        <v>0</v>
      </c>
    </row>
    <row r="102" spans="1:13" ht="14.4" customHeight="1" x14ac:dyDescent="0.3">
      <c r="A102" s="831" t="s">
        <v>3468</v>
      </c>
      <c r="B102" s="832" t="s">
        <v>3082</v>
      </c>
      <c r="C102" s="832" t="s">
        <v>3885</v>
      </c>
      <c r="D102" s="832" t="s">
        <v>1544</v>
      </c>
      <c r="E102" s="832" t="s">
        <v>3886</v>
      </c>
      <c r="F102" s="849"/>
      <c r="G102" s="849"/>
      <c r="H102" s="837">
        <v>0</v>
      </c>
      <c r="I102" s="849">
        <v>2</v>
      </c>
      <c r="J102" s="849">
        <v>2391.5</v>
      </c>
      <c r="K102" s="837">
        <v>1</v>
      </c>
      <c r="L102" s="849">
        <v>2</v>
      </c>
      <c r="M102" s="850">
        <v>2391.5</v>
      </c>
    </row>
    <row r="103" spans="1:13" ht="14.4" customHeight="1" x14ac:dyDescent="0.3">
      <c r="A103" s="831" t="s">
        <v>3468</v>
      </c>
      <c r="B103" s="832" t="s">
        <v>3082</v>
      </c>
      <c r="C103" s="832" t="s">
        <v>3084</v>
      </c>
      <c r="D103" s="832" t="s">
        <v>1544</v>
      </c>
      <c r="E103" s="832" t="s">
        <v>1546</v>
      </c>
      <c r="F103" s="849"/>
      <c r="G103" s="849"/>
      <c r="H103" s="837">
        <v>0</v>
      </c>
      <c r="I103" s="849">
        <v>3</v>
      </c>
      <c r="J103" s="849">
        <v>7719.66</v>
      </c>
      <c r="K103" s="837">
        <v>1</v>
      </c>
      <c r="L103" s="849">
        <v>3</v>
      </c>
      <c r="M103" s="850">
        <v>7719.66</v>
      </c>
    </row>
    <row r="104" spans="1:13" ht="14.4" customHeight="1" x14ac:dyDescent="0.3">
      <c r="A104" s="831" t="s">
        <v>3468</v>
      </c>
      <c r="B104" s="832" t="s">
        <v>3131</v>
      </c>
      <c r="C104" s="832" t="s">
        <v>3132</v>
      </c>
      <c r="D104" s="832" t="s">
        <v>3133</v>
      </c>
      <c r="E104" s="832" t="s">
        <v>3134</v>
      </c>
      <c r="F104" s="849"/>
      <c r="G104" s="849"/>
      <c r="H104" s="837">
        <v>0</v>
      </c>
      <c r="I104" s="849">
        <v>5</v>
      </c>
      <c r="J104" s="849">
        <v>47</v>
      </c>
      <c r="K104" s="837">
        <v>1</v>
      </c>
      <c r="L104" s="849">
        <v>5</v>
      </c>
      <c r="M104" s="850">
        <v>47</v>
      </c>
    </row>
    <row r="105" spans="1:13" ht="14.4" customHeight="1" x14ac:dyDescent="0.3">
      <c r="A105" s="831" t="s">
        <v>3468</v>
      </c>
      <c r="B105" s="832" t="s">
        <v>3131</v>
      </c>
      <c r="C105" s="832" t="s">
        <v>3135</v>
      </c>
      <c r="D105" s="832" t="s">
        <v>1876</v>
      </c>
      <c r="E105" s="832" t="s">
        <v>3136</v>
      </c>
      <c r="F105" s="849">
        <v>3</v>
      </c>
      <c r="G105" s="849">
        <v>14.100000000000001</v>
      </c>
      <c r="H105" s="837">
        <v>1</v>
      </c>
      <c r="I105" s="849"/>
      <c r="J105" s="849"/>
      <c r="K105" s="837">
        <v>0</v>
      </c>
      <c r="L105" s="849">
        <v>3</v>
      </c>
      <c r="M105" s="850">
        <v>14.100000000000001</v>
      </c>
    </row>
    <row r="106" spans="1:13" ht="14.4" customHeight="1" x14ac:dyDescent="0.3">
      <c r="A106" s="831" t="s">
        <v>3468</v>
      </c>
      <c r="B106" s="832" t="s">
        <v>3131</v>
      </c>
      <c r="C106" s="832" t="s">
        <v>3137</v>
      </c>
      <c r="D106" s="832" t="s">
        <v>3133</v>
      </c>
      <c r="E106" s="832" t="s">
        <v>3136</v>
      </c>
      <c r="F106" s="849"/>
      <c r="G106" s="849"/>
      <c r="H106" s="837">
        <v>0</v>
      </c>
      <c r="I106" s="849">
        <v>8</v>
      </c>
      <c r="J106" s="849">
        <v>37.6</v>
      </c>
      <c r="K106" s="837">
        <v>1</v>
      </c>
      <c r="L106" s="849">
        <v>8</v>
      </c>
      <c r="M106" s="850">
        <v>37.6</v>
      </c>
    </row>
    <row r="107" spans="1:13" ht="14.4" customHeight="1" x14ac:dyDescent="0.3">
      <c r="A107" s="831" t="s">
        <v>3468</v>
      </c>
      <c r="B107" s="832" t="s">
        <v>3142</v>
      </c>
      <c r="C107" s="832" t="s">
        <v>3145</v>
      </c>
      <c r="D107" s="832" t="s">
        <v>1891</v>
      </c>
      <c r="E107" s="832" t="s">
        <v>3144</v>
      </c>
      <c r="F107" s="849"/>
      <c r="G107" s="849"/>
      <c r="H107" s="837"/>
      <c r="I107" s="849">
        <v>19</v>
      </c>
      <c r="J107" s="849">
        <v>0</v>
      </c>
      <c r="K107" s="837"/>
      <c r="L107" s="849">
        <v>19</v>
      </c>
      <c r="M107" s="850">
        <v>0</v>
      </c>
    </row>
    <row r="108" spans="1:13" ht="14.4" customHeight="1" x14ac:dyDescent="0.3">
      <c r="A108" s="831" t="s">
        <v>3468</v>
      </c>
      <c r="B108" s="832" t="s">
        <v>3142</v>
      </c>
      <c r="C108" s="832" t="s">
        <v>3146</v>
      </c>
      <c r="D108" s="832" t="s">
        <v>1891</v>
      </c>
      <c r="E108" s="832" t="s">
        <v>3147</v>
      </c>
      <c r="F108" s="849"/>
      <c r="G108" s="849"/>
      <c r="H108" s="837"/>
      <c r="I108" s="849">
        <v>5</v>
      </c>
      <c r="J108" s="849">
        <v>0</v>
      </c>
      <c r="K108" s="837"/>
      <c r="L108" s="849">
        <v>5</v>
      </c>
      <c r="M108" s="850">
        <v>0</v>
      </c>
    </row>
    <row r="109" spans="1:13" ht="14.4" customHeight="1" x14ac:dyDescent="0.3">
      <c r="A109" s="831" t="s">
        <v>3468</v>
      </c>
      <c r="B109" s="832" t="s">
        <v>3142</v>
      </c>
      <c r="C109" s="832" t="s">
        <v>4843</v>
      </c>
      <c r="D109" s="832" t="s">
        <v>4844</v>
      </c>
      <c r="E109" s="832" t="s">
        <v>3144</v>
      </c>
      <c r="F109" s="849">
        <v>2</v>
      </c>
      <c r="G109" s="849">
        <v>0</v>
      </c>
      <c r="H109" s="837"/>
      <c r="I109" s="849"/>
      <c r="J109" s="849"/>
      <c r="K109" s="837"/>
      <c r="L109" s="849">
        <v>2</v>
      </c>
      <c r="M109" s="850">
        <v>0</v>
      </c>
    </row>
    <row r="110" spans="1:13" ht="14.4" customHeight="1" x14ac:dyDescent="0.3">
      <c r="A110" s="831" t="s">
        <v>3468</v>
      </c>
      <c r="B110" s="832" t="s">
        <v>3156</v>
      </c>
      <c r="C110" s="832" t="s">
        <v>3905</v>
      </c>
      <c r="D110" s="832" t="s">
        <v>3906</v>
      </c>
      <c r="E110" s="832" t="s">
        <v>3006</v>
      </c>
      <c r="F110" s="849">
        <v>3</v>
      </c>
      <c r="G110" s="849">
        <v>369.6</v>
      </c>
      <c r="H110" s="837">
        <v>1</v>
      </c>
      <c r="I110" s="849"/>
      <c r="J110" s="849"/>
      <c r="K110" s="837">
        <v>0</v>
      </c>
      <c r="L110" s="849">
        <v>3</v>
      </c>
      <c r="M110" s="850">
        <v>369.6</v>
      </c>
    </row>
    <row r="111" spans="1:13" ht="14.4" customHeight="1" x14ac:dyDescent="0.3">
      <c r="A111" s="831" t="s">
        <v>3468</v>
      </c>
      <c r="B111" s="832" t="s">
        <v>3182</v>
      </c>
      <c r="C111" s="832" t="s">
        <v>3445</v>
      </c>
      <c r="D111" s="832" t="s">
        <v>813</v>
      </c>
      <c r="E111" s="832" t="s">
        <v>3326</v>
      </c>
      <c r="F111" s="849"/>
      <c r="G111" s="849"/>
      <c r="H111" s="837"/>
      <c r="I111" s="849">
        <v>1</v>
      </c>
      <c r="J111" s="849">
        <v>0</v>
      </c>
      <c r="K111" s="837"/>
      <c r="L111" s="849">
        <v>1</v>
      </c>
      <c r="M111" s="850">
        <v>0</v>
      </c>
    </row>
    <row r="112" spans="1:13" ht="14.4" customHeight="1" x14ac:dyDescent="0.3">
      <c r="A112" s="831" t="s">
        <v>3468</v>
      </c>
      <c r="B112" s="832" t="s">
        <v>3186</v>
      </c>
      <c r="C112" s="832" t="s">
        <v>3732</v>
      </c>
      <c r="D112" s="832" t="s">
        <v>3733</v>
      </c>
      <c r="E112" s="832" t="s">
        <v>3436</v>
      </c>
      <c r="F112" s="849">
        <v>1</v>
      </c>
      <c r="G112" s="849">
        <v>1849.56</v>
      </c>
      <c r="H112" s="837">
        <v>1</v>
      </c>
      <c r="I112" s="849"/>
      <c r="J112" s="849"/>
      <c r="K112" s="837">
        <v>0</v>
      </c>
      <c r="L112" s="849">
        <v>1</v>
      </c>
      <c r="M112" s="850">
        <v>1849.56</v>
      </c>
    </row>
    <row r="113" spans="1:13" ht="14.4" customHeight="1" x14ac:dyDescent="0.3">
      <c r="A113" s="831" t="s">
        <v>3468</v>
      </c>
      <c r="B113" s="832" t="s">
        <v>3186</v>
      </c>
      <c r="C113" s="832" t="s">
        <v>3734</v>
      </c>
      <c r="D113" s="832" t="s">
        <v>3188</v>
      </c>
      <c r="E113" s="832" t="s">
        <v>3735</v>
      </c>
      <c r="F113" s="849"/>
      <c r="G113" s="849"/>
      <c r="H113" s="837">
        <v>0</v>
      </c>
      <c r="I113" s="849">
        <v>1</v>
      </c>
      <c r="J113" s="849">
        <v>1585.33</v>
      </c>
      <c r="K113" s="837">
        <v>1</v>
      </c>
      <c r="L113" s="849">
        <v>1</v>
      </c>
      <c r="M113" s="850">
        <v>1585.33</v>
      </c>
    </row>
    <row r="114" spans="1:13" ht="14.4" customHeight="1" x14ac:dyDescent="0.3">
      <c r="A114" s="831" t="s">
        <v>3468</v>
      </c>
      <c r="B114" s="832" t="s">
        <v>3186</v>
      </c>
      <c r="C114" s="832" t="s">
        <v>3736</v>
      </c>
      <c r="D114" s="832" t="s">
        <v>3737</v>
      </c>
      <c r="E114" s="832" t="s">
        <v>3165</v>
      </c>
      <c r="F114" s="849">
        <v>2</v>
      </c>
      <c r="G114" s="849">
        <v>1056.8800000000001</v>
      </c>
      <c r="H114" s="837">
        <v>1</v>
      </c>
      <c r="I114" s="849"/>
      <c r="J114" s="849"/>
      <c r="K114" s="837">
        <v>0</v>
      </c>
      <c r="L114" s="849">
        <v>2</v>
      </c>
      <c r="M114" s="850">
        <v>1056.8800000000001</v>
      </c>
    </row>
    <row r="115" spans="1:13" ht="14.4" customHeight="1" x14ac:dyDescent="0.3">
      <c r="A115" s="831" t="s">
        <v>3468</v>
      </c>
      <c r="B115" s="832" t="s">
        <v>2654</v>
      </c>
      <c r="C115" s="832" t="s">
        <v>2657</v>
      </c>
      <c r="D115" s="832" t="s">
        <v>967</v>
      </c>
      <c r="E115" s="832" t="s">
        <v>2658</v>
      </c>
      <c r="F115" s="849"/>
      <c r="G115" s="849"/>
      <c r="H115" s="837">
        <v>0</v>
      </c>
      <c r="I115" s="849">
        <v>3</v>
      </c>
      <c r="J115" s="849">
        <v>4634.97</v>
      </c>
      <c r="K115" s="837">
        <v>1</v>
      </c>
      <c r="L115" s="849">
        <v>3</v>
      </c>
      <c r="M115" s="850">
        <v>4634.97</v>
      </c>
    </row>
    <row r="116" spans="1:13" ht="14.4" customHeight="1" x14ac:dyDescent="0.3">
      <c r="A116" s="831" t="s">
        <v>3468</v>
      </c>
      <c r="B116" s="832" t="s">
        <v>2654</v>
      </c>
      <c r="C116" s="832" t="s">
        <v>2660</v>
      </c>
      <c r="D116" s="832" t="s">
        <v>967</v>
      </c>
      <c r="E116" s="832" t="s">
        <v>2661</v>
      </c>
      <c r="F116" s="849"/>
      <c r="G116" s="849"/>
      <c r="H116" s="837">
        <v>0</v>
      </c>
      <c r="I116" s="849">
        <v>5</v>
      </c>
      <c r="J116" s="849">
        <v>13348.75</v>
      </c>
      <c r="K116" s="837">
        <v>1</v>
      </c>
      <c r="L116" s="849">
        <v>5</v>
      </c>
      <c r="M116" s="850">
        <v>13348.75</v>
      </c>
    </row>
    <row r="117" spans="1:13" ht="14.4" customHeight="1" x14ac:dyDescent="0.3">
      <c r="A117" s="831" t="s">
        <v>3468</v>
      </c>
      <c r="B117" s="832" t="s">
        <v>2654</v>
      </c>
      <c r="C117" s="832" t="s">
        <v>2659</v>
      </c>
      <c r="D117" s="832" t="s">
        <v>967</v>
      </c>
      <c r="E117" s="832" t="s">
        <v>968</v>
      </c>
      <c r="F117" s="849"/>
      <c r="G117" s="849"/>
      <c r="H117" s="837">
        <v>0</v>
      </c>
      <c r="I117" s="849">
        <v>4</v>
      </c>
      <c r="J117" s="849">
        <v>6179.96</v>
      </c>
      <c r="K117" s="837">
        <v>1</v>
      </c>
      <c r="L117" s="849">
        <v>4</v>
      </c>
      <c r="M117" s="850">
        <v>6179.96</v>
      </c>
    </row>
    <row r="118" spans="1:13" ht="14.4" customHeight="1" x14ac:dyDescent="0.3">
      <c r="A118" s="831" t="s">
        <v>3468</v>
      </c>
      <c r="B118" s="832" t="s">
        <v>2810</v>
      </c>
      <c r="C118" s="832" t="s">
        <v>3949</v>
      </c>
      <c r="D118" s="832" t="s">
        <v>2812</v>
      </c>
      <c r="E118" s="832" t="s">
        <v>3950</v>
      </c>
      <c r="F118" s="849"/>
      <c r="G118" s="849"/>
      <c r="H118" s="837">
        <v>0</v>
      </c>
      <c r="I118" s="849">
        <v>1</v>
      </c>
      <c r="J118" s="849">
        <v>544.38</v>
      </c>
      <c r="K118" s="837">
        <v>1</v>
      </c>
      <c r="L118" s="849">
        <v>1</v>
      </c>
      <c r="M118" s="850">
        <v>544.38</v>
      </c>
    </row>
    <row r="119" spans="1:13" ht="14.4" customHeight="1" x14ac:dyDescent="0.3">
      <c r="A119" s="831" t="s">
        <v>3468</v>
      </c>
      <c r="B119" s="832" t="s">
        <v>2810</v>
      </c>
      <c r="C119" s="832" t="s">
        <v>3351</v>
      </c>
      <c r="D119" s="832" t="s">
        <v>2812</v>
      </c>
      <c r="E119" s="832" t="s">
        <v>3352</v>
      </c>
      <c r="F119" s="849"/>
      <c r="G119" s="849"/>
      <c r="H119" s="837">
        <v>0</v>
      </c>
      <c r="I119" s="849">
        <v>2</v>
      </c>
      <c r="J119" s="849">
        <v>362.9</v>
      </c>
      <c r="K119" s="837">
        <v>1</v>
      </c>
      <c r="L119" s="849">
        <v>2</v>
      </c>
      <c r="M119" s="850">
        <v>362.9</v>
      </c>
    </row>
    <row r="120" spans="1:13" ht="14.4" customHeight="1" x14ac:dyDescent="0.3">
      <c r="A120" s="831" t="s">
        <v>3468</v>
      </c>
      <c r="B120" s="832" t="s">
        <v>2810</v>
      </c>
      <c r="C120" s="832" t="s">
        <v>2811</v>
      </c>
      <c r="D120" s="832" t="s">
        <v>2812</v>
      </c>
      <c r="E120" s="832" t="s">
        <v>2813</v>
      </c>
      <c r="F120" s="849"/>
      <c r="G120" s="849"/>
      <c r="H120" s="837">
        <v>0</v>
      </c>
      <c r="I120" s="849">
        <v>1</v>
      </c>
      <c r="J120" s="849">
        <v>109.17</v>
      </c>
      <c r="K120" s="837">
        <v>1</v>
      </c>
      <c r="L120" s="849">
        <v>1</v>
      </c>
      <c r="M120" s="850">
        <v>109.17</v>
      </c>
    </row>
    <row r="121" spans="1:13" ht="14.4" customHeight="1" x14ac:dyDescent="0.3">
      <c r="A121" s="831" t="s">
        <v>3468</v>
      </c>
      <c r="B121" s="832" t="s">
        <v>2810</v>
      </c>
      <c r="C121" s="832" t="s">
        <v>2814</v>
      </c>
      <c r="D121" s="832" t="s">
        <v>2812</v>
      </c>
      <c r="E121" s="832" t="s">
        <v>2815</v>
      </c>
      <c r="F121" s="849"/>
      <c r="G121" s="849"/>
      <c r="H121" s="837">
        <v>0</v>
      </c>
      <c r="I121" s="849">
        <v>1</v>
      </c>
      <c r="J121" s="849">
        <v>218.32</v>
      </c>
      <c r="K121" s="837">
        <v>1</v>
      </c>
      <c r="L121" s="849">
        <v>1</v>
      </c>
      <c r="M121" s="850">
        <v>218.32</v>
      </c>
    </row>
    <row r="122" spans="1:13" ht="14.4" customHeight="1" x14ac:dyDescent="0.3">
      <c r="A122" s="831" t="s">
        <v>3468</v>
      </c>
      <c r="B122" s="832" t="s">
        <v>2810</v>
      </c>
      <c r="C122" s="832" t="s">
        <v>3353</v>
      </c>
      <c r="D122" s="832" t="s">
        <v>2812</v>
      </c>
      <c r="E122" s="832" t="s">
        <v>3354</v>
      </c>
      <c r="F122" s="849"/>
      <c r="G122" s="849"/>
      <c r="H122" s="837">
        <v>0</v>
      </c>
      <c r="I122" s="849">
        <v>3</v>
      </c>
      <c r="J122" s="849">
        <v>1964.8500000000001</v>
      </c>
      <c r="K122" s="837">
        <v>1</v>
      </c>
      <c r="L122" s="849">
        <v>3</v>
      </c>
      <c r="M122" s="850">
        <v>1964.8500000000001</v>
      </c>
    </row>
    <row r="123" spans="1:13" ht="14.4" customHeight="1" x14ac:dyDescent="0.3">
      <c r="A123" s="831" t="s">
        <v>3468</v>
      </c>
      <c r="B123" s="832" t="s">
        <v>2810</v>
      </c>
      <c r="C123" s="832" t="s">
        <v>3951</v>
      </c>
      <c r="D123" s="832" t="s">
        <v>2812</v>
      </c>
      <c r="E123" s="832" t="s">
        <v>3952</v>
      </c>
      <c r="F123" s="849"/>
      <c r="G123" s="849"/>
      <c r="H123" s="837">
        <v>0</v>
      </c>
      <c r="I123" s="849">
        <v>2</v>
      </c>
      <c r="J123" s="849">
        <v>654.98</v>
      </c>
      <c r="K123" s="837">
        <v>1</v>
      </c>
      <c r="L123" s="849">
        <v>2</v>
      </c>
      <c r="M123" s="850">
        <v>654.98</v>
      </c>
    </row>
    <row r="124" spans="1:13" ht="14.4" customHeight="1" x14ac:dyDescent="0.3">
      <c r="A124" s="831" t="s">
        <v>3469</v>
      </c>
      <c r="B124" s="832" t="s">
        <v>2555</v>
      </c>
      <c r="C124" s="832" t="s">
        <v>3488</v>
      </c>
      <c r="D124" s="832" t="s">
        <v>2559</v>
      </c>
      <c r="E124" s="832" t="s">
        <v>2560</v>
      </c>
      <c r="F124" s="849"/>
      <c r="G124" s="849"/>
      <c r="H124" s="837">
        <v>0</v>
      </c>
      <c r="I124" s="849">
        <v>4</v>
      </c>
      <c r="J124" s="849">
        <v>64.48</v>
      </c>
      <c r="K124" s="837">
        <v>1</v>
      </c>
      <c r="L124" s="849">
        <v>4</v>
      </c>
      <c r="M124" s="850">
        <v>64.48</v>
      </c>
    </row>
    <row r="125" spans="1:13" ht="14.4" customHeight="1" x14ac:dyDescent="0.3">
      <c r="A125" s="831" t="s">
        <v>3469</v>
      </c>
      <c r="B125" s="832" t="s">
        <v>2555</v>
      </c>
      <c r="C125" s="832" t="s">
        <v>4186</v>
      </c>
      <c r="D125" s="832" t="s">
        <v>2559</v>
      </c>
      <c r="E125" s="832" t="s">
        <v>2564</v>
      </c>
      <c r="F125" s="849"/>
      <c r="G125" s="849"/>
      <c r="H125" s="837">
        <v>0</v>
      </c>
      <c r="I125" s="849">
        <v>1</v>
      </c>
      <c r="J125" s="849">
        <v>32.25</v>
      </c>
      <c r="K125" s="837">
        <v>1</v>
      </c>
      <c r="L125" s="849">
        <v>1</v>
      </c>
      <c r="M125" s="850">
        <v>32.25</v>
      </c>
    </row>
    <row r="126" spans="1:13" ht="14.4" customHeight="1" x14ac:dyDescent="0.3">
      <c r="A126" s="831" t="s">
        <v>3469</v>
      </c>
      <c r="B126" s="832" t="s">
        <v>2555</v>
      </c>
      <c r="C126" s="832" t="s">
        <v>4693</v>
      </c>
      <c r="D126" s="832" t="s">
        <v>2559</v>
      </c>
      <c r="E126" s="832"/>
      <c r="F126" s="849">
        <v>1</v>
      </c>
      <c r="G126" s="849">
        <v>34.56</v>
      </c>
      <c r="H126" s="837">
        <v>1</v>
      </c>
      <c r="I126" s="849"/>
      <c r="J126" s="849"/>
      <c r="K126" s="837">
        <v>0</v>
      </c>
      <c r="L126" s="849">
        <v>1</v>
      </c>
      <c r="M126" s="850">
        <v>34.56</v>
      </c>
    </row>
    <row r="127" spans="1:13" ht="14.4" customHeight="1" x14ac:dyDescent="0.3">
      <c r="A127" s="831" t="s">
        <v>3469</v>
      </c>
      <c r="B127" s="832" t="s">
        <v>2565</v>
      </c>
      <c r="C127" s="832" t="s">
        <v>2566</v>
      </c>
      <c r="D127" s="832" t="s">
        <v>1308</v>
      </c>
      <c r="E127" s="832" t="s">
        <v>2567</v>
      </c>
      <c r="F127" s="849"/>
      <c r="G127" s="849"/>
      <c r="H127" s="837">
        <v>0</v>
      </c>
      <c r="I127" s="849">
        <v>1</v>
      </c>
      <c r="J127" s="849">
        <v>32.25</v>
      </c>
      <c r="K127" s="837">
        <v>1</v>
      </c>
      <c r="L127" s="849">
        <v>1</v>
      </c>
      <c r="M127" s="850">
        <v>32.25</v>
      </c>
    </row>
    <row r="128" spans="1:13" ht="14.4" customHeight="1" x14ac:dyDescent="0.3">
      <c r="A128" s="831" t="s">
        <v>3469</v>
      </c>
      <c r="B128" s="832" t="s">
        <v>2582</v>
      </c>
      <c r="C128" s="832" t="s">
        <v>4707</v>
      </c>
      <c r="D128" s="832" t="s">
        <v>4708</v>
      </c>
      <c r="E128" s="832" t="s">
        <v>4709</v>
      </c>
      <c r="F128" s="849">
        <v>1</v>
      </c>
      <c r="G128" s="849">
        <v>0</v>
      </c>
      <c r="H128" s="837"/>
      <c r="I128" s="849"/>
      <c r="J128" s="849"/>
      <c r="K128" s="837"/>
      <c r="L128" s="849">
        <v>1</v>
      </c>
      <c r="M128" s="850">
        <v>0</v>
      </c>
    </row>
    <row r="129" spans="1:13" ht="14.4" customHeight="1" x14ac:dyDescent="0.3">
      <c r="A129" s="831" t="s">
        <v>3469</v>
      </c>
      <c r="B129" s="832" t="s">
        <v>2582</v>
      </c>
      <c r="C129" s="832" t="s">
        <v>4705</v>
      </c>
      <c r="D129" s="832" t="s">
        <v>940</v>
      </c>
      <c r="E129" s="832" t="s">
        <v>4706</v>
      </c>
      <c r="F129" s="849"/>
      <c r="G129" s="849"/>
      <c r="H129" s="837"/>
      <c r="I129" s="849">
        <v>1</v>
      </c>
      <c r="J129" s="849">
        <v>0</v>
      </c>
      <c r="K129" s="837"/>
      <c r="L129" s="849">
        <v>1</v>
      </c>
      <c r="M129" s="850">
        <v>0</v>
      </c>
    </row>
    <row r="130" spans="1:13" ht="14.4" customHeight="1" x14ac:dyDescent="0.3">
      <c r="A130" s="831" t="s">
        <v>3469</v>
      </c>
      <c r="B130" s="832" t="s">
        <v>2582</v>
      </c>
      <c r="C130" s="832" t="s">
        <v>3295</v>
      </c>
      <c r="D130" s="832" t="s">
        <v>940</v>
      </c>
      <c r="E130" s="832" t="s">
        <v>3296</v>
      </c>
      <c r="F130" s="849"/>
      <c r="G130" s="849"/>
      <c r="H130" s="837"/>
      <c r="I130" s="849">
        <v>1</v>
      </c>
      <c r="J130" s="849">
        <v>0</v>
      </c>
      <c r="K130" s="837"/>
      <c r="L130" s="849">
        <v>1</v>
      </c>
      <c r="M130" s="850">
        <v>0</v>
      </c>
    </row>
    <row r="131" spans="1:13" ht="14.4" customHeight="1" x14ac:dyDescent="0.3">
      <c r="A131" s="831" t="s">
        <v>3469</v>
      </c>
      <c r="B131" s="832" t="s">
        <v>2617</v>
      </c>
      <c r="C131" s="832" t="s">
        <v>2621</v>
      </c>
      <c r="D131" s="832" t="s">
        <v>2622</v>
      </c>
      <c r="E131" s="832" t="s">
        <v>2623</v>
      </c>
      <c r="F131" s="849"/>
      <c r="G131" s="849"/>
      <c r="H131" s="837">
        <v>0</v>
      </c>
      <c r="I131" s="849">
        <v>1</v>
      </c>
      <c r="J131" s="849">
        <v>120.61</v>
      </c>
      <c r="K131" s="837">
        <v>1</v>
      </c>
      <c r="L131" s="849">
        <v>1</v>
      </c>
      <c r="M131" s="850">
        <v>120.61</v>
      </c>
    </row>
    <row r="132" spans="1:13" ht="14.4" customHeight="1" x14ac:dyDescent="0.3">
      <c r="A132" s="831" t="s">
        <v>3469</v>
      </c>
      <c r="B132" s="832" t="s">
        <v>2626</v>
      </c>
      <c r="C132" s="832" t="s">
        <v>3580</v>
      </c>
      <c r="D132" s="832" t="s">
        <v>1071</v>
      </c>
      <c r="E132" s="832" t="s">
        <v>2638</v>
      </c>
      <c r="F132" s="849"/>
      <c r="G132" s="849"/>
      <c r="H132" s="837">
        <v>0</v>
      </c>
      <c r="I132" s="849">
        <v>1</v>
      </c>
      <c r="J132" s="849">
        <v>368.16</v>
      </c>
      <c r="K132" s="837">
        <v>1</v>
      </c>
      <c r="L132" s="849">
        <v>1</v>
      </c>
      <c r="M132" s="850">
        <v>368.16</v>
      </c>
    </row>
    <row r="133" spans="1:13" ht="14.4" customHeight="1" x14ac:dyDescent="0.3">
      <c r="A133" s="831" t="s">
        <v>3469</v>
      </c>
      <c r="B133" s="832" t="s">
        <v>2626</v>
      </c>
      <c r="C133" s="832" t="s">
        <v>3543</v>
      </c>
      <c r="D133" s="832" t="s">
        <v>1071</v>
      </c>
      <c r="E133" s="832" t="s">
        <v>2644</v>
      </c>
      <c r="F133" s="849"/>
      <c r="G133" s="849"/>
      <c r="H133" s="837">
        <v>0</v>
      </c>
      <c r="I133" s="849">
        <v>1</v>
      </c>
      <c r="J133" s="849">
        <v>490.89</v>
      </c>
      <c r="K133" s="837">
        <v>1</v>
      </c>
      <c r="L133" s="849">
        <v>1</v>
      </c>
      <c r="M133" s="850">
        <v>490.89</v>
      </c>
    </row>
    <row r="134" spans="1:13" ht="14.4" customHeight="1" x14ac:dyDescent="0.3">
      <c r="A134" s="831" t="s">
        <v>3469</v>
      </c>
      <c r="B134" s="832" t="s">
        <v>2626</v>
      </c>
      <c r="C134" s="832" t="s">
        <v>3646</v>
      </c>
      <c r="D134" s="832" t="s">
        <v>1077</v>
      </c>
      <c r="E134" s="832" t="s">
        <v>2634</v>
      </c>
      <c r="F134" s="849"/>
      <c r="G134" s="849"/>
      <c r="H134" s="837">
        <v>0</v>
      </c>
      <c r="I134" s="849">
        <v>1</v>
      </c>
      <c r="J134" s="849">
        <v>1847.49</v>
      </c>
      <c r="K134" s="837">
        <v>1</v>
      </c>
      <c r="L134" s="849">
        <v>1</v>
      </c>
      <c r="M134" s="850">
        <v>1847.49</v>
      </c>
    </row>
    <row r="135" spans="1:13" ht="14.4" customHeight="1" x14ac:dyDescent="0.3">
      <c r="A135" s="831" t="s">
        <v>3469</v>
      </c>
      <c r="B135" s="832" t="s">
        <v>2626</v>
      </c>
      <c r="C135" s="832" t="s">
        <v>2639</v>
      </c>
      <c r="D135" s="832" t="s">
        <v>1071</v>
      </c>
      <c r="E135" s="832" t="s">
        <v>2640</v>
      </c>
      <c r="F135" s="849"/>
      <c r="G135" s="849"/>
      <c r="H135" s="837">
        <v>0</v>
      </c>
      <c r="I135" s="849">
        <v>2</v>
      </c>
      <c r="J135" s="849">
        <v>1472.66</v>
      </c>
      <c r="K135" s="837">
        <v>1</v>
      </c>
      <c r="L135" s="849">
        <v>2</v>
      </c>
      <c r="M135" s="850">
        <v>1472.66</v>
      </c>
    </row>
    <row r="136" spans="1:13" ht="14.4" customHeight="1" x14ac:dyDescent="0.3">
      <c r="A136" s="831" t="s">
        <v>3469</v>
      </c>
      <c r="B136" s="832" t="s">
        <v>2626</v>
      </c>
      <c r="C136" s="832" t="s">
        <v>2643</v>
      </c>
      <c r="D136" s="832" t="s">
        <v>1071</v>
      </c>
      <c r="E136" s="832" t="s">
        <v>2644</v>
      </c>
      <c r="F136" s="849"/>
      <c r="G136" s="849"/>
      <c r="H136" s="837">
        <v>0</v>
      </c>
      <c r="I136" s="849">
        <v>2</v>
      </c>
      <c r="J136" s="849">
        <v>981.78</v>
      </c>
      <c r="K136" s="837">
        <v>1</v>
      </c>
      <c r="L136" s="849">
        <v>2</v>
      </c>
      <c r="M136" s="850">
        <v>981.78</v>
      </c>
    </row>
    <row r="137" spans="1:13" ht="14.4" customHeight="1" x14ac:dyDescent="0.3">
      <c r="A137" s="831" t="s">
        <v>3469</v>
      </c>
      <c r="B137" s="832" t="s">
        <v>2626</v>
      </c>
      <c r="C137" s="832" t="s">
        <v>2633</v>
      </c>
      <c r="D137" s="832" t="s">
        <v>1077</v>
      </c>
      <c r="E137" s="832" t="s">
        <v>2634</v>
      </c>
      <c r="F137" s="849"/>
      <c r="G137" s="849"/>
      <c r="H137" s="837">
        <v>0</v>
      </c>
      <c r="I137" s="849">
        <v>2</v>
      </c>
      <c r="J137" s="849">
        <v>3694.98</v>
      </c>
      <c r="K137" s="837">
        <v>1</v>
      </c>
      <c r="L137" s="849">
        <v>2</v>
      </c>
      <c r="M137" s="850">
        <v>3694.98</v>
      </c>
    </row>
    <row r="138" spans="1:13" ht="14.4" customHeight="1" x14ac:dyDescent="0.3">
      <c r="A138" s="831" t="s">
        <v>3469</v>
      </c>
      <c r="B138" s="832" t="s">
        <v>2645</v>
      </c>
      <c r="C138" s="832" t="s">
        <v>2646</v>
      </c>
      <c r="D138" s="832" t="s">
        <v>2647</v>
      </c>
      <c r="E138" s="832" t="s">
        <v>2648</v>
      </c>
      <c r="F138" s="849"/>
      <c r="G138" s="849"/>
      <c r="H138" s="837">
        <v>0</v>
      </c>
      <c r="I138" s="849">
        <v>1</v>
      </c>
      <c r="J138" s="849">
        <v>93.43</v>
      </c>
      <c r="K138" s="837">
        <v>1</v>
      </c>
      <c r="L138" s="849">
        <v>1</v>
      </c>
      <c r="M138" s="850">
        <v>93.43</v>
      </c>
    </row>
    <row r="139" spans="1:13" ht="14.4" customHeight="1" x14ac:dyDescent="0.3">
      <c r="A139" s="831" t="s">
        <v>3469</v>
      </c>
      <c r="B139" s="832" t="s">
        <v>2664</v>
      </c>
      <c r="C139" s="832" t="s">
        <v>2665</v>
      </c>
      <c r="D139" s="832" t="s">
        <v>2666</v>
      </c>
      <c r="E139" s="832" t="s">
        <v>2667</v>
      </c>
      <c r="F139" s="849"/>
      <c r="G139" s="849"/>
      <c r="H139" s="837">
        <v>0</v>
      </c>
      <c r="I139" s="849">
        <v>1</v>
      </c>
      <c r="J139" s="849">
        <v>160.1</v>
      </c>
      <c r="K139" s="837">
        <v>1</v>
      </c>
      <c r="L139" s="849">
        <v>1</v>
      </c>
      <c r="M139" s="850">
        <v>160.1</v>
      </c>
    </row>
    <row r="140" spans="1:13" ht="14.4" customHeight="1" x14ac:dyDescent="0.3">
      <c r="A140" s="831" t="s">
        <v>3469</v>
      </c>
      <c r="B140" s="832" t="s">
        <v>2670</v>
      </c>
      <c r="C140" s="832" t="s">
        <v>2673</v>
      </c>
      <c r="D140" s="832" t="s">
        <v>848</v>
      </c>
      <c r="E140" s="832" t="s">
        <v>652</v>
      </c>
      <c r="F140" s="849"/>
      <c r="G140" s="849"/>
      <c r="H140" s="837">
        <v>0</v>
      </c>
      <c r="I140" s="849">
        <v>2</v>
      </c>
      <c r="J140" s="849">
        <v>152.01</v>
      </c>
      <c r="K140" s="837">
        <v>1</v>
      </c>
      <c r="L140" s="849">
        <v>2</v>
      </c>
      <c r="M140" s="850">
        <v>152.01</v>
      </c>
    </row>
    <row r="141" spans="1:13" ht="14.4" customHeight="1" x14ac:dyDescent="0.3">
      <c r="A141" s="831" t="s">
        <v>3469</v>
      </c>
      <c r="B141" s="832" t="s">
        <v>2670</v>
      </c>
      <c r="C141" s="832" t="s">
        <v>4643</v>
      </c>
      <c r="D141" s="832" t="s">
        <v>4644</v>
      </c>
      <c r="E141" s="832" t="s">
        <v>652</v>
      </c>
      <c r="F141" s="849">
        <v>1</v>
      </c>
      <c r="G141" s="849">
        <v>72</v>
      </c>
      <c r="H141" s="837">
        <v>1</v>
      </c>
      <c r="I141" s="849"/>
      <c r="J141" s="849"/>
      <c r="K141" s="837">
        <v>0</v>
      </c>
      <c r="L141" s="849">
        <v>1</v>
      </c>
      <c r="M141" s="850">
        <v>72</v>
      </c>
    </row>
    <row r="142" spans="1:13" ht="14.4" customHeight="1" x14ac:dyDescent="0.3">
      <c r="A142" s="831" t="s">
        <v>3469</v>
      </c>
      <c r="B142" s="832" t="s">
        <v>2680</v>
      </c>
      <c r="C142" s="832" t="s">
        <v>2684</v>
      </c>
      <c r="D142" s="832" t="s">
        <v>2682</v>
      </c>
      <c r="E142" s="832" t="s">
        <v>2685</v>
      </c>
      <c r="F142" s="849"/>
      <c r="G142" s="849"/>
      <c r="H142" s="837">
        <v>0</v>
      </c>
      <c r="I142" s="849">
        <v>1</v>
      </c>
      <c r="J142" s="849">
        <v>105.44</v>
      </c>
      <c r="K142" s="837">
        <v>1</v>
      </c>
      <c r="L142" s="849">
        <v>1</v>
      </c>
      <c r="M142" s="850">
        <v>105.44</v>
      </c>
    </row>
    <row r="143" spans="1:13" ht="14.4" customHeight="1" x14ac:dyDescent="0.3">
      <c r="A143" s="831" t="s">
        <v>3469</v>
      </c>
      <c r="B143" s="832" t="s">
        <v>2690</v>
      </c>
      <c r="C143" s="832" t="s">
        <v>2691</v>
      </c>
      <c r="D143" s="832" t="s">
        <v>2692</v>
      </c>
      <c r="E143" s="832" t="s">
        <v>2693</v>
      </c>
      <c r="F143" s="849"/>
      <c r="G143" s="849"/>
      <c r="H143" s="837">
        <v>0</v>
      </c>
      <c r="I143" s="849">
        <v>1</v>
      </c>
      <c r="J143" s="849">
        <v>300.31</v>
      </c>
      <c r="K143" s="837">
        <v>1</v>
      </c>
      <c r="L143" s="849">
        <v>1</v>
      </c>
      <c r="M143" s="850">
        <v>300.31</v>
      </c>
    </row>
    <row r="144" spans="1:13" ht="14.4" customHeight="1" x14ac:dyDescent="0.3">
      <c r="A144" s="831" t="s">
        <v>3469</v>
      </c>
      <c r="B144" s="832" t="s">
        <v>2695</v>
      </c>
      <c r="C144" s="832" t="s">
        <v>2697</v>
      </c>
      <c r="D144" s="832" t="s">
        <v>1091</v>
      </c>
      <c r="E144" s="832" t="s">
        <v>2698</v>
      </c>
      <c r="F144" s="849"/>
      <c r="G144" s="849"/>
      <c r="H144" s="837">
        <v>0</v>
      </c>
      <c r="I144" s="849">
        <v>3</v>
      </c>
      <c r="J144" s="849">
        <v>127.53</v>
      </c>
      <c r="K144" s="837">
        <v>1</v>
      </c>
      <c r="L144" s="849">
        <v>3</v>
      </c>
      <c r="M144" s="850">
        <v>127.53</v>
      </c>
    </row>
    <row r="145" spans="1:13" ht="14.4" customHeight="1" x14ac:dyDescent="0.3">
      <c r="A145" s="831" t="s">
        <v>3469</v>
      </c>
      <c r="B145" s="832" t="s">
        <v>2695</v>
      </c>
      <c r="C145" s="832" t="s">
        <v>2699</v>
      </c>
      <c r="D145" s="832" t="s">
        <v>1091</v>
      </c>
      <c r="E145" s="832" t="s">
        <v>2700</v>
      </c>
      <c r="F145" s="849"/>
      <c r="G145" s="849"/>
      <c r="H145" s="837">
        <v>0</v>
      </c>
      <c r="I145" s="849">
        <v>1</v>
      </c>
      <c r="J145" s="849">
        <v>85.02</v>
      </c>
      <c r="K145" s="837">
        <v>1</v>
      </c>
      <c r="L145" s="849">
        <v>1</v>
      </c>
      <c r="M145" s="850">
        <v>85.02</v>
      </c>
    </row>
    <row r="146" spans="1:13" ht="14.4" customHeight="1" x14ac:dyDescent="0.3">
      <c r="A146" s="831" t="s">
        <v>3469</v>
      </c>
      <c r="B146" s="832" t="s">
        <v>2695</v>
      </c>
      <c r="C146" s="832" t="s">
        <v>2703</v>
      </c>
      <c r="D146" s="832" t="s">
        <v>1086</v>
      </c>
      <c r="E146" s="832" t="s">
        <v>2704</v>
      </c>
      <c r="F146" s="849"/>
      <c r="G146" s="849"/>
      <c r="H146" s="837">
        <v>0</v>
      </c>
      <c r="I146" s="849">
        <v>1</v>
      </c>
      <c r="J146" s="849">
        <v>98.29</v>
      </c>
      <c r="K146" s="837">
        <v>1</v>
      </c>
      <c r="L146" s="849">
        <v>1</v>
      </c>
      <c r="M146" s="850">
        <v>98.29</v>
      </c>
    </row>
    <row r="147" spans="1:13" ht="14.4" customHeight="1" x14ac:dyDescent="0.3">
      <c r="A147" s="831" t="s">
        <v>3469</v>
      </c>
      <c r="B147" s="832" t="s">
        <v>2695</v>
      </c>
      <c r="C147" s="832" t="s">
        <v>2707</v>
      </c>
      <c r="D147" s="832" t="s">
        <v>1084</v>
      </c>
      <c r="E147" s="832" t="s">
        <v>2698</v>
      </c>
      <c r="F147" s="849">
        <v>6</v>
      </c>
      <c r="G147" s="849">
        <v>255.06</v>
      </c>
      <c r="H147" s="837">
        <v>1</v>
      </c>
      <c r="I147" s="849"/>
      <c r="J147" s="849"/>
      <c r="K147" s="837">
        <v>0</v>
      </c>
      <c r="L147" s="849">
        <v>6</v>
      </c>
      <c r="M147" s="850">
        <v>255.06</v>
      </c>
    </row>
    <row r="148" spans="1:13" ht="14.4" customHeight="1" x14ac:dyDescent="0.3">
      <c r="A148" s="831" t="s">
        <v>3469</v>
      </c>
      <c r="B148" s="832" t="s">
        <v>2695</v>
      </c>
      <c r="C148" s="832" t="s">
        <v>3312</v>
      </c>
      <c r="D148" s="832" t="s">
        <v>1089</v>
      </c>
      <c r="E148" s="832" t="s">
        <v>3313</v>
      </c>
      <c r="F148" s="849"/>
      <c r="G148" s="849"/>
      <c r="H148" s="837">
        <v>0</v>
      </c>
      <c r="I148" s="849">
        <v>1</v>
      </c>
      <c r="J148" s="849">
        <v>78.63</v>
      </c>
      <c r="K148" s="837">
        <v>1</v>
      </c>
      <c r="L148" s="849">
        <v>1</v>
      </c>
      <c r="M148" s="850">
        <v>78.63</v>
      </c>
    </row>
    <row r="149" spans="1:13" ht="14.4" customHeight="1" x14ac:dyDescent="0.3">
      <c r="A149" s="831" t="s">
        <v>3469</v>
      </c>
      <c r="B149" s="832" t="s">
        <v>2711</v>
      </c>
      <c r="C149" s="832" t="s">
        <v>2717</v>
      </c>
      <c r="D149" s="832" t="s">
        <v>736</v>
      </c>
      <c r="E149" s="832" t="s">
        <v>2718</v>
      </c>
      <c r="F149" s="849"/>
      <c r="G149" s="849"/>
      <c r="H149" s="837">
        <v>0</v>
      </c>
      <c r="I149" s="849">
        <v>4</v>
      </c>
      <c r="J149" s="849">
        <v>42.6</v>
      </c>
      <c r="K149" s="837">
        <v>1</v>
      </c>
      <c r="L149" s="849">
        <v>4</v>
      </c>
      <c r="M149" s="850">
        <v>42.6</v>
      </c>
    </row>
    <row r="150" spans="1:13" ht="14.4" customHeight="1" x14ac:dyDescent="0.3">
      <c r="A150" s="831" t="s">
        <v>3469</v>
      </c>
      <c r="B150" s="832" t="s">
        <v>2711</v>
      </c>
      <c r="C150" s="832" t="s">
        <v>2719</v>
      </c>
      <c r="D150" s="832" t="s">
        <v>736</v>
      </c>
      <c r="E150" s="832" t="s">
        <v>2720</v>
      </c>
      <c r="F150" s="849"/>
      <c r="G150" s="849"/>
      <c r="H150" s="837">
        <v>0</v>
      </c>
      <c r="I150" s="849">
        <v>4</v>
      </c>
      <c r="J150" s="849">
        <v>140.44</v>
      </c>
      <c r="K150" s="837">
        <v>1</v>
      </c>
      <c r="L150" s="849">
        <v>4</v>
      </c>
      <c r="M150" s="850">
        <v>140.44</v>
      </c>
    </row>
    <row r="151" spans="1:13" ht="14.4" customHeight="1" x14ac:dyDescent="0.3">
      <c r="A151" s="831" t="s">
        <v>3469</v>
      </c>
      <c r="B151" s="832" t="s">
        <v>2711</v>
      </c>
      <c r="C151" s="832" t="s">
        <v>2725</v>
      </c>
      <c r="D151" s="832" t="s">
        <v>736</v>
      </c>
      <c r="E151" s="832" t="s">
        <v>2726</v>
      </c>
      <c r="F151" s="849"/>
      <c r="G151" s="849"/>
      <c r="H151" s="837">
        <v>0</v>
      </c>
      <c r="I151" s="849">
        <v>1</v>
      </c>
      <c r="J151" s="849">
        <v>70.23</v>
      </c>
      <c r="K151" s="837">
        <v>1</v>
      </c>
      <c r="L151" s="849">
        <v>1</v>
      </c>
      <c r="M151" s="850">
        <v>70.23</v>
      </c>
    </row>
    <row r="152" spans="1:13" ht="14.4" customHeight="1" x14ac:dyDescent="0.3">
      <c r="A152" s="831" t="s">
        <v>3469</v>
      </c>
      <c r="B152" s="832" t="s">
        <v>2733</v>
      </c>
      <c r="C152" s="832" t="s">
        <v>2736</v>
      </c>
      <c r="D152" s="832" t="s">
        <v>761</v>
      </c>
      <c r="E152" s="832" t="s">
        <v>2737</v>
      </c>
      <c r="F152" s="849"/>
      <c r="G152" s="849"/>
      <c r="H152" s="837">
        <v>0</v>
      </c>
      <c r="I152" s="849">
        <v>3</v>
      </c>
      <c r="J152" s="849">
        <v>105.33</v>
      </c>
      <c r="K152" s="837">
        <v>1</v>
      </c>
      <c r="L152" s="849">
        <v>3</v>
      </c>
      <c r="M152" s="850">
        <v>105.33</v>
      </c>
    </row>
    <row r="153" spans="1:13" ht="14.4" customHeight="1" x14ac:dyDescent="0.3">
      <c r="A153" s="831" t="s">
        <v>3469</v>
      </c>
      <c r="B153" s="832" t="s">
        <v>2733</v>
      </c>
      <c r="C153" s="832" t="s">
        <v>2734</v>
      </c>
      <c r="D153" s="832" t="s">
        <v>761</v>
      </c>
      <c r="E153" s="832" t="s">
        <v>2735</v>
      </c>
      <c r="F153" s="849"/>
      <c r="G153" s="849"/>
      <c r="H153" s="837">
        <v>0</v>
      </c>
      <c r="I153" s="849">
        <v>4</v>
      </c>
      <c r="J153" s="849">
        <v>70.239999999999995</v>
      </c>
      <c r="K153" s="837">
        <v>1</v>
      </c>
      <c r="L153" s="849">
        <v>4</v>
      </c>
      <c r="M153" s="850">
        <v>70.239999999999995</v>
      </c>
    </row>
    <row r="154" spans="1:13" ht="14.4" customHeight="1" x14ac:dyDescent="0.3">
      <c r="A154" s="831" t="s">
        <v>3469</v>
      </c>
      <c r="B154" s="832" t="s">
        <v>2748</v>
      </c>
      <c r="C154" s="832" t="s">
        <v>4580</v>
      </c>
      <c r="D154" s="832" t="s">
        <v>4581</v>
      </c>
      <c r="E154" s="832" t="s">
        <v>2751</v>
      </c>
      <c r="F154" s="849">
        <v>2</v>
      </c>
      <c r="G154" s="849">
        <v>65.52</v>
      </c>
      <c r="H154" s="837">
        <v>1</v>
      </c>
      <c r="I154" s="849"/>
      <c r="J154" s="849"/>
      <c r="K154" s="837">
        <v>0</v>
      </c>
      <c r="L154" s="849">
        <v>2</v>
      </c>
      <c r="M154" s="850">
        <v>65.52</v>
      </c>
    </row>
    <row r="155" spans="1:13" ht="14.4" customHeight="1" x14ac:dyDescent="0.3">
      <c r="A155" s="831" t="s">
        <v>3469</v>
      </c>
      <c r="B155" s="832" t="s">
        <v>2759</v>
      </c>
      <c r="C155" s="832" t="s">
        <v>2763</v>
      </c>
      <c r="D155" s="832" t="s">
        <v>2761</v>
      </c>
      <c r="E155" s="832" t="s">
        <v>2747</v>
      </c>
      <c r="F155" s="849"/>
      <c r="G155" s="849"/>
      <c r="H155" s="837">
        <v>0</v>
      </c>
      <c r="I155" s="849">
        <v>1</v>
      </c>
      <c r="J155" s="849">
        <v>31.09</v>
      </c>
      <c r="K155" s="837">
        <v>1</v>
      </c>
      <c r="L155" s="849">
        <v>1</v>
      </c>
      <c r="M155" s="850">
        <v>31.09</v>
      </c>
    </row>
    <row r="156" spans="1:13" ht="14.4" customHeight="1" x14ac:dyDescent="0.3">
      <c r="A156" s="831" t="s">
        <v>3469</v>
      </c>
      <c r="B156" s="832" t="s">
        <v>2759</v>
      </c>
      <c r="C156" s="832" t="s">
        <v>2764</v>
      </c>
      <c r="D156" s="832" t="s">
        <v>2761</v>
      </c>
      <c r="E156" s="832" t="s">
        <v>2765</v>
      </c>
      <c r="F156" s="849"/>
      <c r="G156" s="849"/>
      <c r="H156" s="837">
        <v>0</v>
      </c>
      <c r="I156" s="849">
        <v>3</v>
      </c>
      <c r="J156" s="849">
        <v>186.54</v>
      </c>
      <c r="K156" s="837">
        <v>1</v>
      </c>
      <c r="L156" s="849">
        <v>3</v>
      </c>
      <c r="M156" s="850">
        <v>186.54</v>
      </c>
    </row>
    <row r="157" spans="1:13" ht="14.4" customHeight="1" x14ac:dyDescent="0.3">
      <c r="A157" s="831" t="s">
        <v>3469</v>
      </c>
      <c r="B157" s="832" t="s">
        <v>2766</v>
      </c>
      <c r="C157" s="832" t="s">
        <v>2767</v>
      </c>
      <c r="D157" s="832" t="s">
        <v>2768</v>
      </c>
      <c r="E157" s="832" t="s">
        <v>2769</v>
      </c>
      <c r="F157" s="849"/>
      <c r="G157" s="849"/>
      <c r="H157" s="837">
        <v>0</v>
      </c>
      <c r="I157" s="849">
        <v>1</v>
      </c>
      <c r="J157" s="849">
        <v>31.09</v>
      </c>
      <c r="K157" s="837">
        <v>1</v>
      </c>
      <c r="L157" s="849">
        <v>1</v>
      </c>
      <c r="M157" s="850">
        <v>31.09</v>
      </c>
    </row>
    <row r="158" spans="1:13" ht="14.4" customHeight="1" x14ac:dyDescent="0.3">
      <c r="A158" s="831" t="s">
        <v>3469</v>
      </c>
      <c r="B158" s="832" t="s">
        <v>2775</v>
      </c>
      <c r="C158" s="832" t="s">
        <v>2776</v>
      </c>
      <c r="D158" s="832" t="s">
        <v>2777</v>
      </c>
      <c r="E158" s="832" t="s">
        <v>2778</v>
      </c>
      <c r="F158" s="849"/>
      <c r="G158" s="849"/>
      <c r="H158" s="837">
        <v>0</v>
      </c>
      <c r="I158" s="849">
        <v>1</v>
      </c>
      <c r="J158" s="849">
        <v>218.73</v>
      </c>
      <c r="K158" s="837">
        <v>1</v>
      </c>
      <c r="L158" s="849">
        <v>1</v>
      </c>
      <c r="M158" s="850">
        <v>218.73</v>
      </c>
    </row>
    <row r="159" spans="1:13" ht="14.4" customHeight="1" x14ac:dyDescent="0.3">
      <c r="A159" s="831" t="s">
        <v>3469</v>
      </c>
      <c r="B159" s="832" t="s">
        <v>2780</v>
      </c>
      <c r="C159" s="832" t="s">
        <v>2781</v>
      </c>
      <c r="D159" s="832" t="s">
        <v>1553</v>
      </c>
      <c r="E159" s="832" t="s">
        <v>2737</v>
      </c>
      <c r="F159" s="849"/>
      <c r="G159" s="849"/>
      <c r="H159" s="837">
        <v>0</v>
      </c>
      <c r="I159" s="849">
        <v>7</v>
      </c>
      <c r="J159" s="849">
        <v>333.90000000000003</v>
      </c>
      <c r="K159" s="837">
        <v>1</v>
      </c>
      <c r="L159" s="849">
        <v>7</v>
      </c>
      <c r="M159" s="850">
        <v>333.90000000000003</v>
      </c>
    </row>
    <row r="160" spans="1:13" ht="14.4" customHeight="1" x14ac:dyDescent="0.3">
      <c r="A160" s="831" t="s">
        <v>3469</v>
      </c>
      <c r="B160" s="832" t="s">
        <v>2784</v>
      </c>
      <c r="C160" s="832" t="s">
        <v>2785</v>
      </c>
      <c r="D160" s="832" t="s">
        <v>2786</v>
      </c>
      <c r="E160" s="832" t="s">
        <v>2787</v>
      </c>
      <c r="F160" s="849"/>
      <c r="G160" s="849"/>
      <c r="H160" s="837">
        <v>0</v>
      </c>
      <c r="I160" s="849">
        <v>2</v>
      </c>
      <c r="J160" s="849">
        <v>20.68</v>
      </c>
      <c r="K160" s="837">
        <v>1</v>
      </c>
      <c r="L160" s="849">
        <v>2</v>
      </c>
      <c r="M160" s="850">
        <v>20.68</v>
      </c>
    </row>
    <row r="161" spans="1:13" ht="14.4" customHeight="1" x14ac:dyDescent="0.3">
      <c r="A161" s="831" t="s">
        <v>3469</v>
      </c>
      <c r="B161" s="832" t="s">
        <v>2795</v>
      </c>
      <c r="C161" s="832" t="s">
        <v>4700</v>
      </c>
      <c r="D161" s="832" t="s">
        <v>1115</v>
      </c>
      <c r="E161" s="832"/>
      <c r="F161" s="849">
        <v>1</v>
      </c>
      <c r="G161" s="849">
        <v>89.03</v>
      </c>
      <c r="H161" s="837">
        <v>1</v>
      </c>
      <c r="I161" s="849"/>
      <c r="J161" s="849"/>
      <c r="K161" s="837">
        <v>0</v>
      </c>
      <c r="L161" s="849">
        <v>1</v>
      </c>
      <c r="M161" s="850">
        <v>89.03</v>
      </c>
    </row>
    <row r="162" spans="1:13" ht="14.4" customHeight="1" x14ac:dyDescent="0.3">
      <c r="A162" s="831" t="s">
        <v>3469</v>
      </c>
      <c r="B162" s="832" t="s">
        <v>2816</v>
      </c>
      <c r="C162" s="832" t="s">
        <v>2820</v>
      </c>
      <c r="D162" s="832" t="s">
        <v>1353</v>
      </c>
      <c r="E162" s="832" t="s">
        <v>2821</v>
      </c>
      <c r="F162" s="849"/>
      <c r="G162" s="849"/>
      <c r="H162" s="837">
        <v>0</v>
      </c>
      <c r="I162" s="849">
        <v>4</v>
      </c>
      <c r="J162" s="849">
        <v>158.19999999999999</v>
      </c>
      <c r="K162" s="837">
        <v>1</v>
      </c>
      <c r="L162" s="849">
        <v>4</v>
      </c>
      <c r="M162" s="850">
        <v>158.19999999999999</v>
      </c>
    </row>
    <row r="163" spans="1:13" ht="14.4" customHeight="1" x14ac:dyDescent="0.3">
      <c r="A163" s="831" t="s">
        <v>3469</v>
      </c>
      <c r="B163" s="832" t="s">
        <v>2838</v>
      </c>
      <c r="C163" s="832" t="s">
        <v>2839</v>
      </c>
      <c r="D163" s="832" t="s">
        <v>2840</v>
      </c>
      <c r="E163" s="832" t="s">
        <v>2841</v>
      </c>
      <c r="F163" s="849"/>
      <c r="G163" s="849"/>
      <c r="H163" s="837">
        <v>0</v>
      </c>
      <c r="I163" s="849">
        <v>1</v>
      </c>
      <c r="J163" s="849">
        <v>301.26</v>
      </c>
      <c r="K163" s="837">
        <v>1</v>
      </c>
      <c r="L163" s="849">
        <v>1</v>
      </c>
      <c r="M163" s="850">
        <v>301.26</v>
      </c>
    </row>
    <row r="164" spans="1:13" ht="14.4" customHeight="1" x14ac:dyDescent="0.3">
      <c r="A164" s="831" t="s">
        <v>3469</v>
      </c>
      <c r="B164" s="832" t="s">
        <v>2842</v>
      </c>
      <c r="C164" s="832" t="s">
        <v>2843</v>
      </c>
      <c r="D164" s="832" t="s">
        <v>2844</v>
      </c>
      <c r="E164" s="832" t="s">
        <v>2845</v>
      </c>
      <c r="F164" s="849"/>
      <c r="G164" s="849"/>
      <c r="H164" s="837">
        <v>0</v>
      </c>
      <c r="I164" s="849">
        <v>1</v>
      </c>
      <c r="J164" s="849">
        <v>278.63</v>
      </c>
      <c r="K164" s="837">
        <v>1</v>
      </c>
      <c r="L164" s="849">
        <v>1</v>
      </c>
      <c r="M164" s="850">
        <v>278.63</v>
      </c>
    </row>
    <row r="165" spans="1:13" ht="14.4" customHeight="1" x14ac:dyDescent="0.3">
      <c r="A165" s="831" t="s">
        <v>3469</v>
      </c>
      <c r="B165" s="832" t="s">
        <v>2842</v>
      </c>
      <c r="C165" s="832" t="s">
        <v>2853</v>
      </c>
      <c r="D165" s="832" t="s">
        <v>1790</v>
      </c>
      <c r="E165" s="832" t="s">
        <v>2854</v>
      </c>
      <c r="F165" s="849"/>
      <c r="G165" s="849"/>
      <c r="H165" s="837">
        <v>0</v>
      </c>
      <c r="I165" s="849">
        <v>3</v>
      </c>
      <c r="J165" s="849">
        <v>279.54000000000002</v>
      </c>
      <c r="K165" s="837">
        <v>1</v>
      </c>
      <c r="L165" s="849">
        <v>3</v>
      </c>
      <c r="M165" s="850">
        <v>279.54000000000002</v>
      </c>
    </row>
    <row r="166" spans="1:13" ht="14.4" customHeight="1" x14ac:dyDescent="0.3">
      <c r="A166" s="831" t="s">
        <v>3469</v>
      </c>
      <c r="B166" s="832" t="s">
        <v>2842</v>
      </c>
      <c r="C166" s="832" t="s">
        <v>3674</v>
      </c>
      <c r="D166" s="832" t="s">
        <v>2844</v>
      </c>
      <c r="E166" s="832" t="s">
        <v>823</v>
      </c>
      <c r="F166" s="849">
        <v>1</v>
      </c>
      <c r="G166" s="849">
        <v>117.71</v>
      </c>
      <c r="H166" s="837">
        <v>1</v>
      </c>
      <c r="I166" s="849"/>
      <c r="J166" s="849"/>
      <c r="K166" s="837">
        <v>0</v>
      </c>
      <c r="L166" s="849">
        <v>1</v>
      </c>
      <c r="M166" s="850">
        <v>117.71</v>
      </c>
    </row>
    <row r="167" spans="1:13" ht="14.4" customHeight="1" x14ac:dyDescent="0.3">
      <c r="A167" s="831" t="s">
        <v>3469</v>
      </c>
      <c r="B167" s="832" t="s">
        <v>2842</v>
      </c>
      <c r="C167" s="832" t="s">
        <v>2849</v>
      </c>
      <c r="D167" s="832" t="s">
        <v>1790</v>
      </c>
      <c r="E167" s="832" t="s">
        <v>2850</v>
      </c>
      <c r="F167" s="849"/>
      <c r="G167" s="849"/>
      <c r="H167" s="837">
        <v>0</v>
      </c>
      <c r="I167" s="849">
        <v>1</v>
      </c>
      <c r="J167" s="849">
        <v>46.6</v>
      </c>
      <c r="K167" s="837">
        <v>1</v>
      </c>
      <c r="L167" s="849">
        <v>1</v>
      </c>
      <c r="M167" s="850">
        <v>46.6</v>
      </c>
    </row>
    <row r="168" spans="1:13" ht="14.4" customHeight="1" x14ac:dyDescent="0.3">
      <c r="A168" s="831" t="s">
        <v>3469</v>
      </c>
      <c r="B168" s="832" t="s">
        <v>2857</v>
      </c>
      <c r="C168" s="832" t="s">
        <v>3366</v>
      </c>
      <c r="D168" s="832" t="s">
        <v>2859</v>
      </c>
      <c r="E168" s="832" t="s">
        <v>823</v>
      </c>
      <c r="F168" s="849"/>
      <c r="G168" s="849"/>
      <c r="H168" s="837">
        <v>0</v>
      </c>
      <c r="I168" s="849">
        <v>1</v>
      </c>
      <c r="J168" s="849">
        <v>143.35</v>
      </c>
      <c r="K168" s="837">
        <v>1</v>
      </c>
      <c r="L168" s="849">
        <v>1</v>
      </c>
      <c r="M168" s="850">
        <v>143.35</v>
      </c>
    </row>
    <row r="169" spans="1:13" ht="14.4" customHeight="1" x14ac:dyDescent="0.3">
      <c r="A169" s="831" t="s">
        <v>3469</v>
      </c>
      <c r="B169" s="832" t="s">
        <v>2881</v>
      </c>
      <c r="C169" s="832" t="s">
        <v>2882</v>
      </c>
      <c r="D169" s="832" t="s">
        <v>1380</v>
      </c>
      <c r="E169" s="832" t="s">
        <v>2883</v>
      </c>
      <c r="F169" s="849"/>
      <c r="G169" s="849"/>
      <c r="H169" s="837">
        <v>0</v>
      </c>
      <c r="I169" s="849">
        <v>1</v>
      </c>
      <c r="J169" s="849">
        <v>32.869999999999997</v>
      </c>
      <c r="K169" s="837">
        <v>1</v>
      </c>
      <c r="L169" s="849">
        <v>1</v>
      </c>
      <c r="M169" s="850">
        <v>32.869999999999997</v>
      </c>
    </row>
    <row r="170" spans="1:13" ht="14.4" customHeight="1" x14ac:dyDescent="0.3">
      <c r="A170" s="831" t="s">
        <v>3469</v>
      </c>
      <c r="B170" s="832" t="s">
        <v>2895</v>
      </c>
      <c r="C170" s="832" t="s">
        <v>2896</v>
      </c>
      <c r="D170" s="832" t="s">
        <v>2897</v>
      </c>
      <c r="E170" s="832" t="s">
        <v>2898</v>
      </c>
      <c r="F170" s="849"/>
      <c r="G170" s="849"/>
      <c r="H170" s="837">
        <v>0</v>
      </c>
      <c r="I170" s="849">
        <v>1</v>
      </c>
      <c r="J170" s="849">
        <v>74.08</v>
      </c>
      <c r="K170" s="837">
        <v>1</v>
      </c>
      <c r="L170" s="849">
        <v>1</v>
      </c>
      <c r="M170" s="850">
        <v>74.08</v>
      </c>
    </row>
    <row r="171" spans="1:13" ht="14.4" customHeight="1" x14ac:dyDescent="0.3">
      <c r="A171" s="831" t="s">
        <v>3469</v>
      </c>
      <c r="B171" s="832" t="s">
        <v>2895</v>
      </c>
      <c r="C171" s="832" t="s">
        <v>2912</v>
      </c>
      <c r="D171" s="832" t="s">
        <v>2897</v>
      </c>
      <c r="E171" s="832" t="s">
        <v>2913</v>
      </c>
      <c r="F171" s="849"/>
      <c r="G171" s="849"/>
      <c r="H171" s="837">
        <v>0</v>
      </c>
      <c r="I171" s="849">
        <v>1</v>
      </c>
      <c r="J171" s="849">
        <v>49.08</v>
      </c>
      <c r="K171" s="837">
        <v>1</v>
      </c>
      <c r="L171" s="849">
        <v>1</v>
      </c>
      <c r="M171" s="850">
        <v>49.08</v>
      </c>
    </row>
    <row r="172" spans="1:13" ht="14.4" customHeight="1" x14ac:dyDescent="0.3">
      <c r="A172" s="831" t="s">
        <v>3469</v>
      </c>
      <c r="B172" s="832" t="s">
        <v>2895</v>
      </c>
      <c r="C172" s="832" t="s">
        <v>3968</v>
      </c>
      <c r="D172" s="832" t="s">
        <v>2897</v>
      </c>
      <c r="E172" s="832" t="s">
        <v>3969</v>
      </c>
      <c r="F172" s="849">
        <v>1</v>
      </c>
      <c r="G172" s="849">
        <v>84.18</v>
      </c>
      <c r="H172" s="837">
        <v>1</v>
      </c>
      <c r="I172" s="849"/>
      <c r="J172" s="849"/>
      <c r="K172" s="837">
        <v>0</v>
      </c>
      <c r="L172" s="849">
        <v>1</v>
      </c>
      <c r="M172" s="850">
        <v>84.18</v>
      </c>
    </row>
    <row r="173" spans="1:13" ht="14.4" customHeight="1" x14ac:dyDescent="0.3">
      <c r="A173" s="831" t="s">
        <v>3469</v>
      </c>
      <c r="B173" s="832" t="s">
        <v>2895</v>
      </c>
      <c r="C173" s="832" t="s">
        <v>2904</v>
      </c>
      <c r="D173" s="832" t="s">
        <v>2900</v>
      </c>
      <c r="E173" s="832" t="s">
        <v>2905</v>
      </c>
      <c r="F173" s="849"/>
      <c r="G173" s="849"/>
      <c r="H173" s="837">
        <v>0</v>
      </c>
      <c r="I173" s="849">
        <v>1</v>
      </c>
      <c r="J173" s="849">
        <v>63.14</v>
      </c>
      <c r="K173" s="837">
        <v>1</v>
      </c>
      <c r="L173" s="849">
        <v>1</v>
      </c>
      <c r="M173" s="850">
        <v>63.14</v>
      </c>
    </row>
    <row r="174" spans="1:13" ht="14.4" customHeight="1" x14ac:dyDescent="0.3">
      <c r="A174" s="831" t="s">
        <v>3469</v>
      </c>
      <c r="B174" s="832" t="s">
        <v>2895</v>
      </c>
      <c r="C174" s="832" t="s">
        <v>2906</v>
      </c>
      <c r="D174" s="832" t="s">
        <v>2900</v>
      </c>
      <c r="E174" s="832" t="s">
        <v>2907</v>
      </c>
      <c r="F174" s="849"/>
      <c r="G174" s="849"/>
      <c r="H174" s="837">
        <v>0</v>
      </c>
      <c r="I174" s="849">
        <v>3</v>
      </c>
      <c r="J174" s="849">
        <v>147.24</v>
      </c>
      <c r="K174" s="837">
        <v>1</v>
      </c>
      <c r="L174" s="849">
        <v>3</v>
      </c>
      <c r="M174" s="850">
        <v>147.24</v>
      </c>
    </row>
    <row r="175" spans="1:13" ht="14.4" customHeight="1" x14ac:dyDescent="0.3">
      <c r="A175" s="831" t="s">
        <v>3469</v>
      </c>
      <c r="B175" s="832" t="s">
        <v>2940</v>
      </c>
      <c r="C175" s="832" t="s">
        <v>4649</v>
      </c>
      <c r="D175" s="832" t="s">
        <v>4650</v>
      </c>
      <c r="E175" s="832" t="s">
        <v>2018</v>
      </c>
      <c r="F175" s="849">
        <v>1</v>
      </c>
      <c r="G175" s="849">
        <v>170.52</v>
      </c>
      <c r="H175" s="837">
        <v>1</v>
      </c>
      <c r="I175" s="849"/>
      <c r="J175" s="849"/>
      <c r="K175" s="837">
        <v>0</v>
      </c>
      <c r="L175" s="849">
        <v>1</v>
      </c>
      <c r="M175" s="850">
        <v>170.52</v>
      </c>
    </row>
    <row r="176" spans="1:13" ht="14.4" customHeight="1" x14ac:dyDescent="0.3">
      <c r="A176" s="831" t="s">
        <v>3469</v>
      </c>
      <c r="B176" s="832" t="s">
        <v>3024</v>
      </c>
      <c r="C176" s="832" t="s">
        <v>3027</v>
      </c>
      <c r="D176" s="832" t="s">
        <v>641</v>
      </c>
      <c r="E176" s="832" t="s">
        <v>644</v>
      </c>
      <c r="F176" s="849"/>
      <c r="G176" s="849"/>
      <c r="H176" s="837">
        <v>0</v>
      </c>
      <c r="I176" s="849">
        <v>1</v>
      </c>
      <c r="J176" s="849">
        <v>65.28</v>
      </c>
      <c r="K176" s="837">
        <v>1</v>
      </c>
      <c r="L176" s="849">
        <v>1</v>
      </c>
      <c r="M176" s="850">
        <v>65.28</v>
      </c>
    </row>
    <row r="177" spans="1:13" ht="14.4" customHeight="1" x14ac:dyDescent="0.3">
      <c r="A177" s="831" t="s">
        <v>3469</v>
      </c>
      <c r="B177" s="832" t="s">
        <v>3024</v>
      </c>
      <c r="C177" s="832" t="s">
        <v>3025</v>
      </c>
      <c r="D177" s="832" t="s">
        <v>641</v>
      </c>
      <c r="E177" s="832" t="s">
        <v>642</v>
      </c>
      <c r="F177" s="849"/>
      <c r="G177" s="849"/>
      <c r="H177" s="837">
        <v>0</v>
      </c>
      <c r="I177" s="849">
        <v>5</v>
      </c>
      <c r="J177" s="849">
        <v>108.80000000000001</v>
      </c>
      <c r="K177" s="837">
        <v>1</v>
      </c>
      <c r="L177" s="849">
        <v>5</v>
      </c>
      <c r="M177" s="850">
        <v>108.80000000000001</v>
      </c>
    </row>
    <row r="178" spans="1:13" ht="14.4" customHeight="1" x14ac:dyDescent="0.3">
      <c r="A178" s="831" t="s">
        <v>3469</v>
      </c>
      <c r="B178" s="832" t="s">
        <v>3038</v>
      </c>
      <c r="C178" s="832" t="s">
        <v>3044</v>
      </c>
      <c r="D178" s="832" t="s">
        <v>3040</v>
      </c>
      <c r="E178" s="832" t="s">
        <v>3045</v>
      </c>
      <c r="F178" s="849">
        <v>1</v>
      </c>
      <c r="G178" s="849">
        <v>969.48</v>
      </c>
      <c r="H178" s="837">
        <v>1</v>
      </c>
      <c r="I178" s="849"/>
      <c r="J178" s="849"/>
      <c r="K178" s="837">
        <v>0</v>
      </c>
      <c r="L178" s="849">
        <v>1</v>
      </c>
      <c r="M178" s="850">
        <v>969.48</v>
      </c>
    </row>
    <row r="179" spans="1:13" ht="14.4" customHeight="1" x14ac:dyDescent="0.3">
      <c r="A179" s="831" t="s">
        <v>3469</v>
      </c>
      <c r="B179" s="832" t="s">
        <v>3056</v>
      </c>
      <c r="C179" s="832" t="s">
        <v>3057</v>
      </c>
      <c r="D179" s="832" t="s">
        <v>1461</v>
      </c>
      <c r="E179" s="832" t="s">
        <v>3058</v>
      </c>
      <c r="F179" s="849"/>
      <c r="G179" s="849"/>
      <c r="H179" s="837"/>
      <c r="I179" s="849">
        <v>11</v>
      </c>
      <c r="J179" s="849">
        <v>0</v>
      </c>
      <c r="K179" s="837"/>
      <c r="L179" s="849">
        <v>11</v>
      </c>
      <c r="M179" s="850">
        <v>0</v>
      </c>
    </row>
    <row r="180" spans="1:13" ht="14.4" customHeight="1" x14ac:dyDescent="0.3">
      <c r="A180" s="831" t="s">
        <v>3469</v>
      </c>
      <c r="B180" s="832" t="s">
        <v>3148</v>
      </c>
      <c r="C180" s="832" t="s">
        <v>3595</v>
      </c>
      <c r="D180" s="832" t="s">
        <v>822</v>
      </c>
      <c r="E180" s="832" t="s">
        <v>823</v>
      </c>
      <c r="F180" s="849"/>
      <c r="G180" s="849"/>
      <c r="H180" s="837">
        <v>0</v>
      </c>
      <c r="I180" s="849">
        <v>1</v>
      </c>
      <c r="J180" s="849">
        <v>132</v>
      </c>
      <c r="K180" s="837">
        <v>1</v>
      </c>
      <c r="L180" s="849">
        <v>1</v>
      </c>
      <c r="M180" s="850">
        <v>132</v>
      </c>
    </row>
    <row r="181" spans="1:13" ht="14.4" customHeight="1" x14ac:dyDescent="0.3">
      <c r="A181" s="831" t="s">
        <v>3469</v>
      </c>
      <c r="B181" s="832" t="s">
        <v>3148</v>
      </c>
      <c r="C181" s="832" t="s">
        <v>3149</v>
      </c>
      <c r="D181" s="832" t="s">
        <v>821</v>
      </c>
      <c r="E181" s="832" t="s">
        <v>762</v>
      </c>
      <c r="F181" s="849"/>
      <c r="G181" s="849"/>
      <c r="H181" s="837">
        <v>0</v>
      </c>
      <c r="I181" s="849">
        <v>2</v>
      </c>
      <c r="J181" s="849">
        <v>131.97999999999999</v>
      </c>
      <c r="K181" s="837">
        <v>1</v>
      </c>
      <c r="L181" s="849">
        <v>2</v>
      </c>
      <c r="M181" s="850">
        <v>131.97999999999999</v>
      </c>
    </row>
    <row r="182" spans="1:13" ht="14.4" customHeight="1" x14ac:dyDescent="0.3">
      <c r="A182" s="831" t="s">
        <v>3469</v>
      </c>
      <c r="B182" s="832" t="s">
        <v>3148</v>
      </c>
      <c r="C182" s="832" t="s">
        <v>3150</v>
      </c>
      <c r="D182" s="832" t="s">
        <v>822</v>
      </c>
      <c r="E182" s="832" t="s">
        <v>823</v>
      </c>
      <c r="F182" s="849"/>
      <c r="G182" s="849"/>
      <c r="H182" s="837">
        <v>0</v>
      </c>
      <c r="I182" s="849">
        <v>1</v>
      </c>
      <c r="J182" s="849">
        <v>132</v>
      </c>
      <c r="K182" s="837">
        <v>1</v>
      </c>
      <c r="L182" s="849">
        <v>1</v>
      </c>
      <c r="M182" s="850">
        <v>132</v>
      </c>
    </row>
    <row r="183" spans="1:13" ht="14.4" customHeight="1" x14ac:dyDescent="0.3">
      <c r="A183" s="831" t="s">
        <v>3469</v>
      </c>
      <c r="B183" s="832" t="s">
        <v>3163</v>
      </c>
      <c r="C183" s="832" t="s">
        <v>4662</v>
      </c>
      <c r="D183" s="832" t="s">
        <v>2199</v>
      </c>
      <c r="E183" s="832" t="s">
        <v>2732</v>
      </c>
      <c r="F183" s="849"/>
      <c r="G183" s="849"/>
      <c r="H183" s="837">
        <v>0</v>
      </c>
      <c r="I183" s="849">
        <v>1</v>
      </c>
      <c r="J183" s="849">
        <v>246.39</v>
      </c>
      <c r="K183" s="837">
        <v>1</v>
      </c>
      <c r="L183" s="849">
        <v>1</v>
      </c>
      <c r="M183" s="850">
        <v>246.39</v>
      </c>
    </row>
    <row r="184" spans="1:13" ht="14.4" customHeight="1" x14ac:dyDescent="0.3">
      <c r="A184" s="831" t="s">
        <v>3469</v>
      </c>
      <c r="B184" s="832" t="s">
        <v>3163</v>
      </c>
      <c r="C184" s="832" t="s">
        <v>4659</v>
      </c>
      <c r="D184" s="832" t="s">
        <v>4660</v>
      </c>
      <c r="E184" s="832" t="s">
        <v>4661</v>
      </c>
      <c r="F184" s="849">
        <v>1</v>
      </c>
      <c r="G184" s="849">
        <v>123.2</v>
      </c>
      <c r="H184" s="837">
        <v>1</v>
      </c>
      <c r="I184" s="849"/>
      <c r="J184" s="849"/>
      <c r="K184" s="837">
        <v>0</v>
      </c>
      <c r="L184" s="849">
        <v>1</v>
      </c>
      <c r="M184" s="850">
        <v>123.2</v>
      </c>
    </row>
    <row r="185" spans="1:13" ht="14.4" customHeight="1" x14ac:dyDescent="0.3">
      <c r="A185" s="831" t="s">
        <v>3469</v>
      </c>
      <c r="B185" s="832" t="s">
        <v>5018</v>
      </c>
      <c r="C185" s="832" t="s">
        <v>4664</v>
      </c>
      <c r="D185" s="832" t="s">
        <v>1063</v>
      </c>
      <c r="E185" s="832" t="s">
        <v>4665</v>
      </c>
      <c r="F185" s="849"/>
      <c r="G185" s="849"/>
      <c r="H185" s="837">
        <v>0</v>
      </c>
      <c r="I185" s="849">
        <v>1</v>
      </c>
      <c r="J185" s="849">
        <v>386.89</v>
      </c>
      <c r="K185" s="837">
        <v>1</v>
      </c>
      <c r="L185" s="849">
        <v>1</v>
      </c>
      <c r="M185" s="850">
        <v>386.89</v>
      </c>
    </row>
    <row r="186" spans="1:13" ht="14.4" customHeight="1" x14ac:dyDescent="0.3">
      <c r="A186" s="831" t="s">
        <v>3469</v>
      </c>
      <c r="B186" s="832" t="s">
        <v>2654</v>
      </c>
      <c r="C186" s="832" t="s">
        <v>2655</v>
      </c>
      <c r="D186" s="832" t="s">
        <v>967</v>
      </c>
      <c r="E186" s="832" t="s">
        <v>2656</v>
      </c>
      <c r="F186" s="849"/>
      <c r="G186" s="849"/>
      <c r="H186" s="837">
        <v>0</v>
      </c>
      <c r="I186" s="849">
        <v>1</v>
      </c>
      <c r="J186" s="849">
        <v>515</v>
      </c>
      <c r="K186" s="837">
        <v>1</v>
      </c>
      <c r="L186" s="849">
        <v>1</v>
      </c>
      <c r="M186" s="850">
        <v>515</v>
      </c>
    </row>
    <row r="187" spans="1:13" ht="14.4" customHeight="1" x14ac:dyDescent="0.3">
      <c r="A187" s="831" t="s">
        <v>3469</v>
      </c>
      <c r="B187" s="832" t="s">
        <v>2810</v>
      </c>
      <c r="C187" s="832" t="s">
        <v>2811</v>
      </c>
      <c r="D187" s="832" t="s">
        <v>2812</v>
      </c>
      <c r="E187" s="832" t="s">
        <v>2813</v>
      </c>
      <c r="F187" s="849"/>
      <c r="G187" s="849"/>
      <c r="H187" s="837">
        <v>0</v>
      </c>
      <c r="I187" s="849">
        <v>1</v>
      </c>
      <c r="J187" s="849">
        <v>109.17</v>
      </c>
      <c r="K187" s="837">
        <v>1</v>
      </c>
      <c r="L187" s="849">
        <v>1</v>
      </c>
      <c r="M187" s="850">
        <v>109.17</v>
      </c>
    </row>
    <row r="188" spans="1:13" ht="14.4" customHeight="1" x14ac:dyDescent="0.3">
      <c r="A188" s="831" t="s">
        <v>3469</v>
      </c>
      <c r="B188" s="832" t="s">
        <v>2810</v>
      </c>
      <c r="C188" s="832" t="s">
        <v>2814</v>
      </c>
      <c r="D188" s="832" t="s">
        <v>2812</v>
      </c>
      <c r="E188" s="832" t="s">
        <v>2815</v>
      </c>
      <c r="F188" s="849"/>
      <c r="G188" s="849"/>
      <c r="H188" s="837">
        <v>0</v>
      </c>
      <c r="I188" s="849">
        <v>1</v>
      </c>
      <c r="J188" s="849">
        <v>218.32</v>
      </c>
      <c r="K188" s="837">
        <v>1</v>
      </c>
      <c r="L188" s="849">
        <v>1</v>
      </c>
      <c r="M188" s="850">
        <v>218.32</v>
      </c>
    </row>
    <row r="189" spans="1:13" ht="14.4" customHeight="1" x14ac:dyDescent="0.3">
      <c r="A189" s="831" t="s">
        <v>3469</v>
      </c>
      <c r="B189" s="832" t="s">
        <v>2570</v>
      </c>
      <c r="C189" s="832" t="s">
        <v>2571</v>
      </c>
      <c r="D189" s="832" t="s">
        <v>2572</v>
      </c>
      <c r="E189" s="832" t="s">
        <v>2573</v>
      </c>
      <c r="F189" s="849"/>
      <c r="G189" s="849"/>
      <c r="H189" s="837">
        <v>0</v>
      </c>
      <c r="I189" s="849">
        <v>1</v>
      </c>
      <c r="J189" s="849">
        <v>165.63</v>
      </c>
      <c r="K189" s="837">
        <v>1</v>
      </c>
      <c r="L189" s="849">
        <v>1</v>
      </c>
      <c r="M189" s="850">
        <v>165.63</v>
      </c>
    </row>
    <row r="190" spans="1:13" ht="14.4" customHeight="1" x14ac:dyDescent="0.3">
      <c r="A190" s="831" t="s">
        <v>3469</v>
      </c>
      <c r="B190" s="832" t="s">
        <v>2570</v>
      </c>
      <c r="C190" s="832" t="s">
        <v>2574</v>
      </c>
      <c r="D190" s="832" t="s">
        <v>2572</v>
      </c>
      <c r="E190" s="832" t="s">
        <v>2575</v>
      </c>
      <c r="F190" s="849"/>
      <c r="G190" s="849"/>
      <c r="H190" s="837">
        <v>0</v>
      </c>
      <c r="I190" s="849">
        <v>1</v>
      </c>
      <c r="J190" s="849">
        <v>414.07</v>
      </c>
      <c r="K190" s="837">
        <v>1</v>
      </c>
      <c r="L190" s="849">
        <v>1</v>
      </c>
      <c r="M190" s="850">
        <v>414.07</v>
      </c>
    </row>
    <row r="191" spans="1:13" ht="14.4" customHeight="1" x14ac:dyDescent="0.3">
      <c r="A191" s="831" t="s">
        <v>3469</v>
      </c>
      <c r="B191" s="832" t="s">
        <v>3052</v>
      </c>
      <c r="C191" s="832" t="s">
        <v>3053</v>
      </c>
      <c r="D191" s="832" t="s">
        <v>3054</v>
      </c>
      <c r="E191" s="832" t="s">
        <v>3055</v>
      </c>
      <c r="F191" s="849"/>
      <c r="G191" s="849"/>
      <c r="H191" s="837">
        <v>0</v>
      </c>
      <c r="I191" s="849">
        <v>2</v>
      </c>
      <c r="J191" s="849">
        <v>100.64</v>
      </c>
      <c r="K191" s="837">
        <v>1</v>
      </c>
      <c r="L191" s="849">
        <v>2</v>
      </c>
      <c r="M191" s="850">
        <v>100.64</v>
      </c>
    </row>
    <row r="192" spans="1:13" ht="14.4" customHeight="1" x14ac:dyDescent="0.3">
      <c r="A192" s="831" t="s">
        <v>3470</v>
      </c>
      <c r="B192" s="832" t="s">
        <v>2565</v>
      </c>
      <c r="C192" s="832" t="s">
        <v>2566</v>
      </c>
      <c r="D192" s="832" t="s">
        <v>1308</v>
      </c>
      <c r="E192" s="832" t="s">
        <v>2567</v>
      </c>
      <c r="F192" s="849"/>
      <c r="G192" s="849"/>
      <c r="H192" s="837">
        <v>0</v>
      </c>
      <c r="I192" s="849">
        <v>1</v>
      </c>
      <c r="J192" s="849">
        <v>32.25</v>
      </c>
      <c r="K192" s="837">
        <v>1</v>
      </c>
      <c r="L192" s="849">
        <v>1</v>
      </c>
      <c r="M192" s="850">
        <v>32.25</v>
      </c>
    </row>
    <row r="193" spans="1:13" ht="14.4" customHeight="1" x14ac:dyDescent="0.3">
      <c r="A193" s="831" t="s">
        <v>3470</v>
      </c>
      <c r="B193" s="832" t="s">
        <v>2695</v>
      </c>
      <c r="C193" s="832" t="s">
        <v>2699</v>
      </c>
      <c r="D193" s="832" t="s">
        <v>1091</v>
      </c>
      <c r="E193" s="832" t="s">
        <v>2700</v>
      </c>
      <c r="F193" s="849"/>
      <c r="G193" s="849"/>
      <c r="H193" s="837">
        <v>0</v>
      </c>
      <c r="I193" s="849">
        <v>1</v>
      </c>
      <c r="J193" s="849">
        <v>85.02</v>
      </c>
      <c r="K193" s="837">
        <v>1</v>
      </c>
      <c r="L193" s="849">
        <v>1</v>
      </c>
      <c r="M193" s="850">
        <v>85.02</v>
      </c>
    </row>
    <row r="194" spans="1:13" ht="14.4" customHeight="1" x14ac:dyDescent="0.3">
      <c r="A194" s="831" t="s">
        <v>3470</v>
      </c>
      <c r="B194" s="832" t="s">
        <v>2816</v>
      </c>
      <c r="C194" s="832" t="s">
        <v>2820</v>
      </c>
      <c r="D194" s="832" t="s">
        <v>1353</v>
      </c>
      <c r="E194" s="832" t="s">
        <v>2821</v>
      </c>
      <c r="F194" s="849"/>
      <c r="G194" s="849"/>
      <c r="H194" s="837">
        <v>0</v>
      </c>
      <c r="I194" s="849">
        <v>1</v>
      </c>
      <c r="J194" s="849">
        <v>39.549999999999997</v>
      </c>
      <c r="K194" s="837">
        <v>1</v>
      </c>
      <c r="L194" s="849">
        <v>1</v>
      </c>
      <c r="M194" s="850">
        <v>39.549999999999997</v>
      </c>
    </row>
    <row r="195" spans="1:13" ht="14.4" customHeight="1" x14ac:dyDescent="0.3">
      <c r="A195" s="831" t="s">
        <v>3470</v>
      </c>
      <c r="B195" s="832" t="s">
        <v>2881</v>
      </c>
      <c r="C195" s="832" t="s">
        <v>2882</v>
      </c>
      <c r="D195" s="832" t="s">
        <v>1380</v>
      </c>
      <c r="E195" s="832" t="s">
        <v>2883</v>
      </c>
      <c r="F195" s="849"/>
      <c r="G195" s="849"/>
      <c r="H195" s="837">
        <v>0</v>
      </c>
      <c r="I195" s="849">
        <v>1</v>
      </c>
      <c r="J195" s="849">
        <v>32.869999999999997</v>
      </c>
      <c r="K195" s="837">
        <v>1</v>
      </c>
      <c r="L195" s="849">
        <v>1</v>
      </c>
      <c r="M195" s="850">
        <v>32.869999999999997</v>
      </c>
    </row>
    <row r="196" spans="1:13" ht="14.4" customHeight="1" x14ac:dyDescent="0.3">
      <c r="A196" s="831" t="s">
        <v>3470</v>
      </c>
      <c r="B196" s="832" t="s">
        <v>3056</v>
      </c>
      <c r="C196" s="832" t="s">
        <v>3057</v>
      </c>
      <c r="D196" s="832" t="s">
        <v>1461</v>
      </c>
      <c r="E196" s="832" t="s">
        <v>3058</v>
      </c>
      <c r="F196" s="849"/>
      <c r="G196" s="849"/>
      <c r="H196" s="837"/>
      <c r="I196" s="849">
        <v>2</v>
      </c>
      <c r="J196" s="849">
        <v>0</v>
      </c>
      <c r="K196" s="837"/>
      <c r="L196" s="849">
        <v>2</v>
      </c>
      <c r="M196" s="850">
        <v>0</v>
      </c>
    </row>
    <row r="197" spans="1:13" ht="14.4" customHeight="1" x14ac:dyDescent="0.3">
      <c r="A197" s="831" t="s">
        <v>3471</v>
      </c>
      <c r="B197" s="832" t="s">
        <v>2555</v>
      </c>
      <c r="C197" s="832" t="s">
        <v>4765</v>
      </c>
      <c r="D197" s="832" t="s">
        <v>2559</v>
      </c>
      <c r="E197" s="832" t="s">
        <v>3294</v>
      </c>
      <c r="F197" s="849"/>
      <c r="G197" s="849"/>
      <c r="H197" s="837">
        <v>0</v>
      </c>
      <c r="I197" s="849">
        <v>1</v>
      </c>
      <c r="J197" s="849">
        <v>115.18</v>
      </c>
      <c r="K197" s="837">
        <v>1</v>
      </c>
      <c r="L197" s="849">
        <v>1</v>
      </c>
      <c r="M197" s="850">
        <v>115.18</v>
      </c>
    </row>
    <row r="198" spans="1:13" ht="14.4" customHeight="1" x14ac:dyDescent="0.3">
      <c r="A198" s="831" t="s">
        <v>3471</v>
      </c>
      <c r="B198" s="832" t="s">
        <v>2555</v>
      </c>
      <c r="C198" s="832" t="s">
        <v>3488</v>
      </c>
      <c r="D198" s="832" t="s">
        <v>2559</v>
      </c>
      <c r="E198" s="832" t="s">
        <v>2560</v>
      </c>
      <c r="F198" s="849"/>
      <c r="G198" s="849"/>
      <c r="H198" s="837">
        <v>0</v>
      </c>
      <c r="I198" s="849">
        <v>4</v>
      </c>
      <c r="J198" s="849">
        <v>64.48</v>
      </c>
      <c r="K198" s="837">
        <v>1</v>
      </c>
      <c r="L198" s="849">
        <v>4</v>
      </c>
      <c r="M198" s="850">
        <v>64.48</v>
      </c>
    </row>
    <row r="199" spans="1:13" ht="14.4" customHeight="1" x14ac:dyDescent="0.3">
      <c r="A199" s="831" t="s">
        <v>3471</v>
      </c>
      <c r="B199" s="832" t="s">
        <v>2555</v>
      </c>
      <c r="C199" s="832" t="s">
        <v>3649</v>
      </c>
      <c r="D199" s="832" t="s">
        <v>2559</v>
      </c>
      <c r="E199" s="832" t="s">
        <v>2562</v>
      </c>
      <c r="F199" s="849"/>
      <c r="G199" s="849"/>
      <c r="H199" s="837">
        <v>0</v>
      </c>
      <c r="I199" s="849">
        <v>1</v>
      </c>
      <c r="J199" s="849">
        <v>57.6</v>
      </c>
      <c r="K199" s="837">
        <v>1</v>
      </c>
      <c r="L199" s="849">
        <v>1</v>
      </c>
      <c r="M199" s="850">
        <v>57.6</v>
      </c>
    </row>
    <row r="200" spans="1:13" ht="14.4" customHeight="1" x14ac:dyDescent="0.3">
      <c r="A200" s="831" t="s">
        <v>3471</v>
      </c>
      <c r="B200" s="832" t="s">
        <v>2555</v>
      </c>
      <c r="C200" s="832" t="s">
        <v>4186</v>
      </c>
      <c r="D200" s="832" t="s">
        <v>2559</v>
      </c>
      <c r="E200" s="832" t="s">
        <v>2564</v>
      </c>
      <c r="F200" s="849"/>
      <c r="G200" s="849"/>
      <c r="H200" s="837">
        <v>0</v>
      </c>
      <c r="I200" s="849">
        <v>1</v>
      </c>
      <c r="J200" s="849">
        <v>32.25</v>
      </c>
      <c r="K200" s="837">
        <v>1</v>
      </c>
      <c r="L200" s="849">
        <v>1</v>
      </c>
      <c r="M200" s="850">
        <v>32.25</v>
      </c>
    </row>
    <row r="201" spans="1:13" ht="14.4" customHeight="1" x14ac:dyDescent="0.3">
      <c r="A201" s="831" t="s">
        <v>3471</v>
      </c>
      <c r="B201" s="832" t="s">
        <v>2555</v>
      </c>
      <c r="C201" s="832" t="s">
        <v>3597</v>
      </c>
      <c r="D201" s="832" t="s">
        <v>2559</v>
      </c>
      <c r="E201" s="832" t="s">
        <v>3598</v>
      </c>
      <c r="F201" s="849"/>
      <c r="G201" s="849"/>
      <c r="H201" s="837">
        <v>0</v>
      </c>
      <c r="I201" s="849">
        <v>1</v>
      </c>
      <c r="J201" s="849">
        <v>8.06</v>
      </c>
      <c r="K201" s="837">
        <v>1</v>
      </c>
      <c r="L201" s="849">
        <v>1</v>
      </c>
      <c r="M201" s="850">
        <v>8.06</v>
      </c>
    </row>
    <row r="202" spans="1:13" ht="14.4" customHeight="1" x14ac:dyDescent="0.3">
      <c r="A202" s="831" t="s">
        <v>3471</v>
      </c>
      <c r="B202" s="832" t="s">
        <v>2555</v>
      </c>
      <c r="C202" s="832" t="s">
        <v>2563</v>
      </c>
      <c r="D202" s="832" t="s">
        <v>2559</v>
      </c>
      <c r="E202" s="832" t="s">
        <v>2564</v>
      </c>
      <c r="F202" s="849"/>
      <c r="G202" s="849"/>
      <c r="H202" s="837">
        <v>0</v>
      </c>
      <c r="I202" s="849">
        <v>1</v>
      </c>
      <c r="J202" s="849">
        <v>32.25</v>
      </c>
      <c r="K202" s="837">
        <v>1</v>
      </c>
      <c r="L202" s="849">
        <v>1</v>
      </c>
      <c r="M202" s="850">
        <v>32.25</v>
      </c>
    </row>
    <row r="203" spans="1:13" ht="14.4" customHeight="1" x14ac:dyDescent="0.3">
      <c r="A203" s="831" t="s">
        <v>3471</v>
      </c>
      <c r="B203" s="832" t="s">
        <v>2555</v>
      </c>
      <c r="C203" s="832" t="s">
        <v>2558</v>
      </c>
      <c r="D203" s="832" t="s">
        <v>2559</v>
      </c>
      <c r="E203" s="832" t="s">
        <v>2560</v>
      </c>
      <c r="F203" s="849"/>
      <c r="G203" s="849"/>
      <c r="H203" s="837">
        <v>0</v>
      </c>
      <c r="I203" s="849">
        <v>2</v>
      </c>
      <c r="J203" s="849">
        <v>32.24</v>
      </c>
      <c r="K203" s="837">
        <v>1</v>
      </c>
      <c r="L203" s="849">
        <v>2</v>
      </c>
      <c r="M203" s="850">
        <v>32.24</v>
      </c>
    </row>
    <row r="204" spans="1:13" ht="14.4" customHeight="1" x14ac:dyDescent="0.3">
      <c r="A204" s="831" t="s">
        <v>3471</v>
      </c>
      <c r="B204" s="832" t="s">
        <v>2607</v>
      </c>
      <c r="C204" s="832" t="s">
        <v>3834</v>
      </c>
      <c r="D204" s="832" t="s">
        <v>1633</v>
      </c>
      <c r="E204" s="832" t="s">
        <v>3835</v>
      </c>
      <c r="F204" s="849"/>
      <c r="G204" s="849"/>
      <c r="H204" s="837">
        <v>0</v>
      </c>
      <c r="I204" s="849">
        <v>1</v>
      </c>
      <c r="J204" s="849">
        <v>86.43</v>
      </c>
      <c r="K204" s="837">
        <v>1</v>
      </c>
      <c r="L204" s="849">
        <v>1</v>
      </c>
      <c r="M204" s="850">
        <v>86.43</v>
      </c>
    </row>
    <row r="205" spans="1:13" ht="14.4" customHeight="1" x14ac:dyDescent="0.3">
      <c r="A205" s="831" t="s">
        <v>3471</v>
      </c>
      <c r="B205" s="832" t="s">
        <v>2607</v>
      </c>
      <c r="C205" s="832" t="s">
        <v>4755</v>
      </c>
      <c r="D205" s="832" t="s">
        <v>4756</v>
      </c>
      <c r="E205" s="832" t="s">
        <v>4757</v>
      </c>
      <c r="F205" s="849">
        <v>1</v>
      </c>
      <c r="G205" s="849">
        <v>43.21</v>
      </c>
      <c r="H205" s="837">
        <v>1</v>
      </c>
      <c r="I205" s="849"/>
      <c r="J205" s="849"/>
      <c r="K205" s="837">
        <v>0</v>
      </c>
      <c r="L205" s="849">
        <v>1</v>
      </c>
      <c r="M205" s="850">
        <v>43.21</v>
      </c>
    </row>
    <row r="206" spans="1:13" ht="14.4" customHeight="1" x14ac:dyDescent="0.3">
      <c r="A206" s="831" t="s">
        <v>3471</v>
      </c>
      <c r="B206" s="832" t="s">
        <v>2613</v>
      </c>
      <c r="C206" s="832" t="s">
        <v>2614</v>
      </c>
      <c r="D206" s="832" t="s">
        <v>2615</v>
      </c>
      <c r="E206" s="832" t="s">
        <v>2616</v>
      </c>
      <c r="F206" s="849"/>
      <c r="G206" s="849"/>
      <c r="H206" s="837">
        <v>0</v>
      </c>
      <c r="I206" s="849">
        <v>1</v>
      </c>
      <c r="J206" s="849">
        <v>30.83</v>
      </c>
      <c r="K206" s="837">
        <v>1</v>
      </c>
      <c r="L206" s="849">
        <v>1</v>
      </c>
      <c r="M206" s="850">
        <v>30.83</v>
      </c>
    </row>
    <row r="207" spans="1:13" ht="14.4" customHeight="1" x14ac:dyDescent="0.3">
      <c r="A207" s="831" t="s">
        <v>3471</v>
      </c>
      <c r="B207" s="832" t="s">
        <v>2617</v>
      </c>
      <c r="C207" s="832" t="s">
        <v>4783</v>
      </c>
      <c r="D207" s="832" t="s">
        <v>2619</v>
      </c>
      <c r="E207" s="832" t="s">
        <v>4784</v>
      </c>
      <c r="F207" s="849"/>
      <c r="G207" s="849"/>
      <c r="H207" s="837">
        <v>0</v>
      </c>
      <c r="I207" s="849">
        <v>2</v>
      </c>
      <c r="J207" s="849">
        <v>369.48</v>
      </c>
      <c r="K207" s="837">
        <v>1</v>
      </c>
      <c r="L207" s="849">
        <v>2</v>
      </c>
      <c r="M207" s="850">
        <v>369.48</v>
      </c>
    </row>
    <row r="208" spans="1:13" ht="14.4" customHeight="1" x14ac:dyDescent="0.3">
      <c r="A208" s="831" t="s">
        <v>3471</v>
      </c>
      <c r="B208" s="832" t="s">
        <v>2617</v>
      </c>
      <c r="C208" s="832" t="s">
        <v>2621</v>
      </c>
      <c r="D208" s="832" t="s">
        <v>2622</v>
      </c>
      <c r="E208" s="832" t="s">
        <v>2623</v>
      </c>
      <c r="F208" s="849"/>
      <c r="G208" s="849"/>
      <c r="H208" s="837">
        <v>0</v>
      </c>
      <c r="I208" s="849">
        <v>1</v>
      </c>
      <c r="J208" s="849">
        <v>120.61</v>
      </c>
      <c r="K208" s="837">
        <v>1</v>
      </c>
      <c r="L208" s="849">
        <v>1</v>
      </c>
      <c r="M208" s="850">
        <v>120.61</v>
      </c>
    </row>
    <row r="209" spans="1:13" ht="14.4" customHeight="1" x14ac:dyDescent="0.3">
      <c r="A209" s="831" t="s">
        <v>3471</v>
      </c>
      <c r="B209" s="832" t="s">
        <v>2626</v>
      </c>
      <c r="C209" s="832" t="s">
        <v>3543</v>
      </c>
      <c r="D209" s="832" t="s">
        <v>1071</v>
      </c>
      <c r="E209" s="832" t="s">
        <v>2644</v>
      </c>
      <c r="F209" s="849"/>
      <c r="G209" s="849"/>
      <c r="H209" s="837">
        <v>0</v>
      </c>
      <c r="I209" s="849">
        <v>3</v>
      </c>
      <c r="J209" s="849">
        <v>1472.67</v>
      </c>
      <c r="K209" s="837">
        <v>1</v>
      </c>
      <c r="L209" s="849">
        <v>3</v>
      </c>
      <c r="M209" s="850">
        <v>1472.67</v>
      </c>
    </row>
    <row r="210" spans="1:13" ht="14.4" customHeight="1" x14ac:dyDescent="0.3">
      <c r="A210" s="831" t="s">
        <v>3471</v>
      </c>
      <c r="B210" s="832" t="s">
        <v>2626</v>
      </c>
      <c r="C210" s="832" t="s">
        <v>4049</v>
      </c>
      <c r="D210" s="832" t="s">
        <v>1071</v>
      </c>
      <c r="E210" s="832" t="s">
        <v>2640</v>
      </c>
      <c r="F210" s="849"/>
      <c r="G210" s="849"/>
      <c r="H210" s="837">
        <v>0</v>
      </c>
      <c r="I210" s="849">
        <v>3</v>
      </c>
      <c r="J210" s="849">
        <v>2208.9900000000002</v>
      </c>
      <c r="K210" s="837">
        <v>1</v>
      </c>
      <c r="L210" s="849">
        <v>3</v>
      </c>
      <c r="M210" s="850">
        <v>2208.9900000000002</v>
      </c>
    </row>
    <row r="211" spans="1:13" ht="14.4" customHeight="1" x14ac:dyDescent="0.3">
      <c r="A211" s="831" t="s">
        <v>3471</v>
      </c>
      <c r="B211" s="832" t="s">
        <v>2626</v>
      </c>
      <c r="C211" s="832" t="s">
        <v>2629</v>
      </c>
      <c r="D211" s="832" t="s">
        <v>1077</v>
      </c>
      <c r="E211" s="832" t="s">
        <v>2630</v>
      </c>
      <c r="F211" s="849"/>
      <c r="G211" s="849"/>
      <c r="H211" s="837">
        <v>0</v>
      </c>
      <c r="I211" s="849">
        <v>1</v>
      </c>
      <c r="J211" s="849">
        <v>1385.62</v>
      </c>
      <c r="K211" s="837">
        <v>1</v>
      </c>
      <c r="L211" s="849">
        <v>1</v>
      </c>
      <c r="M211" s="850">
        <v>1385.62</v>
      </c>
    </row>
    <row r="212" spans="1:13" ht="14.4" customHeight="1" x14ac:dyDescent="0.3">
      <c r="A212" s="831" t="s">
        <v>3471</v>
      </c>
      <c r="B212" s="832" t="s">
        <v>2626</v>
      </c>
      <c r="C212" s="832" t="s">
        <v>2643</v>
      </c>
      <c r="D212" s="832" t="s">
        <v>1071</v>
      </c>
      <c r="E212" s="832" t="s">
        <v>2644</v>
      </c>
      <c r="F212" s="849"/>
      <c r="G212" s="849"/>
      <c r="H212" s="837">
        <v>0</v>
      </c>
      <c r="I212" s="849">
        <v>2</v>
      </c>
      <c r="J212" s="849">
        <v>981.78</v>
      </c>
      <c r="K212" s="837">
        <v>1</v>
      </c>
      <c r="L212" s="849">
        <v>2</v>
      </c>
      <c r="M212" s="850">
        <v>981.78</v>
      </c>
    </row>
    <row r="213" spans="1:13" ht="14.4" customHeight="1" x14ac:dyDescent="0.3">
      <c r="A213" s="831" t="s">
        <v>3471</v>
      </c>
      <c r="B213" s="832" t="s">
        <v>2645</v>
      </c>
      <c r="C213" s="832" t="s">
        <v>2646</v>
      </c>
      <c r="D213" s="832" t="s">
        <v>2647</v>
      </c>
      <c r="E213" s="832" t="s">
        <v>2648</v>
      </c>
      <c r="F213" s="849"/>
      <c r="G213" s="849"/>
      <c r="H213" s="837">
        <v>0</v>
      </c>
      <c r="I213" s="849">
        <v>4</v>
      </c>
      <c r="J213" s="849">
        <v>373.72</v>
      </c>
      <c r="K213" s="837">
        <v>1</v>
      </c>
      <c r="L213" s="849">
        <v>4</v>
      </c>
      <c r="M213" s="850">
        <v>373.72</v>
      </c>
    </row>
    <row r="214" spans="1:13" ht="14.4" customHeight="1" x14ac:dyDescent="0.3">
      <c r="A214" s="831" t="s">
        <v>3471</v>
      </c>
      <c r="B214" s="832" t="s">
        <v>2645</v>
      </c>
      <c r="C214" s="832" t="s">
        <v>4753</v>
      </c>
      <c r="D214" s="832" t="s">
        <v>3801</v>
      </c>
      <c r="E214" s="832" t="s">
        <v>4754</v>
      </c>
      <c r="F214" s="849">
        <v>2</v>
      </c>
      <c r="G214" s="849">
        <v>200.22</v>
      </c>
      <c r="H214" s="837">
        <v>1</v>
      </c>
      <c r="I214" s="849"/>
      <c r="J214" s="849"/>
      <c r="K214" s="837">
        <v>0</v>
      </c>
      <c r="L214" s="849">
        <v>2</v>
      </c>
      <c r="M214" s="850">
        <v>200.22</v>
      </c>
    </row>
    <row r="215" spans="1:13" ht="14.4" customHeight="1" x14ac:dyDescent="0.3">
      <c r="A215" s="831" t="s">
        <v>3471</v>
      </c>
      <c r="B215" s="832" t="s">
        <v>5019</v>
      </c>
      <c r="C215" s="832" t="s">
        <v>4770</v>
      </c>
      <c r="D215" s="832" t="s">
        <v>1652</v>
      </c>
      <c r="E215" s="832" t="s">
        <v>4771</v>
      </c>
      <c r="F215" s="849">
        <v>1</v>
      </c>
      <c r="G215" s="849">
        <v>0</v>
      </c>
      <c r="H215" s="837"/>
      <c r="I215" s="849"/>
      <c r="J215" s="849"/>
      <c r="K215" s="837"/>
      <c r="L215" s="849">
        <v>1</v>
      </c>
      <c r="M215" s="850">
        <v>0</v>
      </c>
    </row>
    <row r="216" spans="1:13" ht="14.4" customHeight="1" x14ac:dyDescent="0.3">
      <c r="A216" s="831" t="s">
        <v>3471</v>
      </c>
      <c r="B216" s="832" t="s">
        <v>2670</v>
      </c>
      <c r="C216" s="832" t="s">
        <v>2673</v>
      </c>
      <c r="D216" s="832" t="s">
        <v>848</v>
      </c>
      <c r="E216" s="832" t="s">
        <v>652</v>
      </c>
      <c r="F216" s="849"/>
      <c r="G216" s="849"/>
      <c r="H216" s="837">
        <v>0</v>
      </c>
      <c r="I216" s="849">
        <v>1</v>
      </c>
      <c r="J216" s="849">
        <v>80.010000000000005</v>
      </c>
      <c r="K216" s="837">
        <v>1</v>
      </c>
      <c r="L216" s="849">
        <v>1</v>
      </c>
      <c r="M216" s="850">
        <v>80.010000000000005</v>
      </c>
    </row>
    <row r="217" spans="1:13" ht="14.4" customHeight="1" x14ac:dyDescent="0.3">
      <c r="A217" s="831" t="s">
        <v>3471</v>
      </c>
      <c r="B217" s="832" t="s">
        <v>2680</v>
      </c>
      <c r="C217" s="832" t="s">
        <v>2681</v>
      </c>
      <c r="D217" s="832" t="s">
        <v>2682</v>
      </c>
      <c r="E217" s="832" t="s">
        <v>2683</v>
      </c>
      <c r="F217" s="849"/>
      <c r="G217" s="849"/>
      <c r="H217" s="837">
        <v>0</v>
      </c>
      <c r="I217" s="849">
        <v>1</v>
      </c>
      <c r="J217" s="849">
        <v>70.3</v>
      </c>
      <c r="K217" s="837">
        <v>1</v>
      </c>
      <c r="L217" s="849">
        <v>1</v>
      </c>
      <c r="M217" s="850">
        <v>70.3</v>
      </c>
    </row>
    <row r="218" spans="1:13" ht="14.4" customHeight="1" x14ac:dyDescent="0.3">
      <c r="A218" s="831" t="s">
        <v>3471</v>
      </c>
      <c r="B218" s="832" t="s">
        <v>2680</v>
      </c>
      <c r="C218" s="832" t="s">
        <v>2688</v>
      </c>
      <c r="D218" s="832" t="s">
        <v>2682</v>
      </c>
      <c r="E218" s="832" t="s">
        <v>2689</v>
      </c>
      <c r="F218" s="849"/>
      <c r="G218" s="849"/>
      <c r="H218" s="837">
        <v>0</v>
      </c>
      <c r="I218" s="849">
        <v>1</v>
      </c>
      <c r="J218" s="849">
        <v>140.59</v>
      </c>
      <c r="K218" s="837">
        <v>1</v>
      </c>
      <c r="L218" s="849">
        <v>1</v>
      </c>
      <c r="M218" s="850">
        <v>140.59</v>
      </c>
    </row>
    <row r="219" spans="1:13" ht="14.4" customHeight="1" x14ac:dyDescent="0.3">
      <c r="A219" s="831" t="s">
        <v>3471</v>
      </c>
      <c r="B219" s="832" t="s">
        <v>2690</v>
      </c>
      <c r="C219" s="832" t="s">
        <v>2691</v>
      </c>
      <c r="D219" s="832" t="s">
        <v>2692</v>
      </c>
      <c r="E219" s="832" t="s">
        <v>2693</v>
      </c>
      <c r="F219" s="849"/>
      <c r="G219" s="849"/>
      <c r="H219" s="837">
        <v>0</v>
      </c>
      <c r="I219" s="849">
        <v>1</v>
      </c>
      <c r="J219" s="849">
        <v>300.31</v>
      </c>
      <c r="K219" s="837">
        <v>1</v>
      </c>
      <c r="L219" s="849">
        <v>1</v>
      </c>
      <c r="M219" s="850">
        <v>300.31</v>
      </c>
    </row>
    <row r="220" spans="1:13" ht="14.4" customHeight="1" x14ac:dyDescent="0.3">
      <c r="A220" s="831" t="s">
        <v>3471</v>
      </c>
      <c r="B220" s="832" t="s">
        <v>2695</v>
      </c>
      <c r="C220" s="832" t="s">
        <v>2697</v>
      </c>
      <c r="D220" s="832" t="s">
        <v>1091</v>
      </c>
      <c r="E220" s="832" t="s">
        <v>2698</v>
      </c>
      <c r="F220" s="849"/>
      <c r="G220" s="849"/>
      <c r="H220" s="837">
        <v>0</v>
      </c>
      <c r="I220" s="849">
        <v>8</v>
      </c>
      <c r="J220" s="849">
        <v>340.08</v>
      </c>
      <c r="K220" s="837">
        <v>1</v>
      </c>
      <c r="L220" s="849">
        <v>8</v>
      </c>
      <c r="M220" s="850">
        <v>340.08</v>
      </c>
    </row>
    <row r="221" spans="1:13" ht="14.4" customHeight="1" x14ac:dyDescent="0.3">
      <c r="A221" s="831" t="s">
        <v>3471</v>
      </c>
      <c r="B221" s="832" t="s">
        <v>2695</v>
      </c>
      <c r="C221" s="832" t="s">
        <v>2701</v>
      </c>
      <c r="D221" s="832" t="s">
        <v>1086</v>
      </c>
      <c r="E221" s="832" t="s">
        <v>2702</v>
      </c>
      <c r="F221" s="849"/>
      <c r="G221" s="849"/>
      <c r="H221" s="837">
        <v>0</v>
      </c>
      <c r="I221" s="849">
        <v>3</v>
      </c>
      <c r="J221" s="849">
        <v>176.91</v>
      </c>
      <c r="K221" s="837">
        <v>1</v>
      </c>
      <c r="L221" s="849">
        <v>3</v>
      </c>
      <c r="M221" s="850">
        <v>176.91</v>
      </c>
    </row>
    <row r="222" spans="1:13" ht="14.4" customHeight="1" x14ac:dyDescent="0.3">
      <c r="A222" s="831" t="s">
        <v>3471</v>
      </c>
      <c r="B222" s="832" t="s">
        <v>2695</v>
      </c>
      <c r="C222" s="832" t="s">
        <v>2707</v>
      </c>
      <c r="D222" s="832" t="s">
        <v>1084</v>
      </c>
      <c r="E222" s="832" t="s">
        <v>2698</v>
      </c>
      <c r="F222" s="849">
        <v>4</v>
      </c>
      <c r="G222" s="849">
        <v>170.04</v>
      </c>
      <c r="H222" s="837">
        <v>1</v>
      </c>
      <c r="I222" s="849"/>
      <c r="J222" s="849"/>
      <c r="K222" s="837">
        <v>0</v>
      </c>
      <c r="L222" s="849">
        <v>4</v>
      </c>
      <c r="M222" s="850">
        <v>170.04</v>
      </c>
    </row>
    <row r="223" spans="1:13" ht="14.4" customHeight="1" x14ac:dyDescent="0.3">
      <c r="A223" s="831" t="s">
        <v>3471</v>
      </c>
      <c r="B223" s="832" t="s">
        <v>2695</v>
      </c>
      <c r="C223" s="832" t="s">
        <v>3312</v>
      </c>
      <c r="D223" s="832" t="s">
        <v>1089</v>
      </c>
      <c r="E223" s="832" t="s">
        <v>3313</v>
      </c>
      <c r="F223" s="849"/>
      <c r="G223" s="849"/>
      <c r="H223" s="837">
        <v>0</v>
      </c>
      <c r="I223" s="849">
        <v>1</v>
      </c>
      <c r="J223" s="849">
        <v>78.63</v>
      </c>
      <c r="K223" s="837">
        <v>1</v>
      </c>
      <c r="L223" s="849">
        <v>1</v>
      </c>
      <c r="M223" s="850">
        <v>78.63</v>
      </c>
    </row>
    <row r="224" spans="1:13" ht="14.4" customHeight="1" x14ac:dyDescent="0.3">
      <c r="A224" s="831" t="s">
        <v>3471</v>
      </c>
      <c r="B224" s="832" t="s">
        <v>2708</v>
      </c>
      <c r="C224" s="832" t="s">
        <v>2709</v>
      </c>
      <c r="D224" s="832" t="s">
        <v>1145</v>
      </c>
      <c r="E224" s="832" t="s">
        <v>2710</v>
      </c>
      <c r="F224" s="849"/>
      <c r="G224" s="849"/>
      <c r="H224" s="837"/>
      <c r="I224" s="849">
        <v>1</v>
      </c>
      <c r="J224" s="849">
        <v>0</v>
      </c>
      <c r="K224" s="837"/>
      <c r="L224" s="849">
        <v>1</v>
      </c>
      <c r="M224" s="850">
        <v>0</v>
      </c>
    </row>
    <row r="225" spans="1:13" ht="14.4" customHeight="1" x14ac:dyDescent="0.3">
      <c r="A225" s="831" t="s">
        <v>3471</v>
      </c>
      <c r="B225" s="832" t="s">
        <v>2711</v>
      </c>
      <c r="C225" s="832" t="s">
        <v>2717</v>
      </c>
      <c r="D225" s="832" t="s">
        <v>736</v>
      </c>
      <c r="E225" s="832" t="s">
        <v>2718</v>
      </c>
      <c r="F225" s="849"/>
      <c r="G225" s="849"/>
      <c r="H225" s="837">
        <v>0</v>
      </c>
      <c r="I225" s="849">
        <v>5</v>
      </c>
      <c r="J225" s="849">
        <v>53.25</v>
      </c>
      <c r="K225" s="837">
        <v>1</v>
      </c>
      <c r="L225" s="849">
        <v>5</v>
      </c>
      <c r="M225" s="850">
        <v>53.25</v>
      </c>
    </row>
    <row r="226" spans="1:13" ht="14.4" customHeight="1" x14ac:dyDescent="0.3">
      <c r="A226" s="831" t="s">
        <v>3471</v>
      </c>
      <c r="B226" s="832" t="s">
        <v>2711</v>
      </c>
      <c r="C226" s="832" t="s">
        <v>2722</v>
      </c>
      <c r="D226" s="832" t="s">
        <v>736</v>
      </c>
      <c r="E226" s="832" t="s">
        <v>2723</v>
      </c>
      <c r="F226" s="849"/>
      <c r="G226" s="849"/>
      <c r="H226" s="837">
        <v>0</v>
      </c>
      <c r="I226" s="849">
        <v>1</v>
      </c>
      <c r="J226" s="849">
        <v>117.03</v>
      </c>
      <c r="K226" s="837">
        <v>1</v>
      </c>
      <c r="L226" s="849">
        <v>1</v>
      </c>
      <c r="M226" s="850">
        <v>117.03</v>
      </c>
    </row>
    <row r="227" spans="1:13" ht="14.4" customHeight="1" x14ac:dyDescent="0.3">
      <c r="A227" s="831" t="s">
        <v>3471</v>
      </c>
      <c r="B227" s="832" t="s">
        <v>2711</v>
      </c>
      <c r="C227" s="832" t="s">
        <v>2724</v>
      </c>
      <c r="D227" s="832" t="s">
        <v>736</v>
      </c>
      <c r="E227" s="832" t="s">
        <v>737</v>
      </c>
      <c r="F227" s="849"/>
      <c r="G227" s="849"/>
      <c r="H227" s="837">
        <v>0</v>
      </c>
      <c r="I227" s="849">
        <v>2</v>
      </c>
      <c r="J227" s="849">
        <v>35.119999999999997</v>
      </c>
      <c r="K227" s="837">
        <v>1</v>
      </c>
      <c r="L227" s="849">
        <v>2</v>
      </c>
      <c r="M227" s="850">
        <v>35.119999999999997</v>
      </c>
    </row>
    <row r="228" spans="1:13" ht="14.4" customHeight="1" x14ac:dyDescent="0.3">
      <c r="A228" s="831" t="s">
        <v>3471</v>
      </c>
      <c r="B228" s="832" t="s">
        <v>2711</v>
      </c>
      <c r="C228" s="832" t="s">
        <v>2725</v>
      </c>
      <c r="D228" s="832" t="s">
        <v>736</v>
      </c>
      <c r="E228" s="832" t="s">
        <v>2726</v>
      </c>
      <c r="F228" s="849"/>
      <c r="G228" s="849"/>
      <c r="H228" s="837">
        <v>0</v>
      </c>
      <c r="I228" s="849">
        <v>1</v>
      </c>
      <c r="J228" s="849">
        <v>70.23</v>
      </c>
      <c r="K228" s="837">
        <v>1</v>
      </c>
      <c r="L228" s="849">
        <v>1</v>
      </c>
      <c r="M228" s="850">
        <v>70.23</v>
      </c>
    </row>
    <row r="229" spans="1:13" ht="14.4" customHeight="1" x14ac:dyDescent="0.3">
      <c r="A229" s="831" t="s">
        <v>3471</v>
      </c>
      <c r="B229" s="832" t="s">
        <v>2711</v>
      </c>
      <c r="C229" s="832" t="s">
        <v>2714</v>
      </c>
      <c r="D229" s="832" t="s">
        <v>1818</v>
      </c>
      <c r="E229" s="832" t="s">
        <v>2715</v>
      </c>
      <c r="F229" s="849"/>
      <c r="G229" s="849"/>
      <c r="H229" s="837">
        <v>0</v>
      </c>
      <c r="I229" s="849">
        <v>1</v>
      </c>
      <c r="J229" s="849">
        <v>27.5</v>
      </c>
      <c r="K229" s="837">
        <v>1</v>
      </c>
      <c r="L229" s="849">
        <v>1</v>
      </c>
      <c r="M229" s="850">
        <v>27.5</v>
      </c>
    </row>
    <row r="230" spans="1:13" ht="14.4" customHeight="1" x14ac:dyDescent="0.3">
      <c r="A230" s="831" t="s">
        <v>3471</v>
      </c>
      <c r="B230" s="832" t="s">
        <v>2729</v>
      </c>
      <c r="C230" s="832" t="s">
        <v>4721</v>
      </c>
      <c r="D230" s="832" t="s">
        <v>4722</v>
      </c>
      <c r="E230" s="832" t="s">
        <v>2732</v>
      </c>
      <c r="F230" s="849">
        <v>1</v>
      </c>
      <c r="G230" s="849">
        <v>65.540000000000006</v>
      </c>
      <c r="H230" s="837">
        <v>1</v>
      </c>
      <c r="I230" s="849"/>
      <c r="J230" s="849"/>
      <c r="K230" s="837">
        <v>0</v>
      </c>
      <c r="L230" s="849">
        <v>1</v>
      </c>
      <c r="M230" s="850">
        <v>65.540000000000006</v>
      </c>
    </row>
    <row r="231" spans="1:13" ht="14.4" customHeight="1" x14ac:dyDescent="0.3">
      <c r="A231" s="831" t="s">
        <v>3471</v>
      </c>
      <c r="B231" s="832" t="s">
        <v>2733</v>
      </c>
      <c r="C231" s="832" t="s">
        <v>2736</v>
      </c>
      <c r="D231" s="832" t="s">
        <v>761</v>
      </c>
      <c r="E231" s="832" t="s">
        <v>2737</v>
      </c>
      <c r="F231" s="849"/>
      <c r="G231" s="849"/>
      <c r="H231" s="837">
        <v>0</v>
      </c>
      <c r="I231" s="849">
        <v>2</v>
      </c>
      <c r="J231" s="849">
        <v>70.22</v>
      </c>
      <c r="K231" s="837">
        <v>1</v>
      </c>
      <c r="L231" s="849">
        <v>2</v>
      </c>
      <c r="M231" s="850">
        <v>70.22</v>
      </c>
    </row>
    <row r="232" spans="1:13" ht="14.4" customHeight="1" x14ac:dyDescent="0.3">
      <c r="A232" s="831" t="s">
        <v>3471</v>
      </c>
      <c r="B232" s="832" t="s">
        <v>2733</v>
      </c>
      <c r="C232" s="832" t="s">
        <v>4723</v>
      </c>
      <c r="D232" s="832" t="s">
        <v>4556</v>
      </c>
      <c r="E232" s="832" t="s">
        <v>762</v>
      </c>
      <c r="F232" s="849">
        <v>1</v>
      </c>
      <c r="G232" s="849">
        <v>70.23</v>
      </c>
      <c r="H232" s="837">
        <v>1</v>
      </c>
      <c r="I232" s="849"/>
      <c r="J232" s="849"/>
      <c r="K232" s="837">
        <v>0</v>
      </c>
      <c r="L232" s="849">
        <v>1</v>
      </c>
      <c r="M232" s="850">
        <v>70.23</v>
      </c>
    </row>
    <row r="233" spans="1:13" ht="14.4" customHeight="1" x14ac:dyDescent="0.3">
      <c r="A233" s="831" t="s">
        <v>3471</v>
      </c>
      <c r="B233" s="832" t="s">
        <v>2733</v>
      </c>
      <c r="C233" s="832" t="s">
        <v>2739</v>
      </c>
      <c r="D233" s="832" t="s">
        <v>761</v>
      </c>
      <c r="E233" s="832" t="s">
        <v>762</v>
      </c>
      <c r="F233" s="849"/>
      <c r="G233" s="849"/>
      <c r="H233" s="837">
        <v>0</v>
      </c>
      <c r="I233" s="849">
        <v>1</v>
      </c>
      <c r="J233" s="849">
        <v>70.23</v>
      </c>
      <c r="K233" s="837">
        <v>1</v>
      </c>
      <c r="L233" s="849">
        <v>1</v>
      </c>
      <c r="M233" s="850">
        <v>70.23</v>
      </c>
    </row>
    <row r="234" spans="1:13" ht="14.4" customHeight="1" x14ac:dyDescent="0.3">
      <c r="A234" s="831" t="s">
        <v>3471</v>
      </c>
      <c r="B234" s="832" t="s">
        <v>2733</v>
      </c>
      <c r="C234" s="832" t="s">
        <v>2734</v>
      </c>
      <c r="D234" s="832" t="s">
        <v>761</v>
      </c>
      <c r="E234" s="832" t="s">
        <v>2735</v>
      </c>
      <c r="F234" s="849"/>
      <c r="G234" s="849"/>
      <c r="H234" s="837">
        <v>0</v>
      </c>
      <c r="I234" s="849">
        <v>1</v>
      </c>
      <c r="J234" s="849">
        <v>17.559999999999999</v>
      </c>
      <c r="K234" s="837">
        <v>1</v>
      </c>
      <c r="L234" s="849">
        <v>1</v>
      </c>
      <c r="M234" s="850">
        <v>17.559999999999999</v>
      </c>
    </row>
    <row r="235" spans="1:13" ht="14.4" customHeight="1" x14ac:dyDescent="0.3">
      <c r="A235" s="831" t="s">
        <v>3471</v>
      </c>
      <c r="B235" s="832" t="s">
        <v>2759</v>
      </c>
      <c r="C235" s="832" t="s">
        <v>2763</v>
      </c>
      <c r="D235" s="832" t="s">
        <v>2761</v>
      </c>
      <c r="E235" s="832" t="s">
        <v>2747</v>
      </c>
      <c r="F235" s="849"/>
      <c r="G235" s="849"/>
      <c r="H235" s="837">
        <v>0</v>
      </c>
      <c r="I235" s="849">
        <v>3</v>
      </c>
      <c r="J235" s="849">
        <v>93.27</v>
      </c>
      <c r="K235" s="837">
        <v>1</v>
      </c>
      <c r="L235" s="849">
        <v>3</v>
      </c>
      <c r="M235" s="850">
        <v>93.27</v>
      </c>
    </row>
    <row r="236" spans="1:13" ht="14.4" customHeight="1" x14ac:dyDescent="0.3">
      <c r="A236" s="831" t="s">
        <v>3471</v>
      </c>
      <c r="B236" s="832" t="s">
        <v>2759</v>
      </c>
      <c r="C236" s="832" t="s">
        <v>2764</v>
      </c>
      <c r="D236" s="832" t="s">
        <v>2761</v>
      </c>
      <c r="E236" s="832" t="s">
        <v>2765</v>
      </c>
      <c r="F236" s="849"/>
      <c r="G236" s="849"/>
      <c r="H236" s="837">
        <v>0</v>
      </c>
      <c r="I236" s="849">
        <v>2</v>
      </c>
      <c r="J236" s="849">
        <v>124.36</v>
      </c>
      <c r="K236" s="837">
        <v>1</v>
      </c>
      <c r="L236" s="849">
        <v>2</v>
      </c>
      <c r="M236" s="850">
        <v>124.36</v>
      </c>
    </row>
    <row r="237" spans="1:13" ht="14.4" customHeight="1" x14ac:dyDescent="0.3">
      <c r="A237" s="831" t="s">
        <v>3471</v>
      </c>
      <c r="B237" s="832" t="s">
        <v>2766</v>
      </c>
      <c r="C237" s="832" t="s">
        <v>2767</v>
      </c>
      <c r="D237" s="832" t="s">
        <v>2768</v>
      </c>
      <c r="E237" s="832" t="s">
        <v>2769</v>
      </c>
      <c r="F237" s="849"/>
      <c r="G237" s="849"/>
      <c r="H237" s="837">
        <v>0</v>
      </c>
      <c r="I237" s="849">
        <v>2</v>
      </c>
      <c r="J237" s="849">
        <v>62.18</v>
      </c>
      <c r="K237" s="837">
        <v>1</v>
      </c>
      <c r="L237" s="849">
        <v>2</v>
      </c>
      <c r="M237" s="850">
        <v>62.18</v>
      </c>
    </row>
    <row r="238" spans="1:13" ht="14.4" customHeight="1" x14ac:dyDescent="0.3">
      <c r="A238" s="831" t="s">
        <v>3471</v>
      </c>
      <c r="B238" s="832" t="s">
        <v>2775</v>
      </c>
      <c r="C238" s="832" t="s">
        <v>4781</v>
      </c>
      <c r="D238" s="832" t="s">
        <v>4782</v>
      </c>
      <c r="E238" s="832" t="s">
        <v>2778</v>
      </c>
      <c r="F238" s="849">
        <v>1</v>
      </c>
      <c r="G238" s="849">
        <v>218.73</v>
      </c>
      <c r="H238" s="837">
        <v>1</v>
      </c>
      <c r="I238" s="849"/>
      <c r="J238" s="849"/>
      <c r="K238" s="837">
        <v>0</v>
      </c>
      <c r="L238" s="849">
        <v>1</v>
      </c>
      <c r="M238" s="850">
        <v>218.73</v>
      </c>
    </row>
    <row r="239" spans="1:13" ht="14.4" customHeight="1" x14ac:dyDescent="0.3">
      <c r="A239" s="831" t="s">
        <v>3471</v>
      </c>
      <c r="B239" s="832" t="s">
        <v>2780</v>
      </c>
      <c r="C239" s="832" t="s">
        <v>2781</v>
      </c>
      <c r="D239" s="832" t="s">
        <v>1553</v>
      </c>
      <c r="E239" s="832" t="s">
        <v>2737</v>
      </c>
      <c r="F239" s="849"/>
      <c r="G239" s="849"/>
      <c r="H239" s="837">
        <v>0</v>
      </c>
      <c r="I239" s="849">
        <v>5</v>
      </c>
      <c r="J239" s="849">
        <v>238.5</v>
      </c>
      <c r="K239" s="837">
        <v>1</v>
      </c>
      <c r="L239" s="849">
        <v>5</v>
      </c>
      <c r="M239" s="850">
        <v>238.5</v>
      </c>
    </row>
    <row r="240" spans="1:13" ht="14.4" customHeight="1" x14ac:dyDescent="0.3">
      <c r="A240" s="831" t="s">
        <v>3471</v>
      </c>
      <c r="B240" s="832" t="s">
        <v>2780</v>
      </c>
      <c r="C240" s="832" t="s">
        <v>4766</v>
      </c>
      <c r="D240" s="832" t="s">
        <v>3882</v>
      </c>
      <c r="E240" s="832" t="s">
        <v>3381</v>
      </c>
      <c r="F240" s="849">
        <v>1</v>
      </c>
      <c r="G240" s="849">
        <v>47.7</v>
      </c>
      <c r="H240" s="837">
        <v>1</v>
      </c>
      <c r="I240" s="849"/>
      <c r="J240" s="849"/>
      <c r="K240" s="837">
        <v>0</v>
      </c>
      <c r="L240" s="849">
        <v>1</v>
      </c>
      <c r="M240" s="850">
        <v>47.7</v>
      </c>
    </row>
    <row r="241" spans="1:13" ht="14.4" customHeight="1" x14ac:dyDescent="0.3">
      <c r="A241" s="831" t="s">
        <v>3471</v>
      </c>
      <c r="B241" s="832" t="s">
        <v>2784</v>
      </c>
      <c r="C241" s="832" t="s">
        <v>2788</v>
      </c>
      <c r="D241" s="832" t="s">
        <v>2786</v>
      </c>
      <c r="E241" s="832" t="s">
        <v>2789</v>
      </c>
      <c r="F241" s="849"/>
      <c r="G241" s="849"/>
      <c r="H241" s="837">
        <v>0</v>
      </c>
      <c r="I241" s="849">
        <v>1</v>
      </c>
      <c r="J241" s="849">
        <v>15.9</v>
      </c>
      <c r="K241" s="837">
        <v>1</v>
      </c>
      <c r="L241" s="849">
        <v>1</v>
      </c>
      <c r="M241" s="850">
        <v>15.9</v>
      </c>
    </row>
    <row r="242" spans="1:13" ht="14.4" customHeight="1" x14ac:dyDescent="0.3">
      <c r="A242" s="831" t="s">
        <v>3471</v>
      </c>
      <c r="B242" s="832" t="s">
        <v>2784</v>
      </c>
      <c r="C242" s="832" t="s">
        <v>2790</v>
      </c>
      <c r="D242" s="832" t="s">
        <v>2786</v>
      </c>
      <c r="E242" s="832" t="s">
        <v>2747</v>
      </c>
      <c r="F242" s="849"/>
      <c r="G242" s="849"/>
      <c r="H242" s="837">
        <v>0</v>
      </c>
      <c r="I242" s="849">
        <v>1</v>
      </c>
      <c r="J242" s="849">
        <v>47.7</v>
      </c>
      <c r="K242" s="837">
        <v>1</v>
      </c>
      <c r="L242" s="849">
        <v>1</v>
      </c>
      <c r="M242" s="850">
        <v>47.7</v>
      </c>
    </row>
    <row r="243" spans="1:13" ht="14.4" customHeight="1" x14ac:dyDescent="0.3">
      <c r="A243" s="831" t="s">
        <v>3471</v>
      </c>
      <c r="B243" s="832" t="s">
        <v>2791</v>
      </c>
      <c r="C243" s="832" t="s">
        <v>2792</v>
      </c>
      <c r="D243" s="832" t="s">
        <v>2793</v>
      </c>
      <c r="E243" s="832" t="s">
        <v>2794</v>
      </c>
      <c r="F243" s="849"/>
      <c r="G243" s="849"/>
      <c r="H243" s="837">
        <v>0</v>
      </c>
      <c r="I243" s="849">
        <v>1</v>
      </c>
      <c r="J243" s="849">
        <v>44.52</v>
      </c>
      <c r="K243" s="837">
        <v>1</v>
      </c>
      <c r="L243" s="849">
        <v>1</v>
      </c>
      <c r="M243" s="850">
        <v>44.52</v>
      </c>
    </row>
    <row r="244" spans="1:13" ht="14.4" customHeight="1" x14ac:dyDescent="0.3">
      <c r="A244" s="831" t="s">
        <v>3471</v>
      </c>
      <c r="B244" s="832" t="s">
        <v>2803</v>
      </c>
      <c r="C244" s="832" t="s">
        <v>2804</v>
      </c>
      <c r="D244" s="832" t="s">
        <v>2805</v>
      </c>
      <c r="E244" s="832" t="s">
        <v>2806</v>
      </c>
      <c r="F244" s="849"/>
      <c r="G244" s="849"/>
      <c r="H244" s="837">
        <v>0</v>
      </c>
      <c r="I244" s="849">
        <v>2</v>
      </c>
      <c r="J244" s="849">
        <v>234.92</v>
      </c>
      <c r="K244" s="837">
        <v>1</v>
      </c>
      <c r="L244" s="849">
        <v>2</v>
      </c>
      <c r="M244" s="850">
        <v>234.92</v>
      </c>
    </row>
    <row r="245" spans="1:13" ht="14.4" customHeight="1" x14ac:dyDescent="0.3">
      <c r="A245" s="831" t="s">
        <v>3471</v>
      </c>
      <c r="B245" s="832" t="s">
        <v>2826</v>
      </c>
      <c r="C245" s="832" t="s">
        <v>2827</v>
      </c>
      <c r="D245" s="832" t="s">
        <v>2828</v>
      </c>
      <c r="E245" s="832" t="s">
        <v>2829</v>
      </c>
      <c r="F245" s="849"/>
      <c r="G245" s="849"/>
      <c r="H245" s="837">
        <v>0</v>
      </c>
      <c r="I245" s="849">
        <v>1</v>
      </c>
      <c r="J245" s="849">
        <v>79.11</v>
      </c>
      <c r="K245" s="837">
        <v>1</v>
      </c>
      <c r="L245" s="849">
        <v>1</v>
      </c>
      <c r="M245" s="850">
        <v>79.11</v>
      </c>
    </row>
    <row r="246" spans="1:13" ht="14.4" customHeight="1" x14ac:dyDescent="0.3">
      <c r="A246" s="831" t="s">
        <v>3471</v>
      </c>
      <c r="B246" s="832" t="s">
        <v>2830</v>
      </c>
      <c r="C246" s="832" t="s">
        <v>2831</v>
      </c>
      <c r="D246" s="832" t="s">
        <v>1356</v>
      </c>
      <c r="E246" s="832" t="s">
        <v>2832</v>
      </c>
      <c r="F246" s="849"/>
      <c r="G246" s="849"/>
      <c r="H246" s="837">
        <v>0</v>
      </c>
      <c r="I246" s="849">
        <v>1</v>
      </c>
      <c r="J246" s="849">
        <v>25.94</v>
      </c>
      <c r="K246" s="837">
        <v>1</v>
      </c>
      <c r="L246" s="849">
        <v>1</v>
      </c>
      <c r="M246" s="850">
        <v>25.94</v>
      </c>
    </row>
    <row r="247" spans="1:13" ht="14.4" customHeight="1" x14ac:dyDescent="0.3">
      <c r="A247" s="831" t="s">
        <v>3471</v>
      </c>
      <c r="B247" s="832" t="s">
        <v>2835</v>
      </c>
      <c r="C247" s="832" t="s">
        <v>4772</v>
      </c>
      <c r="D247" s="832" t="s">
        <v>4773</v>
      </c>
      <c r="E247" s="832" t="s">
        <v>4774</v>
      </c>
      <c r="F247" s="849">
        <v>1</v>
      </c>
      <c r="G247" s="849">
        <v>59.88</v>
      </c>
      <c r="H247" s="837">
        <v>1</v>
      </c>
      <c r="I247" s="849"/>
      <c r="J247" s="849"/>
      <c r="K247" s="837">
        <v>0</v>
      </c>
      <c r="L247" s="849">
        <v>1</v>
      </c>
      <c r="M247" s="850">
        <v>59.88</v>
      </c>
    </row>
    <row r="248" spans="1:13" ht="14.4" customHeight="1" x14ac:dyDescent="0.3">
      <c r="A248" s="831" t="s">
        <v>3471</v>
      </c>
      <c r="B248" s="832" t="s">
        <v>2842</v>
      </c>
      <c r="C248" s="832" t="s">
        <v>2843</v>
      </c>
      <c r="D248" s="832" t="s">
        <v>2844</v>
      </c>
      <c r="E248" s="832" t="s">
        <v>2845</v>
      </c>
      <c r="F248" s="849"/>
      <c r="G248" s="849"/>
      <c r="H248" s="837">
        <v>0</v>
      </c>
      <c r="I248" s="849">
        <v>1</v>
      </c>
      <c r="J248" s="849">
        <v>278.63</v>
      </c>
      <c r="K248" s="837">
        <v>1</v>
      </c>
      <c r="L248" s="849">
        <v>1</v>
      </c>
      <c r="M248" s="850">
        <v>278.63</v>
      </c>
    </row>
    <row r="249" spans="1:13" ht="14.4" customHeight="1" x14ac:dyDescent="0.3">
      <c r="A249" s="831" t="s">
        <v>3471</v>
      </c>
      <c r="B249" s="832" t="s">
        <v>2842</v>
      </c>
      <c r="C249" s="832" t="s">
        <v>2853</v>
      </c>
      <c r="D249" s="832" t="s">
        <v>1790</v>
      </c>
      <c r="E249" s="832" t="s">
        <v>2854</v>
      </c>
      <c r="F249" s="849"/>
      <c r="G249" s="849"/>
      <c r="H249" s="837">
        <v>0</v>
      </c>
      <c r="I249" s="849">
        <v>3</v>
      </c>
      <c r="J249" s="849">
        <v>279.54000000000002</v>
      </c>
      <c r="K249" s="837">
        <v>1</v>
      </c>
      <c r="L249" s="849">
        <v>3</v>
      </c>
      <c r="M249" s="850">
        <v>279.54000000000002</v>
      </c>
    </row>
    <row r="250" spans="1:13" ht="14.4" customHeight="1" x14ac:dyDescent="0.3">
      <c r="A250" s="831" t="s">
        <v>3471</v>
      </c>
      <c r="B250" s="832" t="s">
        <v>2842</v>
      </c>
      <c r="C250" s="832" t="s">
        <v>3674</v>
      </c>
      <c r="D250" s="832" t="s">
        <v>2844</v>
      </c>
      <c r="E250" s="832" t="s">
        <v>823</v>
      </c>
      <c r="F250" s="849">
        <v>2</v>
      </c>
      <c r="G250" s="849">
        <v>235.42</v>
      </c>
      <c r="H250" s="837">
        <v>1</v>
      </c>
      <c r="I250" s="849"/>
      <c r="J250" s="849"/>
      <c r="K250" s="837">
        <v>0</v>
      </c>
      <c r="L250" s="849">
        <v>2</v>
      </c>
      <c r="M250" s="850">
        <v>235.42</v>
      </c>
    </row>
    <row r="251" spans="1:13" ht="14.4" customHeight="1" x14ac:dyDescent="0.3">
      <c r="A251" s="831" t="s">
        <v>3471</v>
      </c>
      <c r="B251" s="832" t="s">
        <v>2842</v>
      </c>
      <c r="C251" s="832" t="s">
        <v>2846</v>
      </c>
      <c r="D251" s="832" t="s">
        <v>1790</v>
      </c>
      <c r="E251" s="832" t="s">
        <v>1791</v>
      </c>
      <c r="F251" s="849"/>
      <c r="G251" s="849"/>
      <c r="H251" s="837">
        <v>0</v>
      </c>
      <c r="I251" s="849">
        <v>2</v>
      </c>
      <c r="J251" s="849">
        <v>286.7</v>
      </c>
      <c r="K251" s="837">
        <v>1</v>
      </c>
      <c r="L251" s="849">
        <v>2</v>
      </c>
      <c r="M251" s="850">
        <v>286.7</v>
      </c>
    </row>
    <row r="252" spans="1:13" ht="14.4" customHeight="1" x14ac:dyDescent="0.3">
      <c r="A252" s="831" t="s">
        <v>3471</v>
      </c>
      <c r="B252" s="832" t="s">
        <v>2842</v>
      </c>
      <c r="C252" s="832" t="s">
        <v>2849</v>
      </c>
      <c r="D252" s="832" t="s">
        <v>1790</v>
      </c>
      <c r="E252" s="832" t="s">
        <v>2850</v>
      </c>
      <c r="F252" s="849"/>
      <c r="G252" s="849"/>
      <c r="H252" s="837">
        <v>0</v>
      </c>
      <c r="I252" s="849">
        <v>5</v>
      </c>
      <c r="J252" s="849">
        <v>233</v>
      </c>
      <c r="K252" s="837">
        <v>1</v>
      </c>
      <c r="L252" s="849">
        <v>5</v>
      </c>
      <c r="M252" s="850">
        <v>233</v>
      </c>
    </row>
    <row r="253" spans="1:13" ht="14.4" customHeight="1" x14ac:dyDescent="0.3">
      <c r="A253" s="831" t="s">
        <v>3471</v>
      </c>
      <c r="B253" s="832" t="s">
        <v>2881</v>
      </c>
      <c r="C253" s="832" t="s">
        <v>3379</v>
      </c>
      <c r="D253" s="832" t="s">
        <v>3380</v>
      </c>
      <c r="E253" s="832" t="s">
        <v>3381</v>
      </c>
      <c r="F253" s="849">
        <v>1</v>
      </c>
      <c r="G253" s="849">
        <v>32.869999999999997</v>
      </c>
      <c r="H253" s="837">
        <v>1</v>
      </c>
      <c r="I253" s="849"/>
      <c r="J253" s="849"/>
      <c r="K253" s="837">
        <v>0</v>
      </c>
      <c r="L253" s="849">
        <v>1</v>
      </c>
      <c r="M253" s="850">
        <v>32.869999999999997</v>
      </c>
    </row>
    <row r="254" spans="1:13" ht="14.4" customHeight="1" x14ac:dyDescent="0.3">
      <c r="A254" s="831" t="s">
        <v>3471</v>
      </c>
      <c r="B254" s="832" t="s">
        <v>2895</v>
      </c>
      <c r="C254" s="832" t="s">
        <v>2908</v>
      </c>
      <c r="D254" s="832" t="s">
        <v>2900</v>
      </c>
      <c r="E254" s="832" t="s">
        <v>2909</v>
      </c>
      <c r="F254" s="849"/>
      <c r="G254" s="849"/>
      <c r="H254" s="837">
        <v>0</v>
      </c>
      <c r="I254" s="849">
        <v>2</v>
      </c>
      <c r="J254" s="849">
        <v>168.36</v>
      </c>
      <c r="K254" s="837">
        <v>1</v>
      </c>
      <c r="L254" s="849">
        <v>2</v>
      </c>
      <c r="M254" s="850">
        <v>168.36</v>
      </c>
    </row>
    <row r="255" spans="1:13" ht="14.4" customHeight="1" x14ac:dyDescent="0.3">
      <c r="A255" s="831" t="s">
        <v>3471</v>
      </c>
      <c r="B255" s="832" t="s">
        <v>2895</v>
      </c>
      <c r="C255" s="832" t="s">
        <v>2910</v>
      </c>
      <c r="D255" s="832" t="s">
        <v>2897</v>
      </c>
      <c r="E255" s="832" t="s">
        <v>2911</v>
      </c>
      <c r="F255" s="849"/>
      <c r="G255" s="849"/>
      <c r="H255" s="837">
        <v>0</v>
      </c>
      <c r="I255" s="849">
        <v>2</v>
      </c>
      <c r="J255" s="849">
        <v>126.28</v>
      </c>
      <c r="K255" s="837">
        <v>1</v>
      </c>
      <c r="L255" s="849">
        <v>2</v>
      </c>
      <c r="M255" s="850">
        <v>126.28</v>
      </c>
    </row>
    <row r="256" spans="1:13" ht="14.4" customHeight="1" x14ac:dyDescent="0.3">
      <c r="A256" s="831" t="s">
        <v>3471</v>
      </c>
      <c r="B256" s="832" t="s">
        <v>2895</v>
      </c>
      <c r="C256" s="832" t="s">
        <v>2912</v>
      </c>
      <c r="D256" s="832" t="s">
        <v>2897</v>
      </c>
      <c r="E256" s="832" t="s">
        <v>2913</v>
      </c>
      <c r="F256" s="849"/>
      <c r="G256" s="849"/>
      <c r="H256" s="837">
        <v>0</v>
      </c>
      <c r="I256" s="849">
        <v>1</v>
      </c>
      <c r="J256" s="849">
        <v>49.08</v>
      </c>
      <c r="K256" s="837">
        <v>1</v>
      </c>
      <c r="L256" s="849">
        <v>1</v>
      </c>
      <c r="M256" s="850">
        <v>49.08</v>
      </c>
    </row>
    <row r="257" spans="1:13" ht="14.4" customHeight="1" x14ac:dyDescent="0.3">
      <c r="A257" s="831" t="s">
        <v>3471</v>
      </c>
      <c r="B257" s="832" t="s">
        <v>2895</v>
      </c>
      <c r="C257" s="832" t="s">
        <v>2914</v>
      </c>
      <c r="D257" s="832" t="s">
        <v>2897</v>
      </c>
      <c r="E257" s="832" t="s">
        <v>2915</v>
      </c>
      <c r="F257" s="849"/>
      <c r="G257" s="849"/>
      <c r="H257" s="837">
        <v>0</v>
      </c>
      <c r="I257" s="849">
        <v>1</v>
      </c>
      <c r="J257" s="849">
        <v>126.27</v>
      </c>
      <c r="K257" s="837">
        <v>1</v>
      </c>
      <c r="L257" s="849">
        <v>1</v>
      </c>
      <c r="M257" s="850">
        <v>126.27</v>
      </c>
    </row>
    <row r="258" spans="1:13" ht="14.4" customHeight="1" x14ac:dyDescent="0.3">
      <c r="A258" s="831" t="s">
        <v>3471</v>
      </c>
      <c r="B258" s="832" t="s">
        <v>2895</v>
      </c>
      <c r="C258" s="832" t="s">
        <v>3968</v>
      </c>
      <c r="D258" s="832" t="s">
        <v>2897</v>
      </c>
      <c r="E258" s="832" t="s">
        <v>3969</v>
      </c>
      <c r="F258" s="849">
        <v>1</v>
      </c>
      <c r="G258" s="849">
        <v>84.18</v>
      </c>
      <c r="H258" s="837">
        <v>1</v>
      </c>
      <c r="I258" s="849"/>
      <c r="J258" s="849"/>
      <c r="K258" s="837">
        <v>0</v>
      </c>
      <c r="L258" s="849">
        <v>1</v>
      </c>
      <c r="M258" s="850">
        <v>84.18</v>
      </c>
    </row>
    <row r="259" spans="1:13" ht="14.4" customHeight="1" x14ac:dyDescent="0.3">
      <c r="A259" s="831" t="s">
        <v>3471</v>
      </c>
      <c r="B259" s="832" t="s">
        <v>2895</v>
      </c>
      <c r="C259" s="832" t="s">
        <v>2904</v>
      </c>
      <c r="D259" s="832" t="s">
        <v>2900</v>
      </c>
      <c r="E259" s="832" t="s">
        <v>2905</v>
      </c>
      <c r="F259" s="849"/>
      <c r="G259" s="849"/>
      <c r="H259" s="837">
        <v>0</v>
      </c>
      <c r="I259" s="849">
        <v>2</v>
      </c>
      <c r="J259" s="849">
        <v>126.28</v>
      </c>
      <c r="K259" s="837">
        <v>1</v>
      </c>
      <c r="L259" s="849">
        <v>2</v>
      </c>
      <c r="M259" s="850">
        <v>126.28</v>
      </c>
    </row>
    <row r="260" spans="1:13" ht="14.4" customHeight="1" x14ac:dyDescent="0.3">
      <c r="A260" s="831" t="s">
        <v>3471</v>
      </c>
      <c r="B260" s="832" t="s">
        <v>2920</v>
      </c>
      <c r="C260" s="832" t="s">
        <v>2923</v>
      </c>
      <c r="D260" s="832" t="s">
        <v>1988</v>
      </c>
      <c r="E260" s="832" t="s">
        <v>2924</v>
      </c>
      <c r="F260" s="849"/>
      <c r="G260" s="849"/>
      <c r="H260" s="837">
        <v>0</v>
      </c>
      <c r="I260" s="849">
        <v>1</v>
      </c>
      <c r="J260" s="849">
        <v>154.36000000000001</v>
      </c>
      <c r="K260" s="837">
        <v>1</v>
      </c>
      <c r="L260" s="849">
        <v>1</v>
      </c>
      <c r="M260" s="850">
        <v>154.36000000000001</v>
      </c>
    </row>
    <row r="261" spans="1:13" ht="14.4" customHeight="1" x14ac:dyDescent="0.3">
      <c r="A261" s="831" t="s">
        <v>3471</v>
      </c>
      <c r="B261" s="832" t="s">
        <v>3020</v>
      </c>
      <c r="C261" s="832" t="s">
        <v>3023</v>
      </c>
      <c r="D261" s="832" t="s">
        <v>701</v>
      </c>
      <c r="E261" s="832" t="s">
        <v>642</v>
      </c>
      <c r="F261" s="849"/>
      <c r="G261" s="849"/>
      <c r="H261" s="837">
        <v>0</v>
      </c>
      <c r="I261" s="849">
        <v>1</v>
      </c>
      <c r="J261" s="849">
        <v>35.25</v>
      </c>
      <c r="K261" s="837">
        <v>1</v>
      </c>
      <c r="L261" s="849">
        <v>1</v>
      </c>
      <c r="M261" s="850">
        <v>35.25</v>
      </c>
    </row>
    <row r="262" spans="1:13" ht="14.4" customHeight="1" x14ac:dyDescent="0.3">
      <c r="A262" s="831" t="s">
        <v>3471</v>
      </c>
      <c r="B262" s="832" t="s">
        <v>3024</v>
      </c>
      <c r="C262" s="832" t="s">
        <v>4553</v>
      </c>
      <c r="D262" s="832" t="s">
        <v>4246</v>
      </c>
      <c r="E262" s="832" t="s">
        <v>2713</v>
      </c>
      <c r="F262" s="849">
        <v>1</v>
      </c>
      <c r="G262" s="849">
        <v>36.270000000000003</v>
      </c>
      <c r="H262" s="837">
        <v>1</v>
      </c>
      <c r="I262" s="849"/>
      <c r="J262" s="849"/>
      <c r="K262" s="837">
        <v>0</v>
      </c>
      <c r="L262" s="849">
        <v>1</v>
      </c>
      <c r="M262" s="850">
        <v>36.270000000000003</v>
      </c>
    </row>
    <row r="263" spans="1:13" ht="14.4" customHeight="1" x14ac:dyDescent="0.3">
      <c r="A263" s="831" t="s">
        <v>3471</v>
      </c>
      <c r="B263" s="832" t="s">
        <v>3024</v>
      </c>
      <c r="C263" s="832" t="s">
        <v>3025</v>
      </c>
      <c r="D263" s="832" t="s">
        <v>641</v>
      </c>
      <c r="E263" s="832" t="s">
        <v>642</v>
      </c>
      <c r="F263" s="849"/>
      <c r="G263" s="849"/>
      <c r="H263" s="837">
        <v>0</v>
      </c>
      <c r="I263" s="849">
        <v>2</v>
      </c>
      <c r="J263" s="849">
        <v>43.52</v>
      </c>
      <c r="K263" s="837">
        <v>1</v>
      </c>
      <c r="L263" s="849">
        <v>2</v>
      </c>
      <c r="M263" s="850">
        <v>43.52</v>
      </c>
    </row>
    <row r="264" spans="1:13" ht="14.4" customHeight="1" x14ac:dyDescent="0.3">
      <c r="A264" s="831" t="s">
        <v>3471</v>
      </c>
      <c r="B264" s="832" t="s">
        <v>3038</v>
      </c>
      <c r="C264" s="832" t="s">
        <v>3039</v>
      </c>
      <c r="D264" s="832" t="s">
        <v>3040</v>
      </c>
      <c r="E264" s="832" t="s">
        <v>3041</v>
      </c>
      <c r="F264" s="849">
        <v>1</v>
      </c>
      <c r="G264" s="849">
        <v>232.68</v>
      </c>
      <c r="H264" s="837">
        <v>1</v>
      </c>
      <c r="I264" s="849"/>
      <c r="J264" s="849"/>
      <c r="K264" s="837">
        <v>0</v>
      </c>
      <c r="L264" s="849">
        <v>1</v>
      </c>
      <c r="M264" s="850">
        <v>232.68</v>
      </c>
    </row>
    <row r="265" spans="1:13" ht="14.4" customHeight="1" x14ac:dyDescent="0.3">
      <c r="A265" s="831" t="s">
        <v>3471</v>
      </c>
      <c r="B265" s="832" t="s">
        <v>3056</v>
      </c>
      <c r="C265" s="832" t="s">
        <v>3057</v>
      </c>
      <c r="D265" s="832" t="s">
        <v>1461</v>
      </c>
      <c r="E265" s="832" t="s">
        <v>3058</v>
      </c>
      <c r="F265" s="849"/>
      <c r="G265" s="849"/>
      <c r="H265" s="837"/>
      <c r="I265" s="849">
        <v>3</v>
      </c>
      <c r="J265" s="849">
        <v>0</v>
      </c>
      <c r="K265" s="837"/>
      <c r="L265" s="849">
        <v>3</v>
      </c>
      <c r="M265" s="850">
        <v>0</v>
      </c>
    </row>
    <row r="266" spans="1:13" ht="14.4" customHeight="1" x14ac:dyDescent="0.3">
      <c r="A266" s="831" t="s">
        <v>3471</v>
      </c>
      <c r="B266" s="832" t="s">
        <v>5020</v>
      </c>
      <c r="C266" s="832" t="s">
        <v>4734</v>
      </c>
      <c r="D266" s="832" t="s">
        <v>4735</v>
      </c>
      <c r="E266" s="832" t="s">
        <v>3512</v>
      </c>
      <c r="F266" s="849">
        <v>1</v>
      </c>
      <c r="G266" s="849">
        <v>424.24</v>
      </c>
      <c r="H266" s="837">
        <v>1</v>
      </c>
      <c r="I266" s="849"/>
      <c r="J266" s="849"/>
      <c r="K266" s="837">
        <v>0</v>
      </c>
      <c r="L266" s="849">
        <v>1</v>
      </c>
      <c r="M266" s="850">
        <v>424.24</v>
      </c>
    </row>
    <row r="267" spans="1:13" ht="14.4" customHeight="1" x14ac:dyDescent="0.3">
      <c r="A267" s="831" t="s">
        <v>3471</v>
      </c>
      <c r="B267" s="832" t="s">
        <v>3082</v>
      </c>
      <c r="C267" s="832" t="s">
        <v>4768</v>
      </c>
      <c r="D267" s="832" t="s">
        <v>4769</v>
      </c>
      <c r="E267" s="832" t="s">
        <v>3886</v>
      </c>
      <c r="F267" s="849">
        <v>1</v>
      </c>
      <c r="G267" s="849">
        <v>1715.48</v>
      </c>
      <c r="H267" s="837">
        <v>1</v>
      </c>
      <c r="I267" s="849"/>
      <c r="J267" s="849"/>
      <c r="K267" s="837">
        <v>0</v>
      </c>
      <c r="L267" s="849">
        <v>1</v>
      </c>
      <c r="M267" s="850">
        <v>1715.48</v>
      </c>
    </row>
    <row r="268" spans="1:13" ht="14.4" customHeight="1" x14ac:dyDescent="0.3">
      <c r="A268" s="831" t="s">
        <v>3471</v>
      </c>
      <c r="B268" s="832" t="s">
        <v>3090</v>
      </c>
      <c r="C268" s="832" t="s">
        <v>3093</v>
      </c>
      <c r="D268" s="832" t="s">
        <v>1432</v>
      </c>
      <c r="E268" s="832" t="s">
        <v>3094</v>
      </c>
      <c r="F268" s="849"/>
      <c r="G268" s="849"/>
      <c r="H268" s="837">
        <v>0</v>
      </c>
      <c r="I268" s="849">
        <v>2</v>
      </c>
      <c r="J268" s="849">
        <v>441.6</v>
      </c>
      <c r="K268" s="837">
        <v>1</v>
      </c>
      <c r="L268" s="849">
        <v>2</v>
      </c>
      <c r="M268" s="850">
        <v>441.6</v>
      </c>
    </row>
    <row r="269" spans="1:13" ht="14.4" customHeight="1" x14ac:dyDescent="0.3">
      <c r="A269" s="831" t="s">
        <v>3471</v>
      </c>
      <c r="B269" s="832" t="s">
        <v>3127</v>
      </c>
      <c r="C269" s="832" t="s">
        <v>4717</v>
      </c>
      <c r="D269" s="832" t="s">
        <v>4718</v>
      </c>
      <c r="E269" s="832" t="s">
        <v>4719</v>
      </c>
      <c r="F269" s="849">
        <v>1</v>
      </c>
      <c r="G269" s="849">
        <v>196.82</v>
      </c>
      <c r="H269" s="837">
        <v>1</v>
      </c>
      <c r="I269" s="849"/>
      <c r="J269" s="849"/>
      <c r="K269" s="837">
        <v>0</v>
      </c>
      <c r="L269" s="849">
        <v>1</v>
      </c>
      <c r="M269" s="850">
        <v>196.82</v>
      </c>
    </row>
    <row r="270" spans="1:13" ht="14.4" customHeight="1" x14ac:dyDescent="0.3">
      <c r="A270" s="831" t="s">
        <v>3471</v>
      </c>
      <c r="B270" s="832" t="s">
        <v>3131</v>
      </c>
      <c r="C270" s="832" t="s">
        <v>3135</v>
      </c>
      <c r="D270" s="832" t="s">
        <v>1876</v>
      </c>
      <c r="E270" s="832" t="s">
        <v>3136</v>
      </c>
      <c r="F270" s="849">
        <v>1</v>
      </c>
      <c r="G270" s="849">
        <v>4.7</v>
      </c>
      <c r="H270" s="837">
        <v>1</v>
      </c>
      <c r="I270" s="849"/>
      <c r="J270" s="849"/>
      <c r="K270" s="837">
        <v>0</v>
      </c>
      <c r="L270" s="849">
        <v>1</v>
      </c>
      <c r="M270" s="850">
        <v>4.7</v>
      </c>
    </row>
    <row r="271" spans="1:13" ht="14.4" customHeight="1" x14ac:dyDescent="0.3">
      <c r="A271" s="831" t="s">
        <v>3471</v>
      </c>
      <c r="B271" s="832" t="s">
        <v>3131</v>
      </c>
      <c r="C271" s="832" t="s">
        <v>3137</v>
      </c>
      <c r="D271" s="832" t="s">
        <v>3133</v>
      </c>
      <c r="E271" s="832" t="s">
        <v>3136</v>
      </c>
      <c r="F271" s="849"/>
      <c r="G271" s="849"/>
      <c r="H271" s="837">
        <v>0</v>
      </c>
      <c r="I271" s="849">
        <v>3</v>
      </c>
      <c r="J271" s="849">
        <v>14.100000000000001</v>
      </c>
      <c r="K271" s="837">
        <v>1</v>
      </c>
      <c r="L271" s="849">
        <v>3</v>
      </c>
      <c r="M271" s="850">
        <v>14.100000000000001</v>
      </c>
    </row>
    <row r="272" spans="1:13" ht="14.4" customHeight="1" x14ac:dyDescent="0.3">
      <c r="A272" s="831" t="s">
        <v>3471</v>
      </c>
      <c r="B272" s="832" t="s">
        <v>3142</v>
      </c>
      <c r="C272" s="832" t="s">
        <v>3145</v>
      </c>
      <c r="D272" s="832" t="s">
        <v>1891</v>
      </c>
      <c r="E272" s="832" t="s">
        <v>3144</v>
      </c>
      <c r="F272" s="849"/>
      <c r="G272" s="849"/>
      <c r="H272" s="837"/>
      <c r="I272" s="849">
        <v>4</v>
      </c>
      <c r="J272" s="849">
        <v>0</v>
      </c>
      <c r="K272" s="837"/>
      <c r="L272" s="849">
        <v>4</v>
      </c>
      <c r="M272" s="850">
        <v>0</v>
      </c>
    </row>
    <row r="273" spans="1:13" ht="14.4" customHeight="1" x14ac:dyDescent="0.3">
      <c r="A273" s="831" t="s">
        <v>3471</v>
      </c>
      <c r="B273" s="832" t="s">
        <v>3148</v>
      </c>
      <c r="C273" s="832" t="s">
        <v>3149</v>
      </c>
      <c r="D273" s="832" t="s">
        <v>821</v>
      </c>
      <c r="E273" s="832" t="s">
        <v>762</v>
      </c>
      <c r="F273" s="849"/>
      <c r="G273" s="849"/>
      <c r="H273" s="837">
        <v>0</v>
      </c>
      <c r="I273" s="849">
        <v>2</v>
      </c>
      <c r="J273" s="849">
        <v>131.97999999999999</v>
      </c>
      <c r="K273" s="837">
        <v>1</v>
      </c>
      <c r="L273" s="849">
        <v>2</v>
      </c>
      <c r="M273" s="850">
        <v>131.97999999999999</v>
      </c>
    </row>
    <row r="274" spans="1:13" ht="14.4" customHeight="1" x14ac:dyDescent="0.3">
      <c r="A274" s="831" t="s">
        <v>3471</v>
      </c>
      <c r="B274" s="832" t="s">
        <v>3148</v>
      </c>
      <c r="C274" s="832" t="s">
        <v>3150</v>
      </c>
      <c r="D274" s="832" t="s">
        <v>822</v>
      </c>
      <c r="E274" s="832" t="s">
        <v>823</v>
      </c>
      <c r="F274" s="849"/>
      <c r="G274" s="849"/>
      <c r="H274" s="837">
        <v>0</v>
      </c>
      <c r="I274" s="849">
        <v>4</v>
      </c>
      <c r="J274" s="849">
        <v>528</v>
      </c>
      <c r="K274" s="837">
        <v>1</v>
      </c>
      <c r="L274" s="849">
        <v>4</v>
      </c>
      <c r="M274" s="850">
        <v>528</v>
      </c>
    </row>
    <row r="275" spans="1:13" ht="14.4" customHeight="1" x14ac:dyDescent="0.3">
      <c r="A275" s="831" t="s">
        <v>3471</v>
      </c>
      <c r="B275" s="832" t="s">
        <v>3148</v>
      </c>
      <c r="C275" s="832" t="s">
        <v>3609</v>
      </c>
      <c r="D275" s="832" t="s">
        <v>822</v>
      </c>
      <c r="E275" s="832" t="s">
        <v>3610</v>
      </c>
      <c r="F275" s="849"/>
      <c r="G275" s="849"/>
      <c r="H275" s="837">
        <v>0</v>
      </c>
      <c r="I275" s="849">
        <v>1</v>
      </c>
      <c r="J275" s="849">
        <v>264</v>
      </c>
      <c r="K275" s="837">
        <v>1</v>
      </c>
      <c r="L275" s="849">
        <v>1</v>
      </c>
      <c r="M275" s="850">
        <v>264</v>
      </c>
    </row>
    <row r="276" spans="1:13" ht="14.4" customHeight="1" x14ac:dyDescent="0.3">
      <c r="A276" s="831" t="s">
        <v>3471</v>
      </c>
      <c r="B276" s="832" t="s">
        <v>3156</v>
      </c>
      <c r="C276" s="832" t="s">
        <v>3159</v>
      </c>
      <c r="D276" s="832" t="s">
        <v>3160</v>
      </c>
      <c r="E276" s="832" t="s">
        <v>3006</v>
      </c>
      <c r="F276" s="849"/>
      <c r="G276" s="849"/>
      <c r="H276" s="837">
        <v>0</v>
      </c>
      <c r="I276" s="849">
        <v>1</v>
      </c>
      <c r="J276" s="849">
        <v>122.96</v>
      </c>
      <c r="K276" s="837">
        <v>1</v>
      </c>
      <c r="L276" s="849">
        <v>1</v>
      </c>
      <c r="M276" s="850">
        <v>122.96</v>
      </c>
    </row>
    <row r="277" spans="1:13" ht="14.4" customHeight="1" x14ac:dyDescent="0.3">
      <c r="A277" s="831" t="s">
        <v>3471</v>
      </c>
      <c r="B277" s="832" t="s">
        <v>3163</v>
      </c>
      <c r="C277" s="832" t="s">
        <v>3164</v>
      </c>
      <c r="D277" s="832" t="s">
        <v>2199</v>
      </c>
      <c r="E277" s="832" t="s">
        <v>3165</v>
      </c>
      <c r="F277" s="849"/>
      <c r="G277" s="849"/>
      <c r="H277" s="837">
        <v>0</v>
      </c>
      <c r="I277" s="849">
        <v>3</v>
      </c>
      <c r="J277" s="849">
        <v>369.6</v>
      </c>
      <c r="K277" s="837">
        <v>1</v>
      </c>
      <c r="L277" s="849">
        <v>3</v>
      </c>
      <c r="M277" s="850">
        <v>369.6</v>
      </c>
    </row>
    <row r="278" spans="1:13" ht="14.4" customHeight="1" x14ac:dyDescent="0.3">
      <c r="A278" s="831" t="s">
        <v>3471</v>
      </c>
      <c r="B278" s="832" t="s">
        <v>3182</v>
      </c>
      <c r="C278" s="832" t="s">
        <v>3183</v>
      </c>
      <c r="D278" s="832" t="s">
        <v>813</v>
      </c>
      <c r="E278" s="832" t="s">
        <v>2765</v>
      </c>
      <c r="F278" s="849"/>
      <c r="G278" s="849"/>
      <c r="H278" s="837"/>
      <c r="I278" s="849">
        <v>1</v>
      </c>
      <c r="J278" s="849">
        <v>0</v>
      </c>
      <c r="K278" s="837"/>
      <c r="L278" s="849">
        <v>1</v>
      </c>
      <c r="M278" s="850">
        <v>0</v>
      </c>
    </row>
    <row r="279" spans="1:13" ht="14.4" customHeight="1" x14ac:dyDescent="0.3">
      <c r="A279" s="831" t="s">
        <v>3471</v>
      </c>
      <c r="B279" s="832" t="s">
        <v>3182</v>
      </c>
      <c r="C279" s="832" t="s">
        <v>3184</v>
      </c>
      <c r="D279" s="832" t="s">
        <v>811</v>
      </c>
      <c r="E279" s="832" t="s">
        <v>3185</v>
      </c>
      <c r="F279" s="849"/>
      <c r="G279" s="849"/>
      <c r="H279" s="837"/>
      <c r="I279" s="849">
        <v>1</v>
      </c>
      <c r="J279" s="849">
        <v>0</v>
      </c>
      <c r="K279" s="837"/>
      <c r="L279" s="849">
        <v>1</v>
      </c>
      <c r="M279" s="850">
        <v>0</v>
      </c>
    </row>
    <row r="280" spans="1:13" ht="14.4" customHeight="1" x14ac:dyDescent="0.3">
      <c r="A280" s="831" t="s">
        <v>3471</v>
      </c>
      <c r="B280" s="832" t="s">
        <v>3186</v>
      </c>
      <c r="C280" s="832" t="s">
        <v>3190</v>
      </c>
      <c r="D280" s="832" t="s">
        <v>3188</v>
      </c>
      <c r="E280" s="832" t="s">
        <v>3191</v>
      </c>
      <c r="F280" s="849"/>
      <c r="G280" s="849"/>
      <c r="H280" s="837">
        <v>0</v>
      </c>
      <c r="I280" s="849">
        <v>1</v>
      </c>
      <c r="J280" s="849">
        <v>528.44000000000005</v>
      </c>
      <c r="K280" s="837">
        <v>1</v>
      </c>
      <c r="L280" s="849">
        <v>1</v>
      </c>
      <c r="M280" s="850">
        <v>528.44000000000005</v>
      </c>
    </row>
    <row r="281" spans="1:13" ht="14.4" customHeight="1" x14ac:dyDescent="0.3">
      <c r="A281" s="831" t="s">
        <v>3471</v>
      </c>
      <c r="B281" s="832" t="s">
        <v>3206</v>
      </c>
      <c r="C281" s="832" t="s">
        <v>3210</v>
      </c>
      <c r="D281" s="832" t="s">
        <v>3211</v>
      </c>
      <c r="E281" s="832" t="s">
        <v>3212</v>
      </c>
      <c r="F281" s="849"/>
      <c r="G281" s="849"/>
      <c r="H281" s="837">
        <v>0</v>
      </c>
      <c r="I281" s="849">
        <v>1</v>
      </c>
      <c r="J281" s="849">
        <v>802.48</v>
      </c>
      <c r="K281" s="837">
        <v>1</v>
      </c>
      <c r="L281" s="849">
        <v>1</v>
      </c>
      <c r="M281" s="850">
        <v>802.48</v>
      </c>
    </row>
    <row r="282" spans="1:13" ht="14.4" customHeight="1" x14ac:dyDescent="0.3">
      <c r="A282" s="831" t="s">
        <v>3471</v>
      </c>
      <c r="B282" s="832" t="s">
        <v>2654</v>
      </c>
      <c r="C282" s="832" t="s">
        <v>2657</v>
      </c>
      <c r="D282" s="832" t="s">
        <v>967</v>
      </c>
      <c r="E282" s="832" t="s">
        <v>2658</v>
      </c>
      <c r="F282" s="849"/>
      <c r="G282" s="849"/>
      <c r="H282" s="837">
        <v>0</v>
      </c>
      <c r="I282" s="849">
        <v>8</v>
      </c>
      <c r="J282" s="849">
        <v>12359.92</v>
      </c>
      <c r="K282" s="837">
        <v>1</v>
      </c>
      <c r="L282" s="849">
        <v>8</v>
      </c>
      <c r="M282" s="850">
        <v>12359.92</v>
      </c>
    </row>
    <row r="283" spans="1:13" ht="14.4" customHeight="1" x14ac:dyDescent="0.3">
      <c r="A283" s="831" t="s">
        <v>3471</v>
      </c>
      <c r="B283" s="832" t="s">
        <v>2654</v>
      </c>
      <c r="C283" s="832" t="s">
        <v>2655</v>
      </c>
      <c r="D283" s="832" t="s">
        <v>967</v>
      </c>
      <c r="E283" s="832" t="s">
        <v>2656</v>
      </c>
      <c r="F283" s="849"/>
      <c r="G283" s="849"/>
      <c r="H283" s="837">
        <v>0</v>
      </c>
      <c r="I283" s="849">
        <v>1</v>
      </c>
      <c r="J283" s="849">
        <v>515</v>
      </c>
      <c r="K283" s="837">
        <v>1</v>
      </c>
      <c r="L283" s="849">
        <v>1</v>
      </c>
      <c r="M283" s="850">
        <v>515</v>
      </c>
    </row>
    <row r="284" spans="1:13" ht="14.4" customHeight="1" x14ac:dyDescent="0.3">
      <c r="A284" s="831" t="s">
        <v>3471</v>
      </c>
      <c r="B284" s="832" t="s">
        <v>5021</v>
      </c>
      <c r="C284" s="832" t="s">
        <v>4787</v>
      </c>
      <c r="D284" s="832" t="s">
        <v>4788</v>
      </c>
      <c r="E284" s="832" t="s">
        <v>4789</v>
      </c>
      <c r="F284" s="849">
        <v>1</v>
      </c>
      <c r="G284" s="849">
        <v>0</v>
      </c>
      <c r="H284" s="837"/>
      <c r="I284" s="849"/>
      <c r="J284" s="849"/>
      <c r="K284" s="837"/>
      <c r="L284" s="849">
        <v>1</v>
      </c>
      <c r="M284" s="850">
        <v>0</v>
      </c>
    </row>
    <row r="285" spans="1:13" ht="14.4" customHeight="1" x14ac:dyDescent="0.3">
      <c r="A285" s="831" t="s">
        <v>3471</v>
      </c>
      <c r="B285" s="832" t="s">
        <v>2570</v>
      </c>
      <c r="C285" s="832" t="s">
        <v>2574</v>
      </c>
      <c r="D285" s="832" t="s">
        <v>2572</v>
      </c>
      <c r="E285" s="832" t="s">
        <v>2575</v>
      </c>
      <c r="F285" s="849"/>
      <c r="G285" s="849"/>
      <c r="H285" s="837">
        <v>0</v>
      </c>
      <c r="I285" s="849">
        <v>1</v>
      </c>
      <c r="J285" s="849">
        <v>414.07</v>
      </c>
      <c r="K285" s="837">
        <v>1</v>
      </c>
      <c r="L285" s="849">
        <v>1</v>
      </c>
      <c r="M285" s="850">
        <v>414.07</v>
      </c>
    </row>
    <row r="286" spans="1:13" ht="14.4" customHeight="1" x14ac:dyDescent="0.3">
      <c r="A286" s="831" t="s">
        <v>3471</v>
      </c>
      <c r="B286" s="832" t="s">
        <v>2975</v>
      </c>
      <c r="C286" s="832" t="s">
        <v>2976</v>
      </c>
      <c r="D286" s="832" t="s">
        <v>2977</v>
      </c>
      <c r="E286" s="832" t="s">
        <v>2978</v>
      </c>
      <c r="F286" s="849"/>
      <c r="G286" s="849"/>
      <c r="H286" s="837">
        <v>0</v>
      </c>
      <c r="I286" s="849">
        <v>10</v>
      </c>
      <c r="J286" s="849">
        <v>1507.3</v>
      </c>
      <c r="K286" s="837">
        <v>1</v>
      </c>
      <c r="L286" s="849">
        <v>10</v>
      </c>
      <c r="M286" s="850">
        <v>1507.3</v>
      </c>
    </row>
    <row r="287" spans="1:13" ht="14.4" customHeight="1" x14ac:dyDescent="0.3">
      <c r="A287" s="831" t="s">
        <v>3471</v>
      </c>
      <c r="B287" s="832" t="s">
        <v>3052</v>
      </c>
      <c r="C287" s="832" t="s">
        <v>3053</v>
      </c>
      <c r="D287" s="832" t="s">
        <v>3054</v>
      </c>
      <c r="E287" s="832" t="s">
        <v>3055</v>
      </c>
      <c r="F287" s="849"/>
      <c r="G287" s="849"/>
      <c r="H287" s="837">
        <v>0</v>
      </c>
      <c r="I287" s="849">
        <v>2</v>
      </c>
      <c r="J287" s="849">
        <v>100.64</v>
      </c>
      <c r="K287" s="837">
        <v>1</v>
      </c>
      <c r="L287" s="849">
        <v>2</v>
      </c>
      <c r="M287" s="850">
        <v>100.64</v>
      </c>
    </row>
    <row r="288" spans="1:13" ht="14.4" customHeight="1" x14ac:dyDescent="0.3">
      <c r="A288" s="831" t="s">
        <v>3472</v>
      </c>
      <c r="B288" s="832" t="s">
        <v>2555</v>
      </c>
      <c r="C288" s="832" t="s">
        <v>3488</v>
      </c>
      <c r="D288" s="832" t="s">
        <v>2559</v>
      </c>
      <c r="E288" s="832" t="s">
        <v>2560</v>
      </c>
      <c r="F288" s="849"/>
      <c r="G288" s="849"/>
      <c r="H288" s="837">
        <v>0</v>
      </c>
      <c r="I288" s="849">
        <v>11</v>
      </c>
      <c r="J288" s="849">
        <v>177.32000000000002</v>
      </c>
      <c r="K288" s="837">
        <v>1</v>
      </c>
      <c r="L288" s="849">
        <v>11</v>
      </c>
      <c r="M288" s="850">
        <v>177.32000000000002</v>
      </c>
    </row>
    <row r="289" spans="1:13" ht="14.4" customHeight="1" x14ac:dyDescent="0.3">
      <c r="A289" s="831" t="s">
        <v>3472</v>
      </c>
      <c r="B289" s="832" t="s">
        <v>2555</v>
      </c>
      <c r="C289" s="832" t="s">
        <v>2563</v>
      </c>
      <c r="D289" s="832" t="s">
        <v>2559</v>
      </c>
      <c r="E289" s="832" t="s">
        <v>2564</v>
      </c>
      <c r="F289" s="849"/>
      <c r="G289" s="849"/>
      <c r="H289" s="837">
        <v>0</v>
      </c>
      <c r="I289" s="849">
        <v>1</v>
      </c>
      <c r="J289" s="849">
        <v>32.25</v>
      </c>
      <c r="K289" s="837">
        <v>1</v>
      </c>
      <c r="L289" s="849">
        <v>1</v>
      </c>
      <c r="M289" s="850">
        <v>32.25</v>
      </c>
    </row>
    <row r="290" spans="1:13" ht="14.4" customHeight="1" x14ac:dyDescent="0.3">
      <c r="A290" s="831" t="s">
        <v>3472</v>
      </c>
      <c r="B290" s="832" t="s">
        <v>2555</v>
      </c>
      <c r="C290" s="832" t="s">
        <v>2558</v>
      </c>
      <c r="D290" s="832" t="s">
        <v>2559</v>
      </c>
      <c r="E290" s="832" t="s">
        <v>2560</v>
      </c>
      <c r="F290" s="849"/>
      <c r="G290" s="849"/>
      <c r="H290" s="837">
        <v>0</v>
      </c>
      <c r="I290" s="849">
        <v>3</v>
      </c>
      <c r="J290" s="849">
        <v>48.36</v>
      </c>
      <c r="K290" s="837">
        <v>1</v>
      </c>
      <c r="L290" s="849">
        <v>3</v>
      </c>
      <c r="M290" s="850">
        <v>48.36</v>
      </c>
    </row>
    <row r="291" spans="1:13" ht="14.4" customHeight="1" x14ac:dyDescent="0.3">
      <c r="A291" s="831" t="s">
        <v>3472</v>
      </c>
      <c r="B291" s="832" t="s">
        <v>2565</v>
      </c>
      <c r="C291" s="832" t="s">
        <v>2566</v>
      </c>
      <c r="D291" s="832" t="s">
        <v>1308</v>
      </c>
      <c r="E291" s="832" t="s">
        <v>2567</v>
      </c>
      <c r="F291" s="849"/>
      <c r="G291" s="849"/>
      <c r="H291" s="837">
        <v>0</v>
      </c>
      <c r="I291" s="849">
        <v>2</v>
      </c>
      <c r="J291" s="849">
        <v>64.5</v>
      </c>
      <c r="K291" s="837">
        <v>1</v>
      </c>
      <c r="L291" s="849">
        <v>2</v>
      </c>
      <c r="M291" s="850">
        <v>64.5</v>
      </c>
    </row>
    <row r="292" spans="1:13" ht="14.4" customHeight="1" x14ac:dyDescent="0.3">
      <c r="A292" s="831" t="s">
        <v>3472</v>
      </c>
      <c r="B292" s="832" t="s">
        <v>2607</v>
      </c>
      <c r="C292" s="832" t="s">
        <v>4867</v>
      </c>
      <c r="D292" s="832" t="s">
        <v>1636</v>
      </c>
      <c r="E292" s="832" t="s">
        <v>4868</v>
      </c>
      <c r="F292" s="849"/>
      <c r="G292" s="849"/>
      <c r="H292" s="837">
        <v>0</v>
      </c>
      <c r="I292" s="849">
        <v>1</v>
      </c>
      <c r="J292" s="849">
        <v>73.45</v>
      </c>
      <c r="K292" s="837">
        <v>1</v>
      </c>
      <c r="L292" s="849">
        <v>1</v>
      </c>
      <c r="M292" s="850">
        <v>73.45</v>
      </c>
    </row>
    <row r="293" spans="1:13" ht="14.4" customHeight="1" x14ac:dyDescent="0.3">
      <c r="A293" s="831" t="s">
        <v>3472</v>
      </c>
      <c r="B293" s="832" t="s">
        <v>2617</v>
      </c>
      <c r="C293" s="832" t="s">
        <v>2621</v>
      </c>
      <c r="D293" s="832" t="s">
        <v>2622</v>
      </c>
      <c r="E293" s="832" t="s">
        <v>2623</v>
      </c>
      <c r="F293" s="849"/>
      <c r="G293" s="849"/>
      <c r="H293" s="837">
        <v>0</v>
      </c>
      <c r="I293" s="849">
        <v>1</v>
      </c>
      <c r="J293" s="849">
        <v>120.61</v>
      </c>
      <c r="K293" s="837">
        <v>1</v>
      </c>
      <c r="L293" s="849">
        <v>1</v>
      </c>
      <c r="M293" s="850">
        <v>120.61</v>
      </c>
    </row>
    <row r="294" spans="1:13" ht="14.4" customHeight="1" x14ac:dyDescent="0.3">
      <c r="A294" s="831" t="s">
        <v>3472</v>
      </c>
      <c r="B294" s="832" t="s">
        <v>2626</v>
      </c>
      <c r="C294" s="832" t="s">
        <v>3543</v>
      </c>
      <c r="D294" s="832" t="s">
        <v>1071</v>
      </c>
      <c r="E294" s="832" t="s">
        <v>2644</v>
      </c>
      <c r="F294" s="849"/>
      <c r="G294" s="849"/>
      <c r="H294" s="837">
        <v>0</v>
      </c>
      <c r="I294" s="849">
        <v>7</v>
      </c>
      <c r="J294" s="849">
        <v>3436.23</v>
      </c>
      <c r="K294" s="837">
        <v>1</v>
      </c>
      <c r="L294" s="849">
        <v>7</v>
      </c>
      <c r="M294" s="850">
        <v>3436.23</v>
      </c>
    </row>
    <row r="295" spans="1:13" ht="14.4" customHeight="1" x14ac:dyDescent="0.3">
      <c r="A295" s="831" t="s">
        <v>3472</v>
      </c>
      <c r="B295" s="832" t="s">
        <v>2626</v>
      </c>
      <c r="C295" s="832" t="s">
        <v>4049</v>
      </c>
      <c r="D295" s="832" t="s">
        <v>1071</v>
      </c>
      <c r="E295" s="832" t="s">
        <v>2640</v>
      </c>
      <c r="F295" s="849"/>
      <c r="G295" s="849"/>
      <c r="H295" s="837">
        <v>0</v>
      </c>
      <c r="I295" s="849">
        <v>3</v>
      </c>
      <c r="J295" s="849">
        <v>2208.9900000000002</v>
      </c>
      <c r="K295" s="837">
        <v>1</v>
      </c>
      <c r="L295" s="849">
        <v>3</v>
      </c>
      <c r="M295" s="850">
        <v>2208.9900000000002</v>
      </c>
    </row>
    <row r="296" spans="1:13" ht="14.4" customHeight="1" x14ac:dyDescent="0.3">
      <c r="A296" s="831" t="s">
        <v>3472</v>
      </c>
      <c r="B296" s="832" t="s">
        <v>2626</v>
      </c>
      <c r="C296" s="832" t="s">
        <v>2637</v>
      </c>
      <c r="D296" s="832" t="s">
        <v>1071</v>
      </c>
      <c r="E296" s="832" t="s">
        <v>2638</v>
      </c>
      <c r="F296" s="849"/>
      <c r="G296" s="849"/>
      <c r="H296" s="837">
        <v>0</v>
      </c>
      <c r="I296" s="849">
        <v>1</v>
      </c>
      <c r="J296" s="849">
        <v>368.16</v>
      </c>
      <c r="K296" s="837">
        <v>1</v>
      </c>
      <c r="L296" s="849">
        <v>1</v>
      </c>
      <c r="M296" s="850">
        <v>368.16</v>
      </c>
    </row>
    <row r="297" spans="1:13" ht="14.4" customHeight="1" x14ac:dyDescent="0.3">
      <c r="A297" s="831" t="s">
        <v>3472</v>
      </c>
      <c r="B297" s="832" t="s">
        <v>2626</v>
      </c>
      <c r="C297" s="832" t="s">
        <v>2639</v>
      </c>
      <c r="D297" s="832" t="s">
        <v>1071</v>
      </c>
      <c r="E297" s="832" t="s">
        <v>2640</v>
      </c>
      <c r="F297" s="849"/>
      <c r="G297" s="849"/>
      <c r="H297" s="837">
        <v>0</v>
      </c>
      <c r="I297" s="849">
        <v>4</v>
      </c>
      <c r="J297" s="849">
        <v>2945.32</v>
      </c>
      <c r="K297" s="837">
        <v>1</v>
      </c>
      <c r="L297" s="849">
        <v>4</v>
      </c>
      <c r="M297" s="850">
        <v>2945.32</v>
      </c>
    </row>
    <row r="298" spans="1:13" ht="14.4" customHeight="1" x14ac:dyDescent="0.3">
      <c r="A298" s="831" t="s">
        <v>3472</v>
      </c>
      <c r="B298" s="832" t="s">
        <v>2626</v>
      </c>
      <c r="C298" s="832" t="s">
        <v>2643</v>
      </c>
      <c r="D298" s="832" t="s">
        <v>1071</v>
      </c>
      <c r="E298" s="832" t="s">
        <v>2644</v>
      </c>
      <c r="F298" s="849"/>
      <c r="G298" s="849"/>
      <c r="H298" s="837">
        <v>0</v>
      </c>
      <c r="I298" s="849">
        <v>2</v>
      </c>
      <c r="J298" s="849">
        <v>981.78</v>
      </c>
      <c r="K298" s="837">
        <v>1</v>
      </c>
      <c r="L298" s="849">
        <v>2</v>
      </c>
      <c r="M298" s="850">
        <v>981.78</v>
      </c>
    </row>
    <row r="299" spans="1:13" ht="14.4" customHeight="1" x14ac:dyDescent="0.3">
      <c r="A299" s="831" t="s">
        <v>3472</v>
      </c>
      <c r="B299" s="832" t="s">
        <v>2645</v>
      </c>
      <c r="C299" s="832" t="s">
        <v>2646</v>
      </c>
      <c r="D299" s="832" t="s">
        <v>2647</v>
      </c>
      <c r="E299" s="832" t="s">
        <v>2648</v>
      </c>
      <c r="F299" s="849"/>
      <c r="G299" s="849"/>
      <c r="H299" s="837">
        <v>0</v>
      </c>
      <c r="I299" s="849">
        <v>2</v>
      </c>
      <c r="J299" s="849">
        <v>186.86</v>
      </c>
      <c r="K299" s="837">
        <v>1</v>
      </c>
      <c r="L299" s="849">
        <v>2</v>
      </c>
      <c r="M299" s="850">
        <v>186.86</v>
      </c>
    </row>
    <row r="300" spans="1:13" ht="14.4" customHeight="1" x14ac:dyDescent="0.3">
      <c r="A300" s="831" t="s">
        <v>3472</v>
      </c>
      <c r="B300" s="832" t="s">
        <v>2670</v>
      </c>
      <c r="C300" s="832" t="s">
        <v>2673</v>
      </c>
      <c r="D300" s="832" t="s">
        <v>848</v>
      </c>
      <c r="E300" s="832" t="s">
        <v>652</v>
      </c>
      <c r="F300" s="849"/>
      <c r="G300" s="849"/>
      <c r="H300" s="837">
        <v>0</v>
      </c>
      <c r="I300" s="849">
        <v>1</v>
      </c>
      <c r="J300" s="849">
        <v>72</v>
      </c>
      <c r="K300" s="837">
        <v>1</v>
      </c>
      <c r="L300" s="849">
        <v>1</v>
      </c>
      <c r="M300" s="850">
        <v>72</v>
      </c>
    </row>
    <row r="301" spans="1:13" ht="14.4" customHeight="1" x14ac:dyDescent="0.3">
      <c r="A301" s="831" t="s">
        <v>3472</v>
      </c>
      <c r="B301" s="832" t="s">
        <v>2676</v>
      </c>
      <c r="C301" s="832" t="s">
        <v>2677</v>
      </c>
      <c r="D301" s="832" t="s">
        <v>2678</v>
      </c>
      <c r="E301" s="832" t="s">
        <v>2679</v>
      </c>
      <c r="F301" s="849"/>
      <c r="G301" s="849"/>
      <c r="H301" s="837">
        <v>0</v>
      </c>
      <c r="I301" s="849">
        <v>1</v>
      </c>
      <c r="J301" s="849">
        <v>131.32</v>
      </c>
      <c r="K301" s="837">
        <v>1</v>
      </c>
      <c r="L301" s="849">
        <v>1</v>
      </c>
      <c r="M301" s="850">
        <v>131.32</v>
      </c>
    </row>
    <row r="302" spans="1:13" ht="14.4" customHeight="1" x14ac:dyDescent="0.3">
      <c r="A302" s="831" t="s">
        <v>3472</v>
      </c>
      <c r="B302" s="832" t="s">
        <v>2680</v>
      </c>
      <c r="C302" s="832" t="s">
        <v>2684</v>
      </c>
      <c r="D302" s="832" t="s">
        <v>2682</v>
      </c>
      <c r="E302" s="832" t="s">
        <v>2685</v>
      </c>
      <c r="F302" s="849"/>
      <c r="G302" s="849"/>
      <c r="H302" s="837">
        <v>0</v>
      </c>
      <c r="I302" s="849">
        <v>1</v>
      </c>
      <c r="J302" s="849">
        <v>105.46</v>
      </c>
      <c r="K302" s="837">
        <v>1</v>
      </c>
      <c r="L302" s="849">
        <v>1</v>
      </c>
      <c r="M302" s="850">
        <v>105.46</v>
      </c>
    </row>
    <row r="303" spans="1:13" ht="14.4" customHeight="1" x14ac:dyDescent="0.3">
      <c r="A303" s="831" t="s">
        <v>3472</v>
      </c>
      <c r="B303" s="832" t="s">
        <v>2680</v>
      </c>
      <c r="C303" s="832" t="s">
        <v>2688</v>
      </c>
      <c r="D303" s="832" t="s">
        <v>2682</v>
      </c>
      <c r="E303" s="832" t="s">
        <v>2689</v>
      </c>
      <c r="F303" s="849"/>
      <c r="G303" s="849"/>
      <c r="H303" s="837">
        <v>0</v>
      </c>
      <c r="I303" s="849">
        <v>1</v>
      </c>
      <c r="J303" s="849">
        <v>140.6</v>
      </c>
      <c r="K303" s="837">
        <v>1</v>
      </c>
      <c r="L303" s="849">
        <v>1</v>
      </c>
      <c r="M303" s="850">
        <v>140.6</v>
      </c>
    </row>
    <row r="304" spans="1:13" ht="14.4" customHeight="1" x14ac:dyDescent="0.3">
      <c r="A304" s="831" t="s">
        <v>3472</v>
      </c>
      <c r="B304" s="832" t="s">
        <v>2695</v>
      </c>
      <c r="C304" s="832" t="s">
        <v>2697</v>
      </c>
      <c r="D304" s="832" t="s">
        <v>1091</v>
      </c>
      <c r="E304" s="832" t="s">
        <v>2698</v>
      </c>
      <c r="F304" s="849"/>
      <c r="G304" s="849"/>
      <c r="H304" s="837">
        <v>0</v>
      </c>
      <c r="I304" s="849">
        <v>13</v>
      </c>
      <c r="J304" s="849">
        <v>552.63</v>
      </c>
      <c r="K304" s="837">
        <v>1</v>
      </c>
      <c r="L304" s="849">
        <v>13</v>
      </c>
      <c r="M304" s="850">
        <v>552.63</v>
      </c>
    </row>
    <row r="305" spans="1:13" ht="14.4" customHeight="1" x14ac:dyDescent="0.3">
      <c r="A305" s="831" t="s">
        <v>3472</v>
      </c>
      <c r="B305" s="832" t="s">
        <v>2695</v>
      </c>
      <c r="C305" s="832" t="s">
        <v>2699</v>
      </c>
      <c r="D305" s="832" t="s">
        <v>1091</v>
      </c>
      <c r="E305" s="832" t="s">
        <v>2700</v>
      </c>
      <c r="F305" s="849"/>
      <c r="G305" s="849"/>
      <c r="H305" s="837">
        <v>0</v>
      </c>
      <c r="I305" s="849">
        <v>1</v>
      </c>
      <c r="J305" s="849">
        <v>85.02</v>
      </c>
      <c r="K305" s="837">
        <v>1</v>
      </c>
      <c r="L305" s="849">
        <v>1</v>
      </c>
      <c r="M305" s="850">
        <v>85.02</v>
      </c>
    </row>
    <row r="306" spans="1:13" ht="14.4" customHeight="1" x14ac:dyDescent="0.3">
      <c r="A306" s="831" t="s">
        <v>3472</v>
      </c>
      <c r="B306" s="832" t="s">
        <v>2695</v>
      </c>
      <c r="C306" s="832" t="s">
        <v>2701</v>
      </c>
      <c r="D306" s="832" t="s">
        <v>1086</v>
      </c>
      <c r="E306" s="832" t="s">
        <v>2702</v>
      </c>
      <c r="F306" s="849"/>
      <c r="G306" s="849"/>
      <c r="H306" s="837">
        <v>0</v>
      </c>
      <c r="I306" s="849">
        <v>2</v>
      </c>
      <c r="J306" s="849">
        <v>117.94</v>
      </c>
      <c r="K306" s="837">
        <v>1</v>
      </c>
      <c r="L306" s="849">
        <v>2</v>
      </c>
      <c r="M306" s="850">
        <v>117.94</v>
      </c>
    </row>
    <row r="307" spans="1:13" ht="14.4" customHeight="1" x14ac:dyDescent="0.3">
      <c r="A307" s="831" t="s">
        <v>3472</v>
      </c>
      <c r="B307" s="832" t="s">
        <v>2695</v>
      </c>
      <c r="C307" s="832" t="s">
        <v>4018</v>
      </c>
      <c r="D307" s="832" t="s">
        <v>4019</v>
      </c>
      <c r="E307" s="832" t="s">
        <v>4020</v>
      </c>
      <c r="F307" s="849"/>
      <c r="G307" s="849"/>
      <c r="H307" s="837">
        <v>0</v>
      </c>
      <c r="I307" s="849">
        <v>1</v>
      </c>
      <c r="J307" s="849">
        <v>393.13</v>
      </c>
      <c r="K307" s="837">
        <v>1</v>
      </c>
      <c r="L307" s="849">
        <v>1</v>
      </c>
      <c r="M307" s="850">
        <v>393.13</v>
      </c>
    </row>
    <row r="308" spans="1:13" ht="14.4" customHeight="1" x14ac:dyDescent="0.3">
      <c r="A308" s="831" t="s">
        <v>3472</v>
      </c>
      <c r="B308" s="832" t="s">
        <v>2711</v>
      </c>
      <c r="C308" s="832" t="s">
        <v>2717</v>
      </c>
      <c r="D308" s="832" t="s">
        <v>736</v>
      </c>
      <c r="E308" s="832" t="s">
        <v>2718</v>
      </c>
      <c r="F308" s="849"/>
      <c r="G308" s="849"/>
      <c r="H308" s="837">
        <v>0</v>
      </c>
      <c r="I308" s="849">
        <v>1</v>
      </c>
      <c r="J308" s="849">
        <v>10.65</v>
      </c>
      <c r="K308" s="837">
        <v>1</v>
      </c>
      <c r="L308" s="849">
        <v>1</v>
      </c>
      <c r="M308" s="850">
        <v>10.65</v>
      </c>
    </row>
    <row r="309" spans="1:13" ht="14.4" customHeight="1" x14ac:dyDescent="0.3">
      <c r="A309" s="831" t="s">
        <v>3472</v>
      </c>
      <c r="B309" s="832" t="s">
        <v>2711</v>
      </c>
      <c r="C309" s="832" t="s">
        <v>2719</v>
      </c>
      <c r="D309" s="832" t="s">
        <v>736</v>
      </c>
      <c r="E309" s="832" t="s">
        <v>2720</v>
      </c>
      <c r="F309" s="849"/>
      <c r="G309" s="849"/>
      <c r="H309" s="837">
        <v>0</v>
      </c>
      <c r="I309" s="849">
        <v>2</v>
      </c>
      <c r="J309" s="849">
        <v>70.22</v>
      </c>
      <c r="K309" s="837">
        <v>1</v>
      </c>
      <c r="L309" s="849">
        <v>2</v>
      </c>
      <c r="M309" s="850">
        <v>70.22</v>
      </c>
    </row>
    <row r="310" spans="1:13" ht="14.4" customHeight="1" x14ac:dyDescent="0.3">
      <c r="A310" s="831" t="s">
        <v>3472</v>
      </c>
      <c r="B310" s="832" t="s">
        <v>2711</v>
      </c>
      <c r="C310" s="832" t="s">
        <v>4043</v>
      </c>
      <c r="D310" s="832" t="s">
        <v>734</v>
      </c>
      <c r="E310" s="832" t="s">
        <v>2726</v>
      </c>
      <c r="F310" s="849"/>
      <c r="G310" s="849"/>
      <c r="H310" s="837">
        <v>0</v>
      </c>
      <c r="I310" s="849">
        <v>1</v>
      </c>
      <c r="J310" s="849">
        <v>70.23</v>
      </c>
      <c r="K310" s="837">
        <v>1</v>
      </c>
      <c r="L310" s="849">
        <v>1</v>
      </c>
      <c r="M310" s="850">
        <v>70.23</v>
      </c>
    </row>
    <row r="311" spans="1:13" ht="14.4" customHeight="1" x14ac:dyDescent="0.3">
      <c r="A311" s="831" t="s">
        <v>3472</v>
      </c>
      <c r="B311" s="832" t="s">
        <v>2711</v>
      </c>
      <c r="C311" s="832" t="s">
        <v>3538</v>
      </c>
      <c r="D311" s="832" t="s">
        <v>3539</v>
      </c>
      <c r="E311" s="832" t="s">
        <v>3540</v>
      </c>
      <c r="F311" s="849">
        <v>1</v>
      </c>
      <c r="G311" s="849">
        <v>16.5</v>
      </c>
      <c r="H311" s="837">
        <v>1</v>
      </c>
      <c r="I311" s="849"/>
      <c r="J311" s="849"/>
      <c r="K311" s="837">
        <v>0</v>
      </c>
      <c r="L311" s="849">
        <v>1</v>
      </c>
      <c r="M311" s="850">
        <v>16.5</v>
      </c>
    </row>
    <row r="312" spans="1:13" ht="14.4" customHeight="1" x14ac:dyDescent="0.3">
      <c r="A312" s="831" t="s">
        <v>3472</v>
      </c>
      <c r="B312" s="832" t="s">
        <v>2711</v>
      </c>
      <c r="C312" s="832" t="s">
        <v>2724</v>
      </c>
      <c r="D312" s="832" t="s">
        <v>736</v>
      </c>
      <c r="E312" s="832" t="s">
        <v>737</v>
      </c>
      <c r="F312" s="849"/>
      <c r="G312" s="849"/>
      <c r="H312" s="837">
        <v>0</v>
      </c>
      <c r="I312" s="849">
        <v>2</v>
      </c>
      <c r="J312" s="849">
        <v>35.119999999999997</v>
      </c>
      <c r="K312" s="837">
        <v>1</v>
      </c>
      <c r="L312" s="849">
        <v>2</v>
      </c>
      <c r="M312" s="850">
        <v>35.119999999999997</v>
      </c>
    </row>
    <row r="313" spans="1:13" ht="14.4" customHeight="1" x14ac:dyDescent="0.3">
      <c r="A313" s="831" t="s">
        <v>3472</v>
      </c>
      <c r="B313" s="832" t="s">
        <v>2729</v>
      </c>
      <c r="C313" s="832" t="s">
        <v>2730</v>
      </c>
      <c r="D313" s="832" t="s">
        <v>2731</v>
      </c>
      <c r="E313" s="832" t="s">
        <v>2732</v>
      </c>
      <c r="F313" s="849"/>
      <c r="G313" s="849"/>
      <c r="H313" s="837">
        <v>0</v>
      </c>
      <c r="I313" s="849">
        <v>2</v>
      </c>
      <c r="J313" s="849">
        <v>131.08000000000001</v>
      </c>
      <c r="K313" s="837">
        <v>1</v>
      </c>
      <c r="L313" s="849">
        <v>2</v>
      </c>
      <c r="M313" s="850">
        <v>131.08000000000001</v>
      </c>
    </row>
    <row r="314" spans="1:13" ht="14.4" customHeight="1" x14ac:dyDescent="0.3">
      <c r="A314" s="831" t="s">
        <v>3472</v>
      </c>
      <c r="B314" s="832" t="s">
        <v>2733</v>
      </c>
      <c r="C314" s="832" t="s">
        <v>2736</v>
      </c>
      <c r="D314" s="832" t="s">
        <v>761</v>
      </c>
      <c r="E314" s="832" t="s">
        <v>2737</v>
      </c>
      <c r="F314" s="849"/>
      <c r="G314" s="849"/>
      <c r="H314" s="837">
        <v>0</v>
      </c>
      <c r="I314" s="849">
        <v>6</v>
      </c>
      <c r="J314" s="849">
        <v>210.66000000000003</v>
      </c>
      <c r="K314" s="837">
        <v>1</v>
      </c>
      <c r="L314" s="849">
        <v>6</v>
      </c>
      <c r="M314" s="850">
        <v>210.66000000000003</v>
      </c>
    </row>
    <row r="315" spans="1:13" ht="14.4" customHeight="1" x14ac:dyDescent="0.3">
      <c r="A315" s="831" t="s">
        <v>3472</v>
      </c>
      <c r="B315" s="832" t="s">
        <v>2733</v>
      </c>
      <c r="C315" s="832" t="s">
        <v>2739</v>
      </c>
      <c r="D315" s="832" t="s">
        <v>761</v>
      </c>
      <c r="E315" s="832" t="s">
        <v>762</v>
      </c>
      <c r="F315" s="849"/>
      <c r="G315" s="849"/>
      <c r="H315" s="837">
        <v>0</v>
      </c>
      <c r="I315" s="849">
        <v>1</v>
      </c>
      <c r="J315" s="849">
        <v>70.23</v>
      </c>
      <c r="K315" s="837">
        <v>1</v>
      </c>
      <c r="L315" s="849">
        <v>1</v>
      </c>
      <c r="M315" s="850">
        <v>70.23</v>
      </c>
    </row>
    <row r="316" spans="1:13" ht="14.4" customHeight="1" x14ac:dyDescent="0.3">
      <c r="A316" s="831" t="s">
        <v>3472</v>
      </c>
      <c r="B316" s="832" t="s">
        <v>2733</v>
      </c>
      <c r="C316" s="832" t="s">
        <v>2734</v>
      </c>
      <c r="D316" s="832" t="s">
        <v>761</v>
      </c>
      <c r="E316" s="832" t="s">
        <v>2735</v>
      </c>
      <c r="F316" s="849"/>
      <c r="G316" s="849"/>
      <c r="H316" s="837">
        <v>0</v>
      </c>
      <c r="I316" s="849">
        <v>4</v>
      </c>
      <c r="J316" s="849">
        <v>70.239999999999995</v>
      </c>
      <c r="K316" s="837">
        <v>1</v>
      </c>
      <c r="L316" s="849">
        <v>4</v>
      </c>
      <c r="M316" s="850">
        <v>70.239999999999995</v>
      </c>
    </row>
    <row r="317" spans="1:13" ht="14.4" customHeight="1" x14ac:dyDescent="0.3">
      <c r="A317" s="831" t="s">
        <v>3472</v>
      </c>
      <c r="B317" s="832" t="s">
        <v>2748</v>
      </c>
      <c r="C317" s="832" t="s">
        <v>2749</v>
      </c>
      <c r="D317" s="832" t="s">
        <v>2750</v>
      </c>
      <c r="E317" s="832" t="s">
        <v>2751</v>
      </c>
      <c r="F317" s="849"/>
      <c r="G317" s="849"/>
      <c r="H317" s="837">
        <v>0</v>
      </c>
      <c r="I317" s="849">
        <v>1</v>
      </c>
      <c r="J317" s="849">
        <v>32.76</v>
      </c>
      <c r="K317" s="837">
        <v>1</v>
      </c>
      <c r="L317" s="849">
        <v>1</v>
      </c>
      <c r="M317" s="850">
        <v>32.76</v>
      </c>
    </row>
    <row r="318" spans="1:13" ht="14.4" customHeight="1" x14ac:dyDescent="0.3">
      <c r="A318" s="831" t="s">
        <v>3472</v>
      </c>
      <c r="B318" s="832" t="s">
        <v>2752</v>
      </c>
      <c r="C318" s="832" t="s">
        <v>2753</v>
      </c>
      <c r="D318" s="832" t="s">
        <v>805</v>
      </c>
      <c r="E318" s="832" t="s">
        <v>2754</v>
      </c>
      <c r="F318" s="849"/>
      <c r="G318" s="849"/>
      <c r="H318" s="837">
        <v>0</v>
      </c>
      <c r="I318" s="849">
        <v>4</v>
      </c>
      <c r="J318" s="849">
        <v>35.159999999999997</v>
      </c>
      <c r="K318" s="837">
        <v>1</v>
      </c>
      <c r="L318" s="849">
        <v>4</v>
      </c>
      <c r="M318" s="850">
        <v>35.159999999999997</v>
      </c>
    </row>
    <row r="319" spans="1:13" ht="14.4" customHeight="1" x14ac:dyDescent="0.3">
      <c r="A319" s="831" t="s">
        <v>3472</v>
      </c>
      <c r="B319" s="832" t="s">
        <v>2759</v>
      </c>
      <c r="C319" s="832" t="s">
        <v>4003</v>
      </c>
      <c r="D319" s="832" t="s">
        <v>4004</v>
      </c>
      <c r="E319" s="832" t="s">
        <v>2765</v>
      </c>
      <c r="F319" s="849">
        <v>1</v>
      </c>
      <c r="G319" s="849">
        <v>62.18</v>
      </c>
      <c r="H319" s="837">
        <v>1</v>
      </c>
      <c r="I319" s="849"/>
      <c r="J319" s="849"/>
      <c r="K319" s="837">
        <v>0</v>
      </c>
      <c r="L319" s="849">
        <v>1</v>
      </c>
      <c r="M319" s="850">
        <v>62.18</v>
      </c>
    </row>
    <row r="320" spans="1:13" ht="14.4" customHeight="1" x14ac:dyDescent="0.3">
      <c r="A320" s="831" t="s">
        <v>3472</v>
      </c>
      <c r="B320" s="832" t="s">
        <v>2759</v>
      </c>
      <c r="C320" s="832" t="s">
        <v>2763</v>
      </c>
      <c r="D320" s="832" t="s">
        <v>2761</v>
      </c>
      <c r="E320" s="832" t="s">
        <v>2747</v>
      </c>
      <c r="F320" s="849"/>
      <c r="G320" s="849"/>
      <c r="H320" s="837">
        <v>0</v>
      </c>
      <c r="I320" s="849">
        <v>7</v>
      </c>
      <c r="J320" s="849">
        <v>217.63</v>
      </c>
      <c r="K320" s="837">
        <v>1</v>
      </c>
      <c r="L320" s="849">
        <v>7</v>
      </c>
      <c r="M320" s="850">
        <v>217.63</v>
      </c>
    </row>
    <row r="321" spans="1:13" ht="14.4" customHeight="1" x14ac:dyDescent="0.3">
      <c r="A321" s="831" t="s">
        <v>3472</v>
      </c>
      <c r="B321" s="832" t="s">
        <v>2759</v>
      </c>
      <c r="C321" s="832" t="s">
        <v>2764</v>
      </c>
      <c r="D321" s="832" t="s">
        <v>2761</v>
      </c>
      <c r="E321" s="832" t="s">
        <v>2765</v>
      </c>
      <c r="F321" s="849"/>
      <c r="G321" s="849"/>
      <c r="H321" s="837">
        <v>0</v>
      </c>
      <c r="I321" s="849">
        <v>1</v>
      </c>
      <c r="J321" s="849">
        <v>62.18</v>
      </c>
      <c r="K321" s="837">
        <v>1</v>
      </c>
      <c r="L321" s="849">
        <v>1</v>
      </c>
      <c r="M321" s="850">
        <v>62.18</v>
      </c>
    </row>
    <row r="322" spans="1:13" ht="14.4" customHeight="1" x14ac:dyDescent="0.3">
      <c r="A322" s="831" t="s">
        <v>3472</v>
      </c>
      <c r="B322" s="832" t="s">
        <v>2766</v>
      </c>
      <c r="C322" s="832" t="s">
        <v>2767</v>
      </c>
      <c r="D322" s="832" t="s">
        <v>2768</v>
      </c>
      <c r="E322" s="832" t="s">
        <v>2769</v>
      </c>
      <c r="F322" s="849"/>
      <c r="G322" s="849"/>
      <c r="H322" s="837">
        <v>0</v>
      </c>
      <c r="I322" s="849">
        <v>1</v>
      </c>
      <c r="J322" s="849">
        <v>31.09</v>
      </c>
      <c r="K322" s="837">
        <v>1</v>
      </c>
      <c r="L322" s="849">
        <v>1</v>
      </c>
      <c r="M322" s="850">
        <v>31.09</v>
      </c>
    </row>
    <row r="323" spans="1:13" ht="14.4" customHeight="1" x14ac:dyDescent="0.3">
      <c r="A323" s="831" t="s">
        <v>3472</v>
      </c>
      <c r="B323" s="832" t="s">
        <v>2770</v>
      </c>
      <c r="C323" s="832" t="s">
        <v>2771</v>
      </c>
      <c r="D323" s="832" t="s">
        <v>2772</v>
      </c>
      <c r="E323" s="832" t="s">
        <v>2268</v>
      </c>
      <c r="F323" s="849"/>
      <c r="G323" s="849"/>
      <c r="H323" s="837">
        <v>0</v>
      </c>
      <c r="I323" s="849">
        <v>3</v>
      </c>
      <c r="J323" s="849">
        <v>93.27</v>
      </c>
      <c r="K323" s="837">
        <v>1</v>
      </c>
      <c r="L323" s="849">
        <v>3</v>
      </c>
      <c r="M323" s="850">
        <v>93.27</v>
      </c>
    </row>
    <row r="324" spans="1:13" ht="14.4" customHeight="1" x14ac:dyDescent="0.3">
      <c r="A324" s="831" t="s">
        <v>3472</v>
      </c>
      <c r="B324" s="832" t="s">
        <v>2775</v>
      </c>
      <c r="C324" s="832" t="s">
        <v>2776</v>
      </c>
      <c r="D324" s="832" t="s">
        <v>2777</v>
      </c>
      <c r="E324" s="832" t="s">
        <v>2778</v>
      </c>
      <c r="F324" s="849"/>
      <c r="G324" s="849"/>
      <c r="H324" s="837">
        <v>0</v>
      </c>
      <c r="I324" s="849">
        <v>2</v>
      </c>
      <c r="J324" s="849">
        <v>437.46</v>
      </c>
      <c r="K324" s="837">
        <v>1</v>
      </c>
      <c r="L324" s="849">
        <v>2</v>
      </c>
      <c r="M324" s="850">
        <v>437.46</v>
      </c>
    </row>
    <row r="325" spans="1:13" ht="14.4" customHeight="1" x14ac:dyDescent="0.3">
      <c r="A325" s="831" t="s">
        <v>3472</v>
      </c>
      <c r="B325" s="832" t="s">
        <v>2780</v>
      </c>
      <c r="C325" s="832" t="s">
        <v>2781</v>
      </c>
      <c r="D325" s="832" t="s">
        <v>1553</v>
      </c>
      <c r="E325" s="832" t="s">
        <v>2737</v>
      </c>
      <c r="F325" s="849"/>
      <c r="G325" s="849"/>
      <c r="H325" s="837">
        <v>0</v>
      </c>
      <c r="I325" s="849">
        <v>2</v>
      </c>
      <c r="J325" s="849">
        <v>95.4</v>
      </c>
      <c r="K325" s="837">
        <v>1</v>
      </c>
      <c r="L325" s="849">
        <v>2</v>
      </c>
      <c r="M325" s="850">
        <v>95.4</v>
      </c>
    </row>
    <row r="326" spans="1:13" ht="14.4" customHeight="1" x14ac:dyDescent="0.3">
      <c r="A326" s="831" t="s">
        <v>3472</v>
      </c>
      <c r="B326" s="832" t="s">
        <v>2784</v>
      </c>
      <c r="C326" s="832" t="s">
        <v>3556</v>
      </c>
      <c r="D326" s="832" t="s">
        <v>2786</v>
      </c>
      <c r="E326" s="832" t="s">
        <v>2765</v>
      </c>
      <c r="F326" s="849"/>
      <c r="G326" s="849"/>
      <c r="H326" s="837">
        <v>0</v>
      </c>
      <c r="I326" s="849">
        <v>1</v>
      </c>
      <c r="J326" s="849">
        <v>95.39</v>
      </c>
      <c r="K326" s="837">
        <v>1</v>
      </c>
      <c r="L326" s="849">
        <v>1</v>
      </c>
      <c r="M326" s="850">
        <v>95.39</v>
      </c>
    </row>
    <row r="327" spans="1:13" ht="14.4" customHeight="1" x14ac:dyDescent="0.3">
      <c r="A327" s="831" t="s">
        <v>3472</v>
      </c>
      <c r="B327" s="832" t="s">
        <v>2784</v>
      </c>
      <c r="C327" s="832" t="s">
        <v>2785</v>
      </c>
      <c r="D327" s="832" t="s">
        <v>2786</v>
      </c>
      <c r="E327" s="832" t="s">
        <v>2787</v>
      </c>
      <c r="F327" s="849"/>
      <c r="G327" s="849"/>
      <c r="H327" s="837">
        <v>0</v>
      </c>
      <c r="I327" s="849">
        <v>2</v>
      </c>
      <c r="J327" s="849">
        <v>20.68</v>
      </c>
      <c r="K327" s="837">
        <v>1</v>
      </c>
      <c r="L327" s="849">
        <v>2</v>
      </c>
      <c r="M327" s="850">
        <v>20.68</v>
      </c>
    </row>
    <row r="328" spans="1:13" ht="14.4" customHeight="1" x14ac:dyDescent="0.3">
      <c r="A328" s="831" t="s">
        <v>3472</v>
      </c>
      <c r="B328" s="832" t="s">
        <v>2784</v>
      </c>
      <c r="C328" s="832" t="s">
        <v>2788</v>
      </c>
      <c r="D328" s="832" t="s">
        <v>2786</v>
      </c>
      <c r="E328" s="832" t="s">
        <v>2789</v>
      </c>
      <c r="F328" s="849"/>
      <c r="G328" s="849"/>
      <c r="H328" s="837">
        <v>0</v>
      </c>
      <c r="I328" s="849">
        <v>2</v>
      </c>
      <c r="J328" s="849">
        <v>31.8</v>
      </c>
      <c r="K328" s="837">
        <v>1</v>
      </c>
      <c r="L328" s="849">
        <v>2</v>
      </c>
      <c r="M328" s="850">
        <v>31.8</v>
      </c>
    </row>
    <row r="329" spans="1:13" ht="14.4" customHeight="1" x14ac:dyDescent="0.3">
      <c r="A329" s="831" t="s">
        <v>3472</v>
      </c>
      <c r="B329" s="832" t="s">
        <v>2791</v>
      </c>
      <c r="C329" s="832" t="s">
        <v>2792</v>
      </c>
      <c r="D329" s="832" t="s">
        <v>2793</v>
      </c>
      <c r="E329" s="832" t="s">
        <v>2794</v>
      </c>
      <c r="F329" s="849"/>
      <c r="G329" s="849"/>
      <c r="H329" s="837">
        <v>0</v>
      </c>
      <c r="I329" s="849">
        <v>1</v>
      </c>
      <c r="J329" s="849">
        <v>44.52</v>
      </c>
      <c r="K329" s="837">
        <v>1</v>
      </c>
      <c r="L329" s="849">
        <v>1</v>
      </c>
      <c r="M329" s="850">
        <v>44.52</v>
      </c>
    </row>
    <row r="330" spans="1:13" ht="14.4" customHeight="1" x14ac:dyDescent="0.3">
      <c r="A330" s="831" t="s">
        <v>3472</v>
      </c>
      <c r="B330" s="832" t="s">
        <v>2795</v>
      </c>
      <c r="C330" s="832" t="s">
        <v>4700</v>
      </c>
      <c r="D330" s="832" t="s">
        <v>1115</v>
      </c>
      <c r="E330" s="832"/>
      <c r="F330" s="849">
        <v>1</v>
      </c>
      <c r="G330" s="849">
        <v>89.03</v>
      </c>
      <c r="H330" s="837">
        <v>1</v>
      </c>
      <c r="I330" s="849"/>
      <c r="J330" s="849"/>
      <c r="K330" s="837">
        <v>0</v>
      </c>
      <c r="L330" s="849">
        <v>1</v>
      </c>
      <c r="M330" s="850">
        <v>89.03</v>
      </c>
    </row>
    <row r="331" spans="1:13" ht="14.4" customHeight="1" x14ac:dyDescent="0.3">
      <c r="A331" s="831" t="s">
        <v>3472</v>
      </c>
      <c r="B331" s="832" t="s">
        <v>2803</v>
      </c>
      <c r="C331" s="832" t="s">
        <v>4057</v>
      </c>
      <c r="D331" s="832" t="s">
        <v>2805</v>
      </c>
      <c r="E331" s="832" t="s">
        <v>4058</v>
      </c>
      <c r="F331" s="849"/>
      <c r="G331" s="849"/>
      <c r="H331" s="837">
        <v>0</v>
      </c>
      <c r="I331" s="849">
        <v>1</v>
      </c>
      <c r="J331" s="849">
        <v>234.91</v>
      </c>
      <c r="K331" s="837">
        <v>1</v>
      </c>
      <c r="L331" s="849">
        <v>1</v>
      </c>
      <c r="M331" s="850">
        <v>234.91</v>
      </c>
    </row>
    <row r="332" spans="1:13" ht="14.4" customHeight="1" x14ac:dyDescent="0.3">
      <c r="A332" s="831" t="s">
        <v>3472</v>
      </c>
      <c r="B332" s="832" t="s">
        <v>2816</v>
      </c>
      <c r="C332" s="832" t="s">
        <v>2820</v>
      </c>
      <c r="D332" s="832" t="s">
        <v>1353</v>
      </c>
      <c r="E332" s="832" t="s">
        <v>2821</v>
      </c>
      <c r="F332" s="849"/>
      <c r="G332" s="849"/>
      <c r="H332" s="837">
        <v>0</v>
      </c>
      <c r="I332" s="849">
        <v>2</v>
      </c>
      <c r="J332" s="849">
        <v>79.099999999999994</v>
      </c>
      <c r="K332" s="837">
        <v>1</v>
      </c>
      <c r="L332" s="849">
        <v>2</v>
      </c>
      <c r="M332" s="850">
        <v>79.099999999999994</v>
      </c>
    </row>
    <row r="333" spans="1:13" ht="14.4" customHeight="1" x14ac:dyDescent="0.3">
      <c r="A333" s="831" t="s">
        <v>3472</v>
      </c>
      <c r="B333" s="832" t="s">
        <v>2826</v>
      </c>
      <c r="C333" s="832" t="s">
        <v>2827</v>
      </c>
      <c r="D333" s="832" t="s">
        <v>2828</v>
      </c>
      <c r="E333" s="832" t="s">
        <v>2829</v>
      </c>
      <c r="F333" s="849"/>
      <c r="G333" s="849"/>
      <c r="H333" s="837">
        <v>0</v>
      </c>
      <c r="I333" s="849">
        <v>1</v>
      </c>
      <c r="J333" s="849">
        <v>79.11</v>
      </c>
      <c r="K333" s="837">
        <v>1</v>
      </c>
      <c r="L333" s="849">
        <v>1</v>
      </c>
      <c r="M333" s="850">
        <v>79.11</v>
      </c>
    </row>
    <row r="334" spans="1:13" ht="14.4" customHeight="1" x14ac:dyDescent="0.3">
      <c r="A334" s="831" t="s">
        <v>3472</v>
      </c>
      <c r="B334" s="832" t="s">
        <v>2842</v>
      </c>
      <c r="C334" s="832" t="s">
        <v>2853</v>
      </c>
      <c r="D334" s="832" t="s">
        <v>1790</v>
      </c>
      <c r="E334" s="832" t="s">
        <v>2854</v>
      </c>
      <c r="F334" s="849"/>
      <c r="G334" s="849"/>
      <c r="H334" s="837">
        <v>0</v>
      </c>
      <c r="I334" s="849">
        <v>5</v>
      </c>
      <c r="J334" s="849">
        <v>465.90000000000003</v>
      </c>
      <c r="K334" s="837">
        <v>1</v>
      </c>
      <c r="L334" s="849">
        <v>5</v>
      </c>
      <c r="M334" s="850">
        <v>465.90000000000003</v>
      </c>
    </row>
    <row r="335" spans="1:13" ht="14.4" customHeight="1" x14ac:dyDescent="0.3">
      <c r="A335" s="831" t="s">
        <v>3472</v>
      </c>
      <c r="B335" s="832" t="s">
        <v>2842</v>
      </c>
      <c r="C335" s="832" t="s">
        <v>2849</v>
      </c>
      <c r="D335" s="832" t="s">
        <v>1790</v>
      </c>
      <c r="E335" s="832" t="s">
        <v>2850</v>
      </c>
      <c r="F335" s="849"/>
      <c r="G335" s="849"/>
      <c r="H335" s="837">
        <v>0</v>
      </c>
      <c r="I335" s="849">
        <v>1</v>
      </c>
      <c r="J335" s="849">
        <v>46.6</v>
      </c>
      <c r="K335" s="837">
        <v>1</v>
      </c>
      <c r="L335" s="849">
        <v>1</v>
      </c>
      <c r="M335" s="850">
        <v>46.6</v>
      </c>
    </row>
    <row r="336" spans="1:13" ht="14.4" customHeight="1" x14ac:dyDescent="0.3">
      <c r="A336" s="831" t="s">
        <v>3472</v>
      </c>
      <c r="B336" s="832" t="s">
        <v>2857</v>
      </c>
      <c r="C336" s="832" t="s">
        <v>3366</v>
      </c>
      <c r="D336" s="832" t="s">
        <v>2859</v>
      </c>
      <c r="E336" s="832" t="s">
        <v>823</v>
      </c>
      <c r="F336" s="849"/>
      <c r="G336" s="849"/>
      <c r="H336" s="837">
        <v>0</v>
      </c>
      <c r="I336" s="849">
        <v>1</v>
      </c>
      <c r="J336" s="849">
        <v>143.35</v>
      </c>
      <c r="K336" s="837">
        <v>1</v>
      </c>
      <c r="L336" s="849">
        <v>1</v>
      </c>
      <c r="M336" s="850">
        <v>143.35</v>
      </c>
    </row>
    <row r="337" spans="1:13" ht="14.4" customHeight="1" x14ac:dyDescent="0.3">
      <c r="A337" s="831" t="s">
        <v>3472</v>
      </c>
      <c r="B337" s="832" t="s">
        <v>2862</v>
      </c>
      <c r="C337" s="832" t="s">
        <v>2863</v>
      </c>
      <c r="D337" s="832" t="s">
        <v>2864</v>
      </c>
      <c r="E337" s="832" t="s">
        <v>2865</v>
      </c>
      <c r="F337" s="849"/>
      <c r="G337" s="849"/>
      <c r="H337" s="837">
        <v>0</v>
      </c>
      <c r="I337" s="849">
        <v>1</v>
      </c>
      <c r="J337" s="849">
        <v>186.57</v>
      </c>
      <c r="K337" s="837">
        <v>1</v>
      </c>
      <c r="L337" s="849">
        <v>1</v>
      </c>
      <c r="M337" s="850">
        <v>186.57</v>
      </c>
    </row>
    <row r="338" spans="1:13" ht="14.4" customHeight="1" x14ac:dyDescent="0.3">
      <c r="A338" s="831" t="s">
        <v>3472</v>
      </c>
      <c r="B338" s="832" t="s">
        <v>2862</v>
      </c>
      <c r="C338" s="832" t="s">
        <v>4015</v>
      </c>
      <c r="D338" s="832" t="s">
        <v>2273</v>
      </c>
      <c r="E338" s="832" t="s">
        <v>4016</v>
      </c>
      <c r="F338" s="849"/>
      <c r="G338" s="849"/>
      <c r="H338" s="837">
        <v>0</v>
      </c>
      <c r="I338" s="849">
        <v>1</v>
      </c>
      <c r="J338" s="849">
        <v>138.83000000000001</v>
      </c>
      <c r="K338" s="837">
        <v>1</v>
      </c>
      <c r="L338" s="849">
        <v>1</v>
      </c>
      <c r="M338" s="850">
        <v>138.83000000000001</v>
      </c>
    </row>
    <row r="339" spans="1:13" ht="14.4" customHeight="1" x14ac:dyDescent="0.3">
      <c r="A339" s="831" t="s">
        <v>3472</v>
      </c>
      <c r="B339" s="832" t="s">
        <v>2875</v>
      </c>
      <c r="C339" s="832" t="s">
        <v>2876</v>
      </c>
      <c r="D339" s="832" t="s">
        <v>1061</v>
      </c>
      <c r="E339" s="832" t="s">
        <v>2877</v>
      </c>
      <c r="F339" s="849"/>
      <c r="G339" s="849"/>
      <c r="H339" s="837">
        <v>0</v>
      </c>
      <c r="I339" s="849">
        <v>1</v>
      </c>
      <c r="J339" s="849">
        <v>100.1</v>
      </c>
      <c r="K339" s="837">
        <v>1</v>
      </c>
      <c r="L339" s="849">
        <v>1</v>
      </c>
      <c r="M339" s="850">
        <v>100.1</v>
      </c>
    </row>
    <row r="340" spans="1:13" ht="14.4" customHeight="1" x14ac:dyDescent="0.3">
      <c r="A340" s="831" t="s">
        <v>3472</v>
      </c>
      <c r="B340" s="832" t="s">
        <v>2895</v>
      </c>
      <c r="C340" s="832" t="s">
        <v>2899</v>
      </c>
      <c r="D340" s="832" t="s">
        <v>2900</v>
      </c>
      <c r="E340" s="832" t="s">
        <v>2901</v>
      </c>
      <c r="F340" s="849"/>
      <c r="G340" s="849"/>
      <c r="H340" s="837">
        <v>0</v>
      </c>
      <c r="I340" s="849">
        <v>1</v>
      </c>
      <c r="J340" s="849">
        <v>105.23</v>
      </c>
      <c r="K340" s="837">
        <v>1</v>
      </c>
      <c r="L340" s="849">
        <v>1</v>
      </c>
      <c r="M340" s="850">
        <v>105.23</v>
      </c>
    </row>
    <row r="341" spans="1:13" ht="14.4" customHeight="1" x14ac:dyDescent="0.3">
      <c r="A341" s="831" t="s">
        <v>3472</v>
      </c>
      <c r="B341" s="832" t="s">
        <v>2895</v>
      </c>
      <c r="C341" s="832" t="s">
        <v>2908</v>
      </c>
      <c r="D341" s="832" t="s">
        <v>2900</v>
      </c>
      <c r="E341" s="832" t="s">
        <v>2909</v>
      </c>
      <c r="F341" s="849"/>
      <c r="G341" s="849"/>
      <c r="H341" s="837">
        <v>0</v>
      </c>
      <c r="I341" s="849">
        <v>1</v>
      </c>
      <c r="J341" s="849">
        <v>84.18</v>
      </c>
      <c r="K341" s="837">
        <v>1</v>
      </c>
      <c r="L341" s="849">
        <v>1</v>
      </c>
      <c r="M341" s="850">
        <v>84.18</v>
      </c>
    </row>
    <row r="342" spans="1:13" ht="14.4" customHeight="1" x14ac:dyDescent="0.3">
      <c r="A342" s="831" t="s">
        <v>3472</v>
      </c>
      <c r="B342" s="832" t="s">
        <v>2895</v>
      </c>
      <c r="C342" s="832" t="s">
        <v>2910</v>
      </c>
      <c r="D342" s="832" t="s">
        <v>2897</v>
      </c>
      <c r="E342" s="832" t="s">
        <v>2911</v>
      </c>
      <c r="F342" s="849"/>
      <c r="G342" s="849"/>
      <c r="H342" s="837">
        <v>0</v>
      </c>
      <c r="I342" s="849">
        <v>1</v>
      </c>
      <c r="J342" s="849">
        <v>63.14</v>
      </c>
      <c r="K342" s="837">
        <v>1</v>
      </c>
      <c r="L342" s="849">
        <v>1</v>
      </c>
      <c r="M342" s="850">
        <v>63.14</v>
      </c>
    </row>
    <row r="343" spans="1:13" ht="14.4" customHeight="1" x14ac:dyDescent="0.3">
      <c r="A343" s="831" t="s">
        <v>3472</v>
      </c>
      <c r="B343" s="832" t="s">
        <v>2895</v>
      </c>
      <c r="C343" s="832" t="s">
        <v>3384</v>
      </c>
      <c r="D343" s="832" t="s">
        <v>2897</v>
      </c>
      <c r="E343" s="832" t="s">
        <v>3385</v>
      </c>
      <c r="F343" s="849">
        <v>1</v>
      </c>
      <c r="G343" s="849">
        <v>105.23</v>
      </c>
      <c r="H343" s="837">
        <v>1</v>
      </c>
      <c r="I343" s="849"/>
      <c r="J343" s="849"/>
      <c r="K343" s="837">
        <v>0</v>
      </c>
      <c r="L343" s="849">
        <v>1</v>
      </c>
      <c r="M343" s="850">
        <v>105.23</v>
      </c>
    </row>
    <row r="344" spans="1:13" ht="14.4" customHeight="1" x14ac:dyDescent="0.3">
      <c r="A344" s="831" t="s">
        <v>3472</v>
      </c>
      <c r="B344" s="832" t="s">
        <v>2895</v>
      </c>
      <c r="C344" s="832" t="s">
        <v>2912</v>
      </c>
      <c r="D344" s="832" t="s">
        <v>2897</v>
      </c>
      <c r="E344" s="832" t="s">
        <v>2913</v>
      </c>
      <c r="F344" s="849"/>
      <c r="G344" s="849"/>
      <c r="H344" s="837">
        <v>0</v>
      </c>
      <c r="I344" s="849">
        <v>2</v>
      </c>
      <c r="J344" s="849">
        <v>98.16</v>
      </c>
      <c r="K344" s="837">
        <v>1</v>
      </c>
      <c r="L344" s="849">
        <v>2</v>
      </c>
      <c r="M344" s="850">
        <v>98.16</v>
      </c>
    </row>
    <row r="345" spans="1:13" ht="14.4" customHeight="1" x14ac:dyDescent="0.3">
      <c r="A345" s="831" t="s">
        <v>3472</v>
      </c>
      <c r="B345" s="832" t="s">
        <v>2895</v>
      </c>
      <c r="C345" s="832" t="s">
        <v>2904</v>
      </c>
      <c r="D345" s="832" t="s">
        <v>2900</v>
      </c>
      <c r="E345" s="832" t="s">
        <v>2905</v>
      </c>
      <c r="F345" s="849"/>
      <c r="G345" s="849"/>
      <c r="H345" s="837">
        <v>0</v>
      </c>
      <c r="I345" s="849">
        <v>2</v>
      </c>
      <c r="J345" s="849">
        <v>126.28</v>
      </c>
      <c r="K345" s="837">
        <v>1</v>
      </c>
      <c r="L345" s="849">
        <v>2</v>
      </c>
      <c r="M345" s="850">
        <v>126.28</v>
      </c>
    </row>
    <row r="346" spans="1:13" ht="14.4" customHeight="1" x14ac:dyDescent="0.3">
      <c r="A346" s="831" t="s">
        <v>3472</v>
      </c>
      <c r="B346" s="832" t="s">
        <v>2956</v>
      </c>
      <c r="C346" s="832" t="s">
        <v>4006</v>
      </c>
      <c r="D346" s="832" t="s">
        <v>2958</v>
      </c>
      <c r="E346" s="832" t="s">
        <v>4007</v>
      </c>
      <c r="F346" s="849"/>
      <c r="G346" s="849"/>
      <c r="H346" s="837">
        <v>0</v>
      </c>
      <c r="I346" s="849">
        <v>2</v>
      </c>
      <c r="J346" s="849">
        <v>282.18</v>
      </c>
      <c r="K346" s="837">
        <v>1</v>
      </c>
      <c r="L346" s="849">
        <v>2</v>
      </c>
      <c r="M346" s="850">
        <v>282.18</v>
      </c>
    </row>
    <row r="347" spans="1:13" ht="14.4" customHeight="1" x14ac:dyDescent="0.3">
      <c r="A347" s="831" t="s">
        <v>3472</v>
      </c>
      <c r="B347" s="832" t="s">
        <v>3003</v>
      </c>
      <c r="C347" s="832" t="s">
        <v>3004</v>
      </c>
      <c r="D347" s="832" t="s">
        <v>3005</v>
      </c>
      <c r="E347" s="832" t="s">
        <v>3006</v>
      </c>
      <c r="F347" s="849"/>
      <c r="G347" s="849"/>
      <c r="H347" s="837">
        <v>0</v>
      </c>
      <c r="I347" s="849">
        <v>1</v>
      </c>
      <c r="J347" s="849">
        <v>206.88</v>
      </c>
      <c r="K347" s="837">
        <v>1</v>
      </c>
      <c r="L347" s="849">
        <v>1</v>
      </c>
      <c r="M347" s="850">
        <v>206.88</v>
      </c>
    </row>
    <row r="348" spans="1:13" ht="14.4" customHeight="1" x14ac:dyDescent="0.3">
      <c r="A348" s="831" t="s">
        <v>3472</v>
      </c>
      <c r="B348" s="832" t="s">
        <v>3020</v>
      </c>
      <c r="C348" s="832" t="s">
        <v>3854</v>
      </c>
      <c r="D348" s="832" t="s">
        <v>3855</v>
      </c>
      <c r="E348" s="832" t="s">
        <v>3856</v>
      </c>
      <c r="F348" s="849">
        <v>1</v>
      </c>
      <c r="G348" s="849">
        <v>48.42</v>
      </c>
      <c r="H348" s="837">
        <v>1</v>
      </c>
      <c r="I348" s="849"/>
      <c r="J348" s="849"/>
      <c r="K348" s="837">
        <v>0</v>
      </c>
      <c r="L348" s="849">
        <v>1</v>
      </c>
      <c r="M348" s="850">
        <v>48.42</v>
      </c>
    </row>
    <row r="349" spans="1:13" ht="14.4" customHeight="1" x14ac:dyDescent="0.3">
      <c r="A349" s="831" t="s">
        <v>3472</v>
      </c>
      <c r="B349" s="832" t="s">
        <v>3024</v>
      </c>
      <c r="C349" s="832" t="s">
        <v>3025</v>
      </c>
      <c r="D349" s="832" t="s">
        <v>641</v>
      </c>
      <c r="E349" s="832" t="s">
        <v>642</v>
      </c>
      <c r="F349" s="849"/>
      <c r="G349" s="849"/>
      <c r="H349" s="837">
        <v>0</v>
      </c>
      <c r="I349" s="849">
        <v>12</v>
      </c>
      <c r="J349" s="849">
        <v>261.12</v>
      </c>
      <c r="K349" s="837">
        <v>1</v>
      </c>
      <c r="L349" s="849">
        <v>12</v>
      </c>
      <c r="M349" s="850">
        <v>261.12</v>
      </c>
    </row>
    <row r="350" spans="1:13" ht="14.4" customHeight="1" x14ac:dyDescent="0.3">
      <c r="A350" s="831" t="s">
        <v>3472</v>
      </c>
      <c r="B350" s="832" t="s">
        <v>3056</v>
      </c>
      <c r="C350" s="832" t="s">
        <v>3057</v>
      </c>
      <c r="D350" s="832" t="s">
        <v>1461</v>
      </c>
      <c r="E350" s="832" t="s">
        <v>3058</v>
      </c>
      <c r="F350" s="849"/>
      <c r="G350" s="849"/>
      <c r="H350" s="837"/>
      <c r="I350" s="849">
        <v>9</v>
      </c>
      <c r="J350" s="849">
        <v>0</v>
      </c>
      <c r="K350" s="837"/>
      <c r="L350" s="849">
        <v>9</v>
      </c>
      <c r="M350" s="850">
        <v>0</v>
      </c>
    </row>
    <row r="351" spans="1:13" ht="14.4" customHeight="1" x14ac:dyDescent="0.3">
      <c r="A351" s="831" t="s">
        <v>3472</v>
      </c>
      <c r="B351" s="832" t="s">
        <v>3082</v>
      </c>
      <c r="C351" s="832" t="s">
        <v>3554</v>
      </c>
      <c r="D351" s="832" t="s">
        <v>1544</v>
      </c>
      <c r="E351" s="832" t="s">
        <v>3089</v>
      </c>
      <c r="F351" s="849"/>
      <c r="G351" s="849"/>
      <c r="H351" s="837">
        <v>0</v>
      </c>
      <c r="I351" s="849">
        <v>1</v>
      </c>
      <c r="J351" s="849">
        <v>298.94</v>
      </c>
      <c r="K351" s="837">
        <v>1</v>
      </c>
      <c r="L351" s="849">
        <v>1</v>
      </c>
      <c r="M351" s="850">
        <v>298.94</v>
      </c>
    </row>
    <row r="352" spans="1:13" ht="14.4" customHeight="1" x14ac:dyDescent="0.3">
      <c r="A352" s="831" t="s">
        <v>3472</v>
      </c>
      <c r="B352" s="832" t="s">
        <v>3090</v>
      </c>
      <c r="C352" s="832" t="s">
        <v>3093</v>
      </c>
      <c r="D352" s="832" t="s">
        <v>1432</v>
      </c>
      <c r="E352" s="832" t="s">
        <v>3094</v>
      </c>
      <c r="F352" s="849"/>
      <c r="G352" s="849"/>
      <c r="H352" s="837">
        <v>0</v>
      </c>
      <c r="I352" s="849">
        <v>1</v>
      </c>
      <c r="J352" s="849">
        <v>229.15</v>
      </c>
      <c r="K352" s="837">
        <v>1</v>
      </c>
      <c r="L352" s="849">
        <v>1</v>
      </c>
      <c r="M352" s="850">
        <v>229.15</v>
      </c>
    </row>
    <row r="353" spans="1:13" ht="14.4" customHeight="1" x14ac:dyDescent="0.3">
      <c r="A353" s="831" t="s">
        <v>3472</v>
      </c>
      <c r="B353" s="832" t="s">
        <v>3131</v>
      </c>
      <c r="C353" s="832" t="s">
        <v>3492</v>
      </c>
      <c r="D353" s="832" t="s">
        <v>1876</v>
      </c>
      <c r="E353" s="832" t="s">
        <v>3134</v>
      </c>
      <c r="F353" s="849">
        <v>1</v>
      </c>
      <c r="G353" s="849">
        <v>9.4</v>
      </c>
      <c r="H353" s="837">
        <v>1</v>
      </c>
      <c r="I353" s="849"/>
      <c r="J353" s="849"/>
      <c r="K353" s="837">
        <v>0</v>
      </c>
      <c r="L353" s="849">
        <v>1</v>
      </c>
      <c r="M353" s="850">
        <v>9.4</v>
      </c>
    </row>
    <row r="354" spans="1:13" ht="14.4" customHeight="1" x14ac:dyDescent="0.3">
      <c r="A354" s="831" t="s">
        <v>3472</v>
      </c>
      <c r="B354" s="832" t="s">
        <v>3131</v>
      </c>
      <c r="C354" s="832" t="s">
        <v>3137</v>
      </c>
      <c r="D354" s="832" t="s">
        <v>3133</v>
      </c>
      <c r="E354" s="832" t="s">
        <v>3136</v>
      </c>
      <c r="F354" s="849"/>
      <c r="G354" s="849"/>
      <c r="H354" s="837">
        <v>0</v>
      </c>
      <c r="I354" s="849">
        <v>1</v>
      </c>
      <c r="J354" s="849">
        <v>4.7</v>
      </c>
      <c r="K354" s="837">
        <v>1</v>
      </c>
      <c r="L354" s="849">
        <v>1</v>
      </c>
      <c r="M354" s="850">
        <v>4.7</v>
      </c>
    </row>
    <row r="355" spans="1:13" ht="14.4" customHeight="1" x14ac:dyDescent="0.3">
      <c r="A355" s="831" t="s">
        <v>3472</v>
      </c>
      <c r="B355" s="832" t="s">
        <v>3148</v>
      </c>
      <c r="C355" s="832" t="s">
        <v>3149</v>
      </c>
      <c r="D355" s="832" t="s">
        <v>821</v>
      </c>
      <c r="E355" s="832" t="s">
        <v>762</v>
      </c>
      <c r="F355" s="849"/>
      <c r="G355" s="849"/>
      <c r="H355" s="837">
        <v>0</v>
      </c>
      <c r="I355" s="849">
        <v>2</v>
      </c>
      <c r="J355" s="849">
        <v>131.97999999999999</v>
      </c>
      <c r="K355" s="837">
        <v>1</v>
      </c>
      <c r="L355" s="849">
        <v>2</v>
      </c>
      <c r="M355" s="850">
        <v>131.97999999999999</v>
      </c>
    </row>
    <row r="356" spans="1:13" ht="14.4" customHeight="1" x14ac:dyDescent="0.3">
      <c r="A356" s="831" t="s">
        <v>3472</v>
      </c>
      <c r="B356" s="832" t="s">
        <v>3168</v>
      </c>
      <c r="C356" s="832" t="s">
        <v>3172</v>
      </c>
      <c r="D356" s="832" t="s">
        <v>3173</v>
      </c>
      <c r="E356" s="832" t="s">
        <v>3171</v>
      </c>
      <c r="F356" s="849"/>
      <c r="G356" s="849"/>
      <c r="H356" s="837">
        <v>0</v>
      </c>
      <c r="I356" s="849">
        <v>1</v>
      </c>
      <c r="J356" s="849">
        <v>161.06</v>
      </c>
      <c r="K356" s="837">
        <v>1</v>
      </c>
      <c r="L356" s="849">
        <v>1</v>
      </c>
      <c r="M356" s="850">
        <v>161.06</v>
      </c>
    </row>
    <row r="357" spans="1:13" ht="14.4" customHeight="1" x14ac:dyDescent="0.3">
      <c r="A357" s="831" t="s">
        <v>3472</v>
      </c>
      <c r="B357" s="832" t="s">
        <v>3182</v>
      </c>
      <c r="C357" s="832" t="s">
        <v>3183</v>
      </c>
      <c r="D357" s="832" t="s">
        <v>813</v>
      </c>
      <c r="E357" s="832" t="s">
        <v>2765</v>
      </c>
      <c r="F357" s="849"/>
      <c r="G357" s="849"/>
      <c r="H357" s="837"/>
      <c r="I357" s="849">
        <v>1</v>
      </c>
      <c r="J357" s="849">
        <v>0</v>
      </c>
      <c r="K357" s="837"/>
      <c r="L357" s="849">
        <v>1</v>
      </c>
      <c r="M357" s="850">
        <v>0</v>
      </c>
    </row>
    <row r="358" spans="1:13" ht="14.4" customHeight="1" x14ac:dyDescent="0.3">
      <c r="A358" s="831" t="s">
        <v>3472</v>
      </c>
      <c r="B358" s="832" t="s">
        <v>3182</v>
      </c>
      <c r="C358" s="832" t="s">
        <v>3184</v>
      </c>
      <c r="D358" s="832" t="s">
        <v>811</v>
      </c>
      <c r="E358" s="832" t="s">
        <v>3185</v>
      </c>
      <c r="F358" s="849"/>
      <c r="G358" s="849"/>
      <c r="H358" s="837"/>
      <c r="I358" s="849">
        <v>1</v>
      </c>
      <c r="J358" s="849">
        <v>0</v>
      </c>
      <c r="K358" s="837"/>
      <c r="L358" s="849">
        <v>1</v>
      </c>
      <c r="M358" s="850">
        <v>0</v>
      </c>
    </row>
    <row r="359" spans="1:13" ht="14.4" customHeight="1" x14ac:dyDescent="0.3">
      <c r="A359" s="831" t="s">
        <v>3472</v>
      </c>
      <c r="B359" s="832" t="s">
        <v>3186</v>
      </c>
      <c r="C359" s="832" t="s">
        <v>3187</v>
      </c>
      <c r="D359" s="832" t="s">
        <v>3188</v>
      </c>
      <c r="E359" s="832" t="s">
        <v>921</v>
      </c>
      <c r="F359" s="849"/>
      <c r="G359" s="849"/>
      <c r="H359" s="837">
        <v>0</v>
      </c>
      <c r="I359" s="849">
        <v>1</v>
      </c>
      <c r="J359" s="849">
        <v>264.23</v>
      </c>
      <c r="K359" s="837">
        <v>1</v>
      </c>
      <c r="L359" s="849">
        <v>1</v>
      </c>
      <c r="M359" s="850">
        <v>264.23</v>
      </c>
    </row>
    <row r="360" spans="1:13" ht="14.4" customHeight="1" x14ac:dyDescent="0.3">
      <c r="A360" s="831" t="s">
        <v>3472</v>
      </c>
      <c r="B360" s="832" t="s">
        <v>3224</v>
      </c>
      <c r="C360" s="832" t="s">
        <v>3229</v>
      </c>
      <c r="D360" s="832" t="s">
        <v>1884</v>
      </c>
      <c r="E360" s="832" t="s">
        <v>762</v>
      </c>
      <c r="F360" s="849"/>
      <c r="G360" s="849"/>
      <c r="H360" s="837">
        <v>0</v>
      </c>
      <c r="I360" s="849">
        <v>1</v>
      </c>
      <c r="J360" s="849">
        <v>58.77</v>
      </c>
      <c r="K360" s="837">
        <v>1</v>
      </c>
      <c r="L360" s="849">
        <v>1</v>
      </c>
      <c r="M360" s="850">
        <v>58.77</v>
      </c>
    </row>
    <row r="361" spans="1:13" ht="14.4" customHeight="1" x14ac:dyDescent="0.3">
      <c r="A361" s="831" t="s">
        <v>3472</v>
      </c>
      <c r="B361" s="832" t="s">
        <v>3242</v>
      </c>
      <c r="C361" s="832" t="s">
        <v>3252</v>
      </c>
      <c r="D361" s="832" t="s">
        <v>1937</v>
      </c>
      <c r="E361" s="832" t="s">
        <v>1919</v>
      </c>
      <c r="F361" s="849"/>
      <c r="G361" s="849"/>
      <c r="H361" s="837">
        <v>0</v>
      </c>
      <c r="I361" s="849">
        <v>2</v>
      </c>
      <c r="J361" s="849">
        <v>259.02</v>
      </c>
      <c r="K361" s="837">
        <v>1</v>
      </c>
      <c r="L361" s="849">
        <v>2</v>
      </c>
      <c r="M361" s="850">
        <v>259.02</v>
      </c>
    </row>
    <row r="362" spans="1:13" ht="14.4" customHeight="1" x14ac:dyDescent="0.3">
      <c r="A362" s="831" t="s">
        <v>3472</v>
      </c>
      <c r="B362" s="832" t="s">
        <v>3242</v>
      </c>
      <c r="C362" s="832" t="s">
        <v>3254</v>
      </c>
      <c r="D362" s="832" t="s">
        <v>1941</v>
      </c>
      <c r="E362" s="832" t="s">
        <v>1919</v>
      </c>
      <c r="F362" s="849"/>
      <c r="G362" s="849"/>
      <c r="H362" s="837">
        <v>0</v>
      </c>
      <c r="I362" s="849">
        <v>6</v>
      </c>
      <c r="J362" s="849">
        <v>777.06</v>
      </c>
      <c r="K362" s="837">
        <v>1</v>
      </c>
      <c r="L362" s="849">
        <v>6</v>
      </c>
      <c r="M362" s="850">
        <v>777.06</v>
      </c>
    </row>
    <row r="363" spans="1:13" ht="14.4" customHeight="1" x14ac:dyDescent="0.3">
      <c r="A363" s="831" t="s">
        <v>3472</v>
      </c>
      <c r="B363" s="832" t="s">
        <v>3242</v>
      </c>
      <c r="C363" s="832" t="s">
        <v>3256</v>
      </c>
      <c r="D363" s="832" t="s">
        <v>1962</v>
      </c>
      <c r="E363" s="832" t="s">
        <v>3257</v>
      </c>
      <c r="F363" s="849"/>
      <c r="G363" s="849"/>
      <c r="H363" s="837">
        <v>0</v>
      </c>
      <c r="I363" s="849">
        <v>960</v>
      </c>
      <c r="J363" s="849">
        <v>98956.800000000003</v>
      </c>
      <c r="K363" s="837">
        <v>1</v>
      </c>
      <c r="L363" s="849">
        <v>960</v>
      </c>
      <c r="M363" s="850">
        <v>98956.800000000003</v>
      </c>
    </row>
    <row r="364" spans="1:13" ht="14.4" customHeight="1" x14ac:dyDescent="0.3">
      <c r="A364" s="831" t="s">
        <v>3472</v>
      </c>
      <c r="B364" s="832" t="s">
        <v>3242</v>
      </c>
      <c r="C364" s="832" t="s">
        <v>3258</v>
      </c>
      <c r="D364" s="832" t="s">
        <v>1935</v>
      </c>
      <c r="E364" s="832" t="s">
        <v>1919</v>
      </c>
      <c r="F364" s="849"/>
      <c r="G364" s="849"/>
      <c r="H364" s="837">
        <v>0</v>
      </c>
      <c r="I364" s="849">
        <v>7</v>
      </c>
      <c r="J364" s="849">
        <v>891.38</v>
      </c>
      <c r="K364" s="837">
        <v>1</v>
      </c>
      <c r="L364" s="849">
        <v>7</v>
      </c>
      <c r="M364" s="850">
        <v>891.38</v>
      </c>
    </row>
    <row r="365" spans="1:13" ht="14.4" customHeight="1" x14ac:dyDescent="0.3">
      <c r="A365" s="831" t="s">
        <v>3472</v>
      </c>
      <c r="B365" s="832" t="s">
        <v>3242</v>
      </c>
      <c r="C365" s="832" t="s">
        <v>3261</v>
      </c>
      <c r="D365" s="832" t="s">
        <v>1933</v>
      </c>
      <c r="E365" s="832" t="s">
        <v>1919</v>
      </c>
      <c r="F365" s="849"/>
      <c r="G365" s="849"/>
      <c r="H365" s="837">
        <v>0</v>
      </c>
      <c r="I365" s="849">
        <v>1</v>
      </c>
      <c r="J365" s="849">
        <v>127.34</v>
      </c>
      <c r="K365" s="837">
        <v>1</v>
      </c>
      <c r="L365" s="849">
        <v>1</v>
      </c>
      <c r="M365" s="850">
        <v>127.34</v>
      </c>
    </row>
    <row r="366" spans="1:13" ht="14.4" customHeight="1" x14ac:dyDescent="0.3">
      <c r="A366" s="831" t="s">
        <v>3472</v>
      </c>
      <c r="B366" s="832" t="s">
        <v>3242</v>
      </c>
      <c r="C366" s="832" t="s">
        <v>3255</v>
      </c>
      <c r="D366" s="832" t="s">
        <v>1938</v>
      </c>
      <c r="E366" s="832" t="s">
        <v>1919</v>
      </c>
      <c r="F366" s="849"/>
      <c r="G366" s="849"/>
      <c r="H366" s="837">
        <v>0</v>
      </c>
      <c r="I366" s="849">
        <v>13</v>
      </c>
      <c r="J366" s="849">
        <v>1683.6299999999999</v>
      </c>
      <c r="K366" s="837">
        <v>1</v>
      </c>
      <c r="L366" s="849">
        <v>13</v>
      </c>
      <c r="M366" s="850">
        <v>1683.6299999999999</v>
      </c>
    </row>
    <row r="367" spans="1:13" ht="14.4" customHeight="1" x14ac:dyDescent="0.3">
      <c r="A367" s="831" t="s">
        <v>3472</v>
      </c>
      <c r="B367" s="832" t="s">
        <v>3242</v>
      </c>
      <c r="C367" s="832" t="s">
        <v>3265</v>
      </c>
      <c r="D367" s="832" t="s">
        <v>3266</v>
      </c>
      <c r="E367" s="832" t="s">
        <v>1973</v>
      </c>
      <c r="F367" s="849"/>
      <c r="G367" s="849"/>
      <c r="H367" s="837">
        <v>0</v>
      </c>
      <c r="I367" s="849">
        <v>2</v>
      </c>
      <c r="J367" s="849">
        <v>169.78</v>
      </c>
      <c r="K367" s="837">
        <v>1</v>
      </c>
      <c r="L367" s="849">
        <v>2</v>
      </c>
      <c r="M367" s="850">
        <v>169.78</v>
      </c>
    </row>
    <row r="368" spans="1:13" ht="14.4" customHeight="1" x14ac:dyDescent="0.3">
      <c r="A368" s="831" t="s">
        <v>3472</v>
      </c>
      <c r="B368" s="832" t="s">
        <v>3242</v>
      </c>
      <c r="C368" s="832" t="s">
        <v>3259</v>
      </c>
      <c r="D368" s="832" t="s">
        <v>1934</v>
      </c>
      <c r="E368" s="832" t="s">
        <v>1919</v>
      </c>
      <c r="F368" s="849"/>
      <c r="G368" s="849"/>
      <c r="H368" s="837">
        <v>0</v>
      </c>
      <c r="I368" s="849">
        <v>6</v>
      </c>
      <c r="J368" s="849">
        <v>764.04</v>
      </c>
      <c r="K368" s="837">
        <v>1</v>
      </c>
      <c r="L368" s="849">
        <v>6</v>
      </c>
      <c r="M368" s="850">
        <v>764.04</v>
      </c>
    </row>
    <row r="369" spans="1:13" ht="14.4" customHeight="1" x14ac:dyDescent="0.3">
      <c r="A369" s="831" t="s">
        <v>3472</v>
      </c>
      <c r="B369" s="832" t="s">
        <v>3242</v>
      </c>
      <c r="C369" s="832" t="s">
        <v>4879</v>
      </c>
      <c r="D369" s="832" t="s">
        <v>1920</v>
      </c>
      <c r="E369" s="832" t="s">
        <v>1919</v>
      </c>
      <c r="F369" s="849"/>
      <c r="G369" s="849"/>
      <c r="H369" s="837">
        <v>0</v>
      </c>
      <c r="I369" s="849">
        <v>1</v>
      </c>
      <c r="J369" s="849">
        <v>176.47</v>
      </c>
      <c r="K369" s="837">
        <v>1</v>
      </c>
      <c r="L369" s="849">
        <v>1</v>
      </c>
      <c r="M369" s="850">
        <v>176.47</v>
      </c>
    </row>
    <row r="370" spans="1:13" ht="14.4" customHeight="1" x14ac:dyDescent="0.3">
      <c r="A370" s="831" t="s">
        <v>3472</v>
      </c>
      <c r="B370" s="832" t="s">
        <v>3242</v>
      </c>
      <c r="C370" s="832" t="s">
        <v>3263</v>
      </c>
      <c r="D370" s="832" t="s">
        <v>1947</v>
      </c>
      <c r="E370" s="832" t="s">
        <v>1973</v>
      </c>
      <c r="F370" s="849"/>
      <c r="G370" s="849"/>
      <c r="H370" s="837">
        <v>0</v>
      </c>
      <c r="I370" s="849">
        <v>7</v>
      </c>
      <c r="J370" s="849">
        <v>594.23</v>
      </c>
      <c r="K370" s="837">
        <v>1</v>
      </c>
      <c r="L370" s="849">
        <v>7</v>
      </c>
      <c r="M370" s="850">
        <v>594.23</v>
      </c>
    </row>
    <row r="371" spans="1:13" ht="14.4" customHeight="1" x14ac:dyDescent="0.3">
      <c r="A371" s="831" t="s">
        <v>3472</v>
      </c>
      <c r="B371" s="832" t="s">
        <v>3242</v>
      </c>
      <c r="C371" s="832" t="s">
        <v>4880</v>
      </c>
      <c r="D371" s="832" t="s">
        <v>1918</v>
      </c>
      <c r="E371" s="832" t="s">
        <v>1919</v>
      </c>
      <c r="F371" s="849"/>
      <c r="G371" s="849"/>
      <c r="H371" s="837">
        <v>0</v>
      </c>
      <c r="I371" s="849">
        <v>1</v>
      </c>
      <c r="J371" s="849">
        <v>176.47</v>
      </c>
      <c r="K371" s="837">
        <v>1</v>
      </c>
      <c r="L371" s="849">
        <v>1</v>
      </c>
      <c r="M371" s="850">
        <v>176.47</v>
      </c>
    </row>
    <row r="372" spans="1:13" ht="14.4" customHeight="1" x14ac:dyDescent="0.3">
      <c r="A372" s="831" t="s">
        <v>3472</v>
      </c>
      <c r="B372" s="832" t="s">
        <v>3242</v>
      </c>
      <c r="C372" s="832" t="s">
        <v>3268</v>
      </c>
      <c r="D372" s="832" t="s">
        <v>1957</v>
      </c>
      <c r="E372" s="832" t="s">
        <v>1911</v>
      </c>
      <c r="F372" s="849"/>
      <c r="G372" s="849"/>
      <c r="H372" s="837">
        <v>0</v>
      </c>
      <c r="I372" s="849">
        <v>3</v>
      </c>
      <c r="J372" s="849">
        <v>388.53</v>
      </c>
      <c r="K372" s="837">
        <v>1</v>
      </c>
      <c r="L372" s="849">
        <v>3</v>
      </c>
      <c r="M372" s="850">
        <v>388.53</v>
      </c>
    </row>
    <row r="373" spans="1:13" ht="14.4" customHeight="1" x14ac:dyDescent="0.3">
      <c r="A373" s="831" t="s">
        <v>3472</v>
      </c>
      <c r="B373" s="832" t="s">
        <v>3242</v>
      </c>
      <c r="C373" s="832" t="s">
        <v>3267</v>
      </c>
      <c r="D373" s="832" t="s">
        <v>1914</v>
      </c>
      <c r="E373" s="832" t="s">
        <v>1911</v>
      </c>
      <c r="F373" s="849"/>
      <c r="G373" s="849"/>
      <c r="H373" s="837">
        <v>0</v>
      </c>
      <c r="I373" s="849">
        <v>8</v>
      </c>
      <c r="J373" s="849">
        <v>702.56</v>
      </c>
      <c r="K373" s="837">
        <v>1</v>
      </c>
      <c r="L373" s="849">
        <v>8</v>
      </c>
      <c r="M373" s="850">
        <v>702.56</v>
      </c>
    </row>
    <row r="374" spans="1:13" ht="14.4" customHeight="1" x14ac:dyDescent="0.3">
      <c r="A374" s="831" t="s">
        <v>3472</v>
      </c>
      <c r="B374" s="832" t="s">
        <v>3242</v>
      </c>
      <c r="C374" s="832" t="s">
        <v>3285</v>
      </c>
      <c r="D374" s="832" t="s">
        <v>1930</v>
      </c>
      <c r="E374" s="832" t="s">
        <v>1919</v>
      </c>
      <c r="F374" s="849"/>
      <c r="G374" s="849"/>
      <c r="H374" s="837">
        <v>0</v>
      </c>
      <c r="I374" s="849">
        <v>10</v>
      </c>
      <c r="J374" s="849">
        <v>1295.0999999999999</v>
      </c>
      <c r="K374" s="837">
        <v>1</v>
      </c>
      <c r="L374" s="849">
        <v>10</v>
      </c>
      <c r="M374" s="850">
        <v>1295.0999999999999</v>
      </c>
    </row>
    <row r="375" spans="1:13" ht="14.4" customHeight="1" x14ac:dyDescent="0.3">
      <c r="A375" s="831" t="s">
        <v>3472</v>
      </c>
      <c r="B375" s="832" t="s">
        <v>3242</v>
      </c>
      <c r="C375" s="832" t="s">
        <v>3282</v>
      </c>
      <c r="D375" s="832" t="s">
        <v>1940</v>
      </c>
      <c r="E375" s="832" t="s">
        <v>1919</v>
      </c>
      <c r="F375" s="849"/>
      <c r="G375" s="849"/>
      <c r="H375" s="837">
        <v>0</v>
      </c>
      <c r="I375" s="849">
        <v>31</v>
      </c>
      <c r="J375" s="849">
        <v>4014.8099999999995</v>
      </c>
      <c r="K375" s="837">
        <v>1</v>
      </c>
      <c r="L375" s="849">
        <v>31</v>
      </c>
      <c r="M375" s="850">
        <v>4014.8099999999995</v>
      </c>
    </row>
    <row r="376" spans="1:13" ht="14.4" customHeight="1" x14ac:dyDescent="0.3">
      <c r="A376" s="831" t="s">
        <v>3472</v>
      </c>
      <c r="B376" s="832" t="s">
        <v>3242</v>
      </c>
      <c r="C376" s="832" t="s">
        <v>3283</v>
      </c>
      <c r="D376" s="832" t="s">
        <v>3284</v>
      </c>
      <c r="E376" s="832" t="s">
        <v>1919</v>
      </c>
      <c r="F376" s="849"/>
      <c r="G376" s="849"/>
      <c r="H376" s="837">
        <v>0</v>
      </c>
      <c r="I376" s="849">
        <v>5</v>
      </c>
      <c r="J376" s="849">
        <v>636.70000000000005</v>
      </c>
      <c r="K376" s="837">
        <v>1</v>
      </c>
      <c r="L376" s="849">
        <v>5</v>
      </c>
      <c r="M376" s="850">
        <v>636.70000000000005</v>
      </c>
    </row>
    <row r="377" spans="1:13" ht="14.4" customHeight="1" x14ac:dyDescent="0.3">
      <c r="A377" s="831" t="s">
        <v>3472</v>
      </c>
      <c r="B377" s="832" t="s">
        <v>3242</v>
      </c>
      <c r="C377" s="832" t="s">
        <v>3281</v>
      </c>
      <c r="D377" s="832" t="s">
        <v>1939</v>
      </c>
      <c r="E377" s="832" t="s">
        <v>1919</v>
      </c>
      <c r="F377" s="849"/>
      <c r="G377" s="849"/>
      <c r="H377" s="837">
        <v>0</v>
      </c>
      <c r="I377" s="849">
        <v>6</v>
      </c>
      <c r="J377" s="849">
        <v>777.06</v>
      </c>
      <c r="K377" s="837">
        <v>1</v>
      </c>
      <c r="L377" s="849">
        <v>6</v>
      </c>
      <c r="M377" s="850">
        <v>777.06</v>
      </c>
    </row>
    <row r="378" spans="1:13" ht="14.4" customHeight="1" x14ac:dyDescent="0.3">
      <c r="A378" s="831" t="s">
        <v>3472</v>
      </c>
      <c r="B378" s="832" t="s">
        <v>3242</v>
      </c>
      <c r="C378" s="832" t="s">
        <v>4882</v>
      </c>
      <c r="D378" s="832" t="s">
        <v>1921</v>
      </c>
      <c r="E378" s="832" t="s">
        <v>1919</v>
      </c>
      <c r="F378" s="849"/>
      <c r="G378" s="849"/>
      <c r="H378" s="837">
        <v>0</v>
      </c>
      <c r="I378" s="849">
        <v>1</v>
      </c>
      <c r="J378" s="849">
        <v>176.47</v>
      </c>
      <c r="K378" s="837">
        <v>1</v>
      </c>
      <c r="L378" s="849">
        <v>1</v>
      </c>
      <c r="M378" s="850">
        <v>176.47</v>
      </c>
    </row>
    <row r="379" spans="1:13" ht="14.4" customHeight="1" x14ac:dyDescent="0.3">
      <c r="A379" s="831" t="s">
        <v>3472</v>
      </c>
      <c r="B379" s="832" t="s">
        <v>3242</v>
      </c>
      <c r="C379" s="832" t="s">
        <v>3243</v>
      </c>
      <c r="D379" s="832" t="s">
        <v>1912</v>
      </c>
      <c r="E379" s="832" t="s">
        <v>1911</v>
      </c>
      <c r="F379" s="849"/>
      <c r="G379" s="849"/>
      <c r="H379" s="837">
        <v>0</v>
      </c>
      <c r="I379" s="849">
        <v>2</v>
      </c>
      <c r="J379" s="849">
        <v>208.8</v>
      </c>
      <c r="K379" s="837">
        <v>1</v>
      </c>
      <c r="L379" s="849">
        <v>2</v>
      </c>
      <c r="M379" s="850">
        <v>208.8</v>
      </c>
    </row>
    <row r="380" spans="1:13" ht="14.4" customHeight="1" x14ac:dyDescent="0.3">
      <c r="A380" s="831" t="s">
        <v>3472</v>
      </c>
      <c r="B380" s="832" t="s">
        <v>3242</v>
      </c>
      <c r="C380" s="832" t="s">
        <v>3244</v>
      </c>
      <c r="D380" s="832" t="s">
        <v>1913</v>
      </c>
      <c r="E380" s="832" t="s">
        <v>1911</v>
      </c>
      <c r="F380" s="849"/>
      <c r="G380" s="849"/>
      <c r="H380" s="837">
        <v>0</v>
      </c>
      <c r="I380" s="849">
        <v>12</v>
      </c>
      <c r="J380" s="849">
        <v>1252.8</v>
      </c>
      <c r="K380" s="837">
        <v>1</v>
      </c>
      <c r="L380" s="849">
        <v>12</v>
      </c>
      <c r="M380" s="850">
        <v>1252.8</v>
      </c>
    </row>
    <row r="381" spans="1:13" ht="14.4" customHeight="1" x14ac:dyDescent="0.3">
      <c r="A381" s="831" t="s">
        <v>3472</v>
      </c>
      <c r="B381" s="832" t="s">
        <v>3242</v>
      </c>
      <c r="C381" s="832" t="s">
        <v>4883</v>
      </c>
      <c r="D381" s="832" t="s">
        <v>1972</v>
      </c>
      <c r="E381" s="832" t="s">
        <v>4884</v>
      </c>
      <c r="F381" s="849">
        <v>5</v>
      </c>
      <c r="G381" s="849">
        <v>3366.6500000000005</v>
      </c>
      <c r="H381" s="837">
        <v>1</v>
      </c>
      <c r="I381" s="849"/>
      <c r="J381" s="849"/>
      <c r="K381" s="837">
        <v>0</v>
      </c>
      <c r="L381" s="849">
        <v>5</v>
      </c>
      <c r="M381" s="850">
        <v>3366.6500000000005</v>
      </c>
    </row>
    <row r="382" spans="1:13" ht="14.4" customHeight="1" x14ac:dyDescent="0.3">
      <c r="A382" s="831" t="s">
        <v>3472</v>
      </c>
      <c r="B382" s="832" t="s">
        <v>3242</v>
      </c>
      <c r="C382" s="832" t="s">
        <v>4100</v>
      </c>
      <c r="D382" s="832" t="s">
        <v>4101</v>
      </c>
      <c r="E382" s="832" t="s">
        <v>1911</v>
      </c>
      <c r="F382" s="849">
        <v>1</v>
      </c>
      <c r="G382" s="849">
        <v>176.46</v>
      </c>
      <c r="H382" s="837">
        <v>1</v>
      </c>
      <c r="I382" s="849"/>
      <c r="J382" s="849"/>
      <c r="K382" s="837">
        <v>0</v>
      </c>
      <c r="L382" s="849">
        <v>1</v>
      </c>
      <c r="M382" s="850">
        <v>176.46</v>
      </c>
    </row>
    <row r="383" spans="1:13" ht="14.4" customHeight="1" x14ac:dyDescent="0.3">
      <c r="A383" s="831" t="s">
        <v>3472</v>
      </c>
      <c r="B383" s="832" t="s">
        <v>3242</v>
      </c>
      <c r="C383" s="832" t="s">
        <v>4352</v>
      </c>
      <c r="D383" s="832" t="s">
        <v>4353</v>
      </c>
      <c r="E383" s="832" t="s">
        <v>1911</v>
      </c>
      <c r="F383" s="849">
        <v>1</v>
      </c>
      <c r="G383" s="849">
        <v>135.11000000000001</v>
      </c>
      <c r="H383" s="837">
        <v>1</v>
      </c>
      <c r="I383" s="849"/>
      <c r="J383" s="849"/>
      <c r="K383" s="837">
        <v>0</v>
      </c>
      <c r="L383" s="849">
        <v>1</v>
      </c>
      <c r="M383" s="850">
        <v>135.11000000000001</v>
      </c>
    </row>
    <row r="384" spans="1:13" ht="14.4" customHeight="1" x14ac:dyDescent="0.3">
      <c r="A384" s="831" t="s">
        <v>3472</v>
      </c>
      <c r="B384" s="832" t="s">
        <v>3242</v>
      </c>
      <c r="C384" s="832" t="s">
        <v>4350</v>
      </c>
      <c r="D384" s="832" t="s">
        <v>4351</v>
      </c>
      <c r="E384" s="832" t="s">
        <v>1911</v>
      </c>
      <c r="F384" s="849">
        <v>1</v>
      </c>
      <c r="G384" s="849">
        <v>135.11000000000001</v>
      </c>
      <c r="H384" s="837">
        <v>1</v>
      </c>
      <c r="I384" s="849"/>
      <c r="J384" s="849"/>
      <c r="K384" s="837">
        <v>0</v>
      </c>
      <c r="L384" s="849">
        <v>1</v>
      </c>
      <c r="M384" s="850">
        <v>135.11000000000001</v>
      </c>
    </row>
    <row r="385" spans="1:13" ht="14.4" customHeight="1" x14ac:dyDescent="0.3">
      <c r="A385" s="831" t="s">
        <v>3472</v>
      </c>
      <c r="B385" s="832" t="s">
        <v>3242</v>
      </c>
      <c r="C385" s="832" t="s">
        <v>4885</v>
      </c>
      <c r="D385" s="832" t="s">
        <v>1976</v>
      </c>
      <c r="E385" s="832" t="s">
        <v>4884</v>
      </c>
      <c r="F385" s="849">
        <v>4</v>
      </c>
      <c r="G385" s="849">
        <v>2693.32</v>
      </c>
      <c r="H385" s="837">
        <v>1</v>
      </c>
      <c r="I385" s="849"/>
      <c r="J385" s="849"/>
      <c r="K385" s="837">
        <v>0</v>
      </c>
      <c r="L385" s="849">
        <v>4</v>
      </c>
      <c r="M385" s="850">
        <v>2693.32</v>
      </c>
    </row>
    <row r="386" spans="1:13" ht="14.4" customHeight="1" x14ac:dyDescent="0.3">
      <c r="A386" s="831" t="s">
        <v>3472</v>
      </c>
      <c r="B386" s="832" t="s">
        <v>3242</v>
      </c>
      <c r="C386" s="832" t="s">
        <v>4886</v>
      </c>
      <c r="D386" s="832" t="s">
        <v>1974</v>
      </c>
      <c r="E386" s="832" t="s">
        <v>4884</v>
      </c>
      <c r="F386" s="849">
        <v>6</v>
      </c>
      <c r="G386" s="849">
        <v>4040.5199999999995</v>
      </c>
      <c r="H386" s="837">
        <v>1</v>
      </c>
      <c r="I386" s="849"/>
      <c r="J386" s="849"/>
      <c r="K386" s="837">
        <v>0</v>
      </c>
      <c r="L386" s="849">
        <v>6</v>
      </c>
      <c r="M386" s="850">
        <v>4040.5199999999995</v>
      </c>
    </row>
    <row r="387" spans="1:13" ht="14.4" customHeight="1" x14ac:dyDescent="0.3">
      <c r="A387" s="831" t="s">
        <v>3472</v>
      </c>
      <c r="B387" s="832" t="s">
        <v>3242</v>
      </c>
      <c r="C387" s="832" t="s">
        <v>4889</v>
      </c>
      <c r="D387" s="832" t="s">
        <v>1975</v>
      </c>
      <c r="E387" s="832" t="s">
        <v>4884</v>
      </c>
      <c r="F387" s="849">
        <v>3</v>
      </c>
      <c r="G387" s="849">
        <v>2019.9900000000002</v>
      </c>
      <c r="H387" s="837">
        <v>1</v>
      </c>
      <c r="I387" s="849"/>
      <c r="J387" s="849"/>
      <c r="K387" s="837">
        <v>0</v>
      </c>
      <c r="L387" s="849">
        <v>3</v>
      </c>
      <c r="M387" s="850">
        <v>2019.9900000000002</v>
      </c>
    </row>
    <row r="388" spans="1:13" ht="14.4" customHeight="1" x14ac:dyDescent="0.3">
      <c r="A388" s="831" t="s">
        <v>3472</v>
      </c>
      <c r="B388" s="832" t="s">
        <v>2654</v>
      </c>
      <c r="C388" s="832" t="s">
        <v>2655</v>
      </c>
      <c r="D388" s="832" t="s">
        <v>967</v>
      </c>
      <c r="E388" s="832" t="s">
        <v>2656</v>
      </c>
      <c r="F388" s="849"/>
      <c r="G388" s="849"/>
      <c r="H388" s="837">
        <v>0</v>
      </c>
      <c r="I388" s="849">
        <v>1</v>
      </c>
      <c r="J388" s="849">
        <v>515</v>
      </c>
      <c r="K388" s="837">
        <v>1</v>
      </c>
      <c r="L388" s="849">
        <v>1</v>
      </c>
      <c r="M388" s="850">
        <v>515</v>
      </c>
    </row>
    <row r="389" spans="1:13" ht="14.4" customHeight="1" x14ac:dyDescent="0.3">
      <c r="A389" s="831" t="s">
        <v>3472</v>
      </c>
      <c r="B389" s="832" t="s">
        <v>2810</v>
      </c>
      <c r="C389" s="832" t="s">
        <v>2811</v>
      </c>
      <c r="D389" s="832" t="s">
        <v>2812</v>
      </c>
      <c r="E389" s="832" t="s">
        <v>2813</v>
      </c>
      <c r="F389" s="849"/>
      <c r="G389" s="849"/>
      <c r="H389" s="837">
        <v>0</v>
      </c>
      <c r="I389" s="849">
        <v>1</v>
      </c>
      <c r="J389" s="849">
        <v>109.17</v>
      </c>
      <c r="K389" s="837">
        <v>1</v>
      </c>
      <c r="L389" s="849">
        <v>1</v>
      </c>
      <c r="M389" s="850">
        <v>109.17</v>
      </c>
    </row>
    <row r="390" spans="1:13" ht="14.4" customHeight="1" x14ac:dyDescent="0.3">
      <c r="A390" s="831" t="s">
        <v>3472</v>
      </c>
      <c r="B390" s="832" t="s">
        <v>2810</v>
      </c>
      <c r="C390" s="832" t="s">
        <v>2814</v>
      </c>
      <c r="D390" s="832" t="s">
        <v>2812</v>
      </c>
      <c r="E390" s="832" t="s">
        <v>2815</v>
      </c>
      <c r="F390" s="849"/>
      <c r="G390" s="849"/>
      <c r="H390" s="837">
        <v>0</v>
      </c>
      <c r="I390" s="849">
        <v>2</v>
      </c>
      <c r="J390" s="849">
        <v>436.64</v>
      </c>
      <c r="K390" s="837">
        <v>1</v>
      </c>
      <c r="L390" s="849">
        <v>2</v>
      </c>
      <c r="M390" s="850">
        <v>436.64</v>
      </c>
    </row>
    <row r="391" spans="1:13" ht="14.4" customHeight="1" x14ac:dyDescent="0.3">
      <c r="A391" s="831" t="s">
        <v>3472</v>
      </c>
      <c r="B391" s="832" t="s">
        <v>2570</v>
      </c>
      <c r="C391" s="832" t="s">
        <v>2571</v>
      </c>
      <c r="D391" s="832" t="s">
        <v>2572</v>
      </c>
      <c r="E391" s="832" t="s">
        <v>2573</v>
      </c>
      <c r="F391" s="849"/>
      <c r="G391" s="849"/>
      <c r="H391" s="837">
        <v>0</v>
      </c>
      <c r="I391" s="849">
        <v>1</v>
      </c>
      <c r="J391" s="849">
        <v>165.63</v>
      </c>
      <c r="K391" s="837">
        <v>1</v>
      </c>
      <c r="L391" s="849">
        <v>1</v>
      </c>
      <c r="M391" s="850">
        <v>165.63</v>
      </c>
    </row>
    <row r="392" spans="1:13" ht="14.4" customHeight="1" x14ac:dyDescent="0.3">
      <c r="A392" s="831" t="s">
        <v>3472</v>
      </c>
      <c r="B392" s="832" t="s">
        <v>3052</v>
      </c>
      <c r="C392" s="832" t="s">
        <v>3053</v>
      </c>
      <c r="D392" s="832" t="s">
        <v>3054</v>
      </c>
      <c r="E392" s="832" t="s">
        <v>3055</v>
      </c>
      <c r="F392" s="849"/>
      <c r="G392" s="849"/>
      <c r="H392" s="837">
        <v>0</v>
      </c>
      <c r="I392" s="849">
        <v>2</v>
      </c>
      <c r="J392" s="849">
        <v>100.64</v>
      </c>
      <c r="K392" s="837">
        <v>1</v>
      </c>
      <c r="L392" s="849">
        <v>2</v>
      </c>
      <c r="M392" s="850">
        <v>100.64</v>
      </c>
    </row>
    <row r="393" spans="1:13" ht="14.4" customHeight="1" x14ac:dyDescent="0.3">
      <c r="A393" s="831" t="s">
        <v>3473</v>
      </c>
      <c r="B393" s="832" t="s">
        <v>2555</v>
      </c>
      <c r="C393" s="832" t="s">
        <v>3649</v>
      </c>
      <c r="D393" s="832" t="s">
        <v>2559</v>
      </c>
      <c r="E393" s="832" t="s">
        <v>2562</v>
      </c>
      <c r="F393" s="849"/>
      <c r="G393" s="849"/>
      <c r="H393" s="837">
        <v>0</v>
      </c>
      <c r="I393" s="849">
        <v>1</v>
      </c>
      <c r="J393" s="849">
        <v>57.6</v>
      </c>
      <c r="K393" s="837">
        <v>1</v>
      </c>
      <c r="L393" s="849">
        <v>1</v>
      </c>
      <c r="M393" s="850">
        <v>57.6</v>
      </c>
    </row>
    <row r="394" spans="1:13" ht="14.4" customHeight="1" x14ac:dyDescent="0.3">
      <c r="A394" s="831" t="s">
        <v>3473</v>
      </c>
      <c r="B394" s="832" t="s">
        <v>2555</v>
      </c>
      <c r="C394" s="832" t="s">
        <v>3650</v>
      </c>
      <c r="D394" s="832" t="s">
        <v>2559</v>
      </c>
      <c r="E394" s="832"/>
      <c r="F394" s="849">
        <v>1</v>
      </c>
      <c r="G394" s="849">
        <v>103.67</v>
      </c>
      <c r="H394" s="837">
        <v>1</v>
      </c>
      <c r="I394" s="849"/>
      <c r="J394" s="849"/>
      <c r="K394" s="837">
        <v>0</v>
      </c>
      <c r="L394" s="849">
        <v>1</v>
      </c>
      <c r="M394" s="850">
        <v>103.67</v>
      </c>
    </row>
    <row r="395" spans="1:13" ht="14.4" customHeight="1" x14ac:dyDescent="0.3">
      <c r="A395" s="831" t="s">
        <v>3473</v>
      </c>
      <c r="B395" s="832" t="s">
        <v>2626</v>
      </c>
      <c r="C395" s="832" t="s">
        <v>3543</v>
      </c>
      <c r="D395" s="832" t="s">
        <v>1071</v>
      </c>
      <c r="E395" s="832" t="s">
        <v>2644</v>
      </c>
      <c r="F395" s="849"/>
      <c r="G395" s="849"/>
      <c r="H395" s="837">
        <v>0</v>
      </c>
      <c r="I395" s="849">
        <v>3</v>
      </c>
      <c r="J395" s="849">
        <v>1472.67</v>
      </c>
      <c r="K395" s="837">
        <v>1</v>
      </c>
      <c r="L395" s="849">
        <v>3</v>
      </c>
      <c r="M395" s="850">
        <v>1472.67</v>
      </c>
    </row>
    <row r="396" spans="1:13" ht="14.4" customHeight="1" x14ac:dyDescent="0.3">
      <c r="A396" s="831" t="s">
        <v>3473</v>
      </c>
      <c r="B396" s="832" t="s">
        <v>2626</v>
      </c>
      <c r="C396" s="832" t="s">
        <v>3645</v>
      </c>
      <c r="D396" s="832" t="s">
        <v>1077</v>
      </c>
      <c r="E396" s="832" t="s">
        <v>2630</v>
      </c>
      <c r="F396" s="849"/>
      <c r="G396" s="849"/>
      <c r="H396" s="837">
        <v>0</v>
      </c>
      <c r="I396" s="849">
        <v>1</v>
      </c>
      <c r="J396" s="849">
        <v>1385.62</v>
      </c>
      <c r="K396" s="837">
        <v>1</v>
      </c>
      <c r="L396" s="849">
        <v>1</v>
      </c>
      <c r="M396" s="850">
        <v>1385.62</v>
      </c>
    </row>
    <row r="397" spans="1:13" ht="14.4" customHeight="1" x14ac:dyDescent="0.3">
      <c r="A397" s="831" t="s">
        <v>3473</v>
      </c>
      <c r="B397" s="832" t="s">
        <v>2626</v>
      </c>
      <c r="C397" s="832" t="s">
        <v>3646</v>
      </c>
      <c r="D397" s="832" t="s">
        <v>1077</v>
      </c>
      <c r="E397" s="832" t="s">
        <v>2634</v>
      </c>
      <c r="F397" s="849"/>
      <c r="G397" s="849"/>
      <c r="H397" s="837">
        <v>0</v>
      </c>
      <c r="I397" s="849">
        <v>2</v>
      </c>
      <c r="J397" s="849">
        <v>3694.98</v>
      </c>
      <c r="K397" s="837">
        <v>1</v>
      </c>
      <c r="L397" s="849">
        <v>2</v>
      </c>
      <c r="M397" s="850">
        <v>3694.98</v>
      </c>
    </row>
    <row r="398" spans="1:13" ht="14.4" customHeight="1" x14ac:dyDescent="0.3">
      <c r="A398" s="831" t="s">
        <v>3473</v>
      </c>
      <c r="B398" s="832" t="s">
        <v>2645</v>
      </c>
      <c r="C398" s="832" t="s">
        <v>2646</v>
      </c>
      <c r="D398" s="832" t="s">
        <v>2647</v>
      </c>
      <c r="E398" s="832" t="s">
        <v>2648</v>
      </c>
      <c r="F398" s="849"/>
      <c r="G398" s="849"/>
      <c r="H398" s="837">
        <v>0</v>
      </c>
      <c r="I398" s="849">
        <v>1</v>
      </c>
      <c r="J398" s="849">
        <v>93.43</v>
      </c>
      <c r="K398" s="837">
        <v>1</v>
      </c>
      <c r="L398" s="849">
        <v>1</v>
      </c>
      <c r="M398" s="850">
        <v>93.43</v>
      </c>
    </row>
    <row r="399" spans="1:13" ht="14.4" customHeight="1" x14ac:dyDescent="0.3">
      <c r="A399" s="831" t="s">
        <v>3473</v>
      </c>
      <c r="B399" s="832" t="s">
        <v>2695</v>
      </c>
      <c r="C399" s="832" t="s">
        <v>2697</v>
      </c>
      <c r="D399" s="832" t="s">
        <v>1091</v>
      </c>
      <c r="E399" s="832" t="s">
        <v>2698</v>
      </c>
      <c r="F399" s="849"/>
      <c r="G399" s="849"/>
      <c r="H399" s="837">
        <v>0</v>
      </c>
      <c r="I399" s="849">
        <v>2</v>
      </c>
      <c r="J399" s="849">
        <v>85.02</v>
      </c>
      <c r="K399" s="837">
        <v>1</v>
      </c>
      <c r="L399" s="849">
        <v>2</v>
      </c>
      <c r="M399" s="850">
        <v>85.02</v>
      </c>
    </row>
    <row r="400" spans="1:13" ht="14.4" customHeight="1" x14ac:dyDescent="0.3">
      <c r="A400" s="831" t="s">
        <v>3473</v>
      </c>
      <c r="B400" s="832" t="s">
        <v>2711</v>
      </c>
      <c r="C400" s="832" t="s">
        <v>3644</v>
      </c>
      <c r="D400" s="832" t="s">
        <v>1818</v>
      </c>
      <c r="E400" s="832" t="s">
        <v>2715</v>
      </c>
      <c r="F400" s="849"/>
      <c r="G400" s="849"/>
      <c r="H400" s="837">
        <v>0</v>
      </c>
      <c r="I400" s="849">
        <v>1</v>
      </c>
      <c r="J400" s="849">
        <v>27.5</v>
      </c>
      <c r="K400" s="837">
        <v>1</v>
      </c>
      <c r="L400" s="849">
        <v>1</v>
      </c>
      <c r="M400" s="850">
        <v>27.5</v>
      </c>
    </row>
    <row r="401" spans="1:13" ht="14.4" customHeight="1" x14ac:dyDescent="0.3">
      <c r="A401" s="831" t="s">
        <v>3473</v>
      </c>
      <c r="B401" s="832" t="s">
        <v>2711</v>
      </c>
      <c r="C401" s="832" t="s">
        <v>2716</v>
      </c>
      <c r="D401" s="832" t="s">
        <v>736</v>
      </c>
      <c r="E401" s="832" t="s">
        <v>738</v>
      </c>
      <c r="F401" s="849"/>
      <c r="G401" s="849"/>
      <c r="H401" s="837">
        <v>0</v>
      </c>
      <c r="I401" s="849">
        <v>1</v>
      </c>
      <c r="J401" s="849">
        <v>38.04</v>
      </c>
      <c r="K401" s="837">
        <v>1</v>
      </c>
      <c r="L401" s="849">
        <v>1</v>
      </c>
      <c r="M401" s="850">
        <v>38.04</v>
      </c>
    </row>
    <row r="402" spans="1:13" ht="14.4" customHeight="1" x14ac:dyDescent="0.3">
      <c r="A402" s="831" t="s">
        <v>3473</v>
      </c>
      <c r="B402" s="832" t="s">
        <v>2733</v>
      </c>
      <c r="C402" s="832" t="s">
        <v>2740</v>
      </c>
      <c r="D402" s="832" t="s">
        <v>761</v>
      </c>
      <c r="E402" s="832" t="s">
        <v>2741</v>
      </c>
      <c r="F402" s="849"/>
      <c r="G402" s="849"/>
      <c r="H402" s="837">
        <v>0</v>
      </c>
      <c r="I402" s="849">
        <v>1</v>
      </c>
      <c r="J402" s="849">
        <v>234.07</v>
      </c>
      <c r="K402" s="837">
        <v>1</v>
      </c>
      <c r="L402" s="849">
        <v>1</v>
      </c>
      <c r="M402" s="850">
        <v>234.07</v>
      </c>
    </row>
    <row r="403" spans="1:13" ht="14.4" customHeight="1" x14ac:dyDescent="0.3">
      <c r="A403" s="831" t="s">
        <v>3473</v>
      </c>
      <c r="B403" s="832" t="s">
        <v>2733</v>
      </c>
      <c r="C403" s="832" t="s">
        <v>2734</v>
      </c>
      <c r="D403" s="832" t="s">
        <v>761</v>
      </c>
      <c r="E403" s="832" t="s">
        <v>2735</v>
      </c>
      <c r="F403" s="849"/>
      <c r="G403" s="849"/>
      <c r="H403" s="837">
        <v>0</v>
      </c>
      <c r="I403" s="849">
        <v>1</v>
      </c>
      <c r="J403" s="849">
        <v>17.559999999999999</v>
      </c>
      <c r="K403" s="837">
        <v>1</v>
      </c>
      <c r="L403" s="849">
        <v>1</v>
      </c>
      <c r="M403" s="850">
        <v>17.559999999999999</v>
      </c>
    </row>
    <row r="404" spans="1:13" ht="14.4" customHeight="1" x14ac:dyDescent="0.3">
      <c r="A404" s="831" t="s">
        <v>3473</v>
      </c>
      <c r="B404" s="832" t="s">
        <v>2780</v>
      </c>
      <c r="C404" s="832" t="s">
        <v>2781</v>
      </c>
      <c r="D404" s="832" t="s">
        <v>1553</v>
      </c>
      <c r="E404" s="832" t="s">
        <v>2737</v>
      </c>
      <c r="F404" s="849"/>
      <c r="G404" s="849"/>
      <c r="H404" s="837">
        <v>0</v>
      </c>
      <c r="I404" s="849">
        <v>1</v>
      </c>
      <c r="J404" s="849">
        <v>47.7</v>
      </c>
      <c r="K404" s="837">
        <v>1</v>
      </c>
      <c r="L404" s="849">
        <v>1</v>
      </c>
      <c r="M404" s="850">
        <v>47.7</v>
      </c>
    </row>
    <row r="405" spans="1:13" ht="14.4" customHeight="1" x14ac:dyDescent="0.3">
      <c r="A405" s="831" t="s">
        <v>3473</v>
      </c>
      <c r="B405" s="832" t="s">
        <v>2780</v>
      </c>
      <c r="C405" s="832" t="s">
        <v>2782</v>
      </c>
      <c r="D405" s="832" t="s">
        <v>1553</v>
      </c>
      <c r="E405" s="832" t="s">
        <v>2783</v>
      </c>
      <c r="F405" s="849"/>
      <c r="G405" s="849"/>
      <c r="H405" s="837">
        <v>0</v>
      </c>
      <c r="I405" s="849">
        <v>1</v>
      </c>
      <c r="J405" s="849">
        <v>143.09</v>
      </c>
      <c r="K405" s="837">
        <v>1</v>
      </c>
      <c r="L405" s="849">
        <v>1</v>
      </c>
      <c r="M405" s="850">
        <v>143.09</v>
      </c>
    </row>
    <row r="406" spans="1:13" ht="14.4" customHeight="1" x14ac:dyDescent="0.3">
      <c r="A406" s="831" t="s">
        <v>3473</v>
      </c>
      <c r="B406" s="832" t="s">
        <v>2784</v>
      </c>
      <c r="C406" s="832" t="s">
        <v>2785</v>
      </c>
      <c r="D406" s="832" t="s">
        <v>2786</v>
      </c>
      <c r="E406" s="832" t="s">
        <v>2787</v>
      </c>
      <c r="F406" s="849"/>
      <c r="G406" s="849"/>
      <c r="H406" s="837">
        <v>0</v>
      </c>
      <c r="I406" s="849">
        <v>1</v>
      </c>
      <c r="J406" s="849">
        <v>10.34</v>
      </c>
      <c r="K406" s="837">
        <v>1</v>
      </c>
      <c r="L406" s="849">
        <v>1</v>
      </c>
      <c r="M406" s="850">
        <v>10.34</v>
      </c>
    </row>
    <row r="407" spans="1:13" ht="14.4" customHeight="1" x14ac:dyDescent="0.3">
      <c r="A407" s="831" t="s">
        <v>3473</v>
      </c>
      <c r="B407" s="832" t="s">
        <v>2842</v>
      </c>
      <c r="C407" s="832" t="s">
        <v>2847</v>
      </c>
      <c r="D407" s="832" t="s">
        <v>1790</v>
      </c>
      <c r="E407" s="832" t="s">
        <v>2848</v>
      </c>
      <c r="F407" s="849"/>
      <c r="G407" s="849"/>
      <c r="H407" s="837">
        <v>0</v>
      </c>
      <c r="I407" s="849">
        <v>1</v>
      </c>
      <c r="J407" s="849">
        <v>430.05</v>
      </c>
      <c r="K407" s="837">
        <v>1</v>
      </c>
      <c r="L407" s="849">
        <v>1</v>
      </c>
      <c r="M407" s="850">
        <v>430.05</v>
      </c>
    </row>
    <row r="408" spans="1:13" ht="14.4" customHeight="1" x14ac:dyDescent="0.3">
      <c r="A408" s="831" t="s">
        <v>3473</v>
      </c>
      <c r="B408" s="832" t="s">
        <v>2842</v>
      </c>
      <c r="C408" s="832" t="s">
        <v>2846</v>
      </c>
      <c r="D408" s="832" t="s">
        <v>1790</v>
      </c>
      <c r="E408" s="832" t="s">
        <v>1791</v>
      </c>
      <c r="F408" s="849"/>
      <c r="G408" s="849"/>
      <c r="H408" s="837">
        <v>0</v>
      </c>
      <c r="I408" s="849">
        <v>1</v>
      </c>
      <c r="J408" s="849">
        <v>143.35</v>
      </c>
      <c r="K408" s="837">
        <v>1</v>
      </c>
      <c r="L408" s="849">
        <v>1</v>
      </c>
      <c r="M408" s="850">
        <v>143.35</v>
      </c>
    </row>
    <row r="409" spans="1:13" ht="14.4" customHeight="1" x14ac:dyDescent="0.3">
      <c r="A409" s="831" t="s">
        <v>3473</v>
      </c>
      <c r="B409" s="832" t="s">
        <v>2878</v>
      </c>
      <c r="C409" s="832" t="s">
        <v>3612</v>
      </c>
      <c r="D409" s="832" t="s">
        <v>1100</v>
      </c>
      <c r="E409" s="832" t="s">
        <v>664</v>
      </c>
      <c r="F409" s="849"/>
      <c r="G409" s="849"/>
      <c r="H409" s="837">
        <v>0</v>
      </c>
      <c r="I409" s="849">
        <v>1</v>
      </c>
      <c r="J409" s="849">
        <v>679.54</v>
      </c>
      <c r="K409" s="837">
        <v>1</v>
      </c>
      <c r="L409" s="849">
        <v>1</v>
      </c>
      <c r="M409" s="850">
        <v>679.54</v>
      </c>
    </row>
    <row r="410" spans="1:13" ht="14.4" customHeight="1" x14ac:dyDescent="0.3">
      <c r="A410" s="831" t="s">
        <v>3473</v>
      </c>
      <c r="B410" s="832" t="s">
        <v>2895</v>
      </c>
      <c r="C410" s="832" t="s">
        <v>2914</v>
      </c>
      <c r="D410" s="832" t="s">
        <v>2897</v>
      </c>
      <c r="E410" s="832" t="s">
        <v>2915</v>
      </c>
      <c r="F410" s="849"/>
      <c r="G410" s="849"/>
      <c r="H410" s="837">
        <v>0</v>
      </c>
      <c r="I410" s="849">
        <v>1</v>
      </c>
      <c r="J410" s="849">
        <v>126.27</v>
      </c>
      <c r="K410" s="837">
        <v>1</v>
      </c>
      <c r="L410" s="849">
        <v>1</v>
      </c>
      <c r="M410" s="850">
        <v>126.27</v>
      </c>
    </row>
    <row r="411" spans="1:13" ht="14.4" customHeight="1" x14ac:dyDescent="0.3">
      <c r="A411" s="831" t="s">
        <v>3473</v>
      </c>
      <c r="B411" s="832" t="s">
        <v>3024</v>
      </c>
      <c r="C411" s="832" t="s">
        <v>3025</v>
      </c>
      <c r="D411" s="832" t="s">
        <v>641</v>
      </c>
      <c r="E411" s="832" t="s">
        <v>642</v>
      </c>
      <c r="F411" s="849"/>
      <c r="G411" s="849"/>
      <c r="H411" s="837">
        <v>0</v>
      </c>
      <c r="I411" s="849">
        <v>1</v>
      </c>
      <c r="J411" s="849">
        <v>21.76</v>
      </c>
      <c r="K411" s="837">
        <v>1</v>
      </c>
      <c r="L411" s="849">
        <v>1</v>
      </c>
      <c r="M411" s="850">
        <v>21.76</v>
      </c>
    </row>
    <row r="412" spans="1:13" ht="14.4" customHeight="1" x14ac:dyDescent="0.3">
      <c r="A412" s="831" t="s">
        <v>3473</v>
      </c>
      <c r="B412" s="832" t="s">
        <v>3056</v>
      </c>
      <c r="C412" s="832" t="s">
        <v>3057</v>
      </c>
      <c r="D412" s="832" t="s">
        <v>1461</v>
      </c>
      <c r="E412" s="832" t="s">
        <v>3058</v>
      </c>
      <c r="F412" s="849"/>
      <c r="G412" s="849"/>
      <c r="H412" s="837"/>
      <c r="I412" s="849">
        <v>3</v>
      </c>
      <c r="J412" s="849">
        <v>0</v>
      </c>
      <c r="K412" s="837"/>
      <c r="L412" s="849">
        <v>3</v>
      </c>
      <c r="M412" s="850">
        <v>0</v>
      </c>
    </row>
    <row r="413" spans="1:13" ht="14.4" customHeight="1" x14ac:dyDescent="0.3">
      <c r="A413" s="831" t="s">
        <v>3473</v>
      </c>
      <c r="B413" s="832" t="s">
        <v>3115</v>
      </c>
      <c r="C413" s="832" t="s">
        <v>3116</v>
      </c>
      <c r="D413" s="832" t="s">
        <v>3117</v>
      </c>
      <c r="E413" s="832" t="s">
        <v>3118</v>
      </c>
      <c r="F413" s="849"/>
      <c r="G413" s="849"/>
      <c r="H413" s="837">
        <v>0</v>
      </c>
      <c r="I413" s="849">
        <v>1</v>
      </c>
      <c r="J413" s="849">
        <v>88.92</v>
      </c>
      <c r="K413" s="837">
        <v>1</v>
      </c>
      <c r="L413" s="849">
        <v>1</v>
      </c>
      <c r="M413" s="850">
        <v>88.92</v>
      </c>
    </row>
    <row r="414" spans="1:13" ht="14.4" customHeight="1" x14ac:dyDescent="0.3">
      <c r="A414" s="831" t="s">
        <v>3473</v>
      </c>
      <c r="B414" s="832" t="s">
        <v>3148</v>
      </c>
      <c r="C414" s="832" t="s">
        <v>4626</v>
      </c>
      <c r="D414" s="832" t="s">
        <v>822</v>
      </c>
      <c r="E414" s="832" t="s">
        <v>3610</v>
      </c>
      <c r="F414" s="849"/>
      <c r="G414" s="849"/>
      <c r="H414" s="837">
        <v>0</v>
      </c>
      <c r="I414" s="849">
        <v>1</v>
      </c>
      <c r="J414" s="849">
        <v>264</v>
      </c>
      <c r="K414" s="837">
        <v>1</v>
      </c>
      <c r="L414" s="849">
        <v>1</v>
      </c>
      <c r="M414" s="850">
        <v>264</v>
      </c>
    </row>
    <row r="415" spans="1:13" ht="14.4" customHeight="1" x14ac:dyDescent="0.3">
      <c r="A415" s="831" t="s">
        <v>3473</v>
      </c>
      <c r="B415" s="832" t="s">
        <v>3148</v>
      </c>
      <c r="C415" s="832" t="s">
        <v>3149</v>
      </c>
      <c r="D415" s="832" t="s">
        <v>821</v>
      </c>
      <c r="E415" s="832" t="s">
        <v>762</v>
      </c>
      <c r="F415" s="849"/>
      <c r="G415" s="849"/>
      <c r="H415" s="837">
        <v>0</v>
      </c>
      <c r="I415" s="849">
        <v>1</v>
      </c>
      <c r="J415" s="849">
        <v>65.989999999999995</v>
      </c>
      <c r="K415" s="837">
        <v>1</v>
      </c>
      <c r="L415" s="849">
        <v>1</v>
      </c>
      <c r="M415" s="850">
        <v>65.989999999999995</v>
      </c>
    </row>
    <row r="416" spans="1:13" ht="14.4" customHeight="1" x14ac:dyDescent="0.3">
      <c r="A416" s="831" t="s">
        <v>3473</v>
      </c>
      <c r="B416" s="832" t="s">
        <v>3148</v>
      </c>
      <c r="C416" s="832" t="s">
        <v>3609</v>
      </c>
      <c r="D416" s="832" t="s">
        <v>822</v>
      </c>
      <c r="E416" s="832" t="s">
        <v>3610</v>
      </c>
      <c r="F416" s="849"/>
      <c r="G416" s="849"/>
      <c r="H416" s="837">
        <v>0</v>
      </c>
      <c r="I416" s="849">
        <v>1</v>
      </c>
      <c r="J416" s="849">
        <v>264</v>
      </c>
      <c r="K416" s="837">
        <v>1</v>
      </c>
      <c r="L416" s="849">
        <v>1</v>
      </c>
      <c r="M416" s="850">
        <v>264</v>
      </c>
    </row>
    <row r="417" spans="1:13" ht="14.4" customHeight="1" x14ac:dyDescent="0.3">
      <c r="A417" s="831" t="s">
        <v>3474</v>
      </c>
      <c r="B417" s="832" t="s">
        <v>2555</v>
      </c>
      <c r="C417" s="832" t="s">
        <v>3488</v>
      </c>
      <c r="D417" s="832" t="s">
        <v>2559</v>
      </c>
      <c r="E417" s="832" t="s">
        <v>2560</v>
      </c>
      <c r="F417" s="849"/>
      <c r="G417" s="849"/>
      <c r="H417" s="837">
        <v>0</v>
      </c>
      <c r="I417" s="849">
        <v>7</v>
      </c>
      <c r="J417" s="849">
        <v>112.84</v>
      </c>
      <c r="K417" s="837">
        <v>1</v>
      </c>
      <c r="L417" s="849">
        <v>7</v>
      </c>
      <c r="M417" s="850">
        <v>112.84</v>
      </c>
    </row>
    <row r="418" spans="1:13" ht="14.4" customHeight="1" x14ac:dyDescent="0.3">
      <c r="A418" s="831" t="s">
        <v>3474</v>
      </c>
      <c r="B418" s="832" t="s">
        <v>2555</v>
      </c>
      <c r="C418" s="832" t="s">
        <v>4186</v>
      </c>
      <c r="D418" s="832" t="s">
        <v>2559</v>
      </c>
      <c r="E418" s="832" t="s">
        <v>2564</v>
      </c>
      <c r="F418" s="849"/>
      <c r="G418" s="849"/>
      <c r="H418" s="837">
        <v>0</v>
      </c>
      <c r="I418" s="849">
        <v>4</v>
      </c>
      <c r="J418" s="849">
        <v>129</v>
      </c>
      <c r="K418" s="837">
        <v>1</v>
      </c>
      <c r="L418" s="849">
        <v>4</v>
      </c>
      <c r="M418" s="850">
        <v>129</v>
      </c>
    </row>
    <row r="419" spans="1:13" ht="14.4" customHeight="1" x14ac:dyDescent="0.3">
      <c r="A419" s="831" t="s">
        <v>3474</v>
      </c>
      <c r="B419" s="832" t="s">
        <v>2555</v>
      </c>
      <c r="C419" s="832" t="s">
        <v>2558</v>
      </c>
      <c r="D419" s="832" t="s">
        <v>2559</v>
      </c>
      <c r="E419" s="832" t="s">
        <v>2560</v>
      </c>
      <c r="F419" s="849"/>
      <c r="G419" s="849"/>
      <c r="H419" s="837">
        <v>0</v>
      </c>
      <c r="I419" s="849">
        <v>5</v>
      </c>
      <c r="J419" s="849">
        <v>80.599999999999994</v>
      </c>
      <c r="K419" s="837">
        <v>1</v>
      </c>
      <c r="L419" s="849">
        <v>5</v>
      </c>
      <c r="M419" s="850">
        <v>80.599999999999994</v>
      </c>
    </row>
    <row r="420" spans="1:13" ht="14.4" customHeight="1" x14ac:dyDescent="0.3">
      <c r="A420" s="831" t="s">
        <v>3474</v>
      </c>
      <c r="B420" s="832" t="s">
        <v>2582</v>
      </c>
      <c r="C420" s="832" t="s">
        <v>4239</v>
      </c>
      <c r="D420" s="832" t="s">
        <v>940</v>
      </c>
      <c r="E420" s="832" t="s">
        <v>4240</v>
      </c>
      <c r="F420" s="849"/>
      <c r="G420" s="849"/>
      <c r="H420" s="837"/>
      <c r="I420" s="849">
        <v>8</v>
      </c>
      <c r="J420" s="849">
        <v>0</v>
      </c>
      <c r="K420" s="837"/>
      <c r="L420" s="849">
        <v>8</v>
      </c>
      <c r="M420" s="850">
        <v>0</v>
      </c>
    </row>
    <row r="421" spans="1:13" ht="14.4" customHeight="1" x14ac:dyDescent="0.3">
      <c r="A421" s="831" t="s">
        <v>3474</v>
      </c>
      <c r="B421" s="832" t="s">
        <v>2582</v>
      </c>
      <c r="C421" s="832" t="s">
        <v>2583</v>
      </c>
      <c r="D421" s="832" t="s">
        <v>940</v>
      </c>
      <c r="E421" s="832" t="s">
        <v>2584</v>
      </c>
      <c r="F421" s="849"/>
      <c r="G421" s="849"/>
      <c r="H421" s="837"/>
      <c r="I421" s="849">
        <v>9</v>
      </c>
      <c r="J421" s="849">
        <v>0</v>
      </c>
      <c r="K421" s="837"/>
      <c r="L421" s="849">
        <v>9</v>
      </c>
      <c r="M421" s="850">
        <v>0</v>
      </c>
    </row>
    <row r="422" spans="1:13" ht="14.4" customHeight="1" x14ac:dyDescent="0.3">
      <c r="A422" s="831" t="s">
        <v>3474</v>
      </c>
      <c r="B422" s="832" t="s">
        <v>2613</v>
      </c>
      <c r="C422" s="832" t="s">
        <v>3307</v>
      </c>
      <c r="D422" s="832" t="s">
        <v>2615</v>
      </c>
      <c r="E422" s="832" t="s">
        <v>1328</v>
      </c>
      <c r="F422" s="849"/>
      <c r="G422" s="849"/>
      <c r="H422" s="837">
        <v>0</v>
      </c>
      <c r="I422" s="849">
        <v>1</v>
      </c>
      <c r="J422" s="849">
        <v>31.23</v>
      </c>
      <c r="K422" s="837">
        <v>1</v>
      </c>
      <c r="L422" s="849">
        <v>1</v>
      </c>
      <c r="M422" s="850">
        <v>31.23</v>
      </c>
    </row>
    <row r="423" spans="1:13" ht="14.4" customHeight="1" x14ac:dyDescent="0.3">
      <c r="A423" s="831" t="s">
        <v>3474</v>
      </c>
      <c r="B423" s="832" t="s">
        <v>2617</v>
      </c>
      <c r="C423" s="832" t="s">
        <v>2621</v>
      </c>
      <c r="D423" s="832" t="s">
        <v>2622</v>
      </c>
      <c r="E423" s="832" t="s">
        <v>2623</v>
      </c>
      <c r="F423" s="849"/>
      <c r="G423" s="849"/>
      <c r="H423" s="837">
        <v>0</v>
      </c>
      <c r="I423" s="849">
        <v>3</v>
      </c>
      <c r="J423" s="849">
        <v>361.83</v>
      </c>
      <c r="K423" s="837">
        <v>1</v>
      </c>
      <c r="L423" s="849">
        <v>3</v>
      </c>
      <c r="M423" s="850">
        <v>361.83</v>
      </c>
    </row>
    <row r="424" spans="1:13" ht="14.4" customHeight="1" x14ac:dyDescent="0.3">
      <c r="A424" s="831" t="s">
        <v>3474</v>
      </c>
      <c r="B424" s="832" t="s">
        <v>2626</v>
      </c>
      <c r="C424" s="832" t="s">
        <v>3543</v>
      </c>
      <c r="D424" s="832" t="s">
        <v>1071</v>
      </c>
      <c r="E424" s="832" t="s">
        <v>2644</v>
      </c>
      <c r="F424" s="849"/>
      <c r="G424" s="849"/>
      <c r="H424" s="837">
        <v>0</v>
      </c>
      <c r="I424" s="849">
        <v>1</v>
      </c>
      <c r="J424" s="849">
        <v>490.89</v>
      </c>
      <c r="K424" s="837">
        <v>1</v>
      </c>
      <c r="L424" s="849">
        <v>1</v>
      </c>
      <c r="M424" s="850">
        <v>490.89</v>
      </c>
    </row>
    <row r="425" spans="1:13" ht="14.4" customHeight="1" x14ac:dyDescent="0.3">
      <c r="A425" s="831" t="s">
        <v>3474</v>
      </c>
      <c r="B425" s="832" t="s">
        <v>2626</v>
      </c>
      <c r="C425" s="832" t="s">
        <v>4184</v>
      </c>
      <c r="D425" s="832" t="s">
        <v>1071</v>
      </c>
      <c r="E425" s="832" t="s">
        <v>4185</v>
      </c>
      <c r="F425" s="849"/>
      <c r="G425" s="849"/>
      <c r="H425" s="837">
        <v>0</v>
      </c>
      <c r="I425" s="849">
        <v>2</v>
      </c>
      <c r="J425" s="849">
        <v>294.52</v>
      </c>
      <c r="K425" s="837">
        <v>1</v>
      </c>
      <c r="L425" s="849">
        <v>2</v>
      </c>
      <c r="M425" s="850">
        <v>294.52</v>
      </c>
    </row>
    <row r="426" spans="1:13" ht="14.4" customHeight="1" x14ac:dyDescent="0.3">
      <c r="A426" s="831" t="s">
        <v>3474</v>
      </c>
      <c r="B426" s="832" t="s">
        <v>2626</v>
      </c>
      <c r="C426" s="832" t="s">
        <v>4049</v>
      </c>
      <c r="D426" s="832" t="s">
        <v>1071</v>
      </c>
      <c r="E426" s="832" t="s">
        <v>2640</v>
      </c>
      <c r="F426" s="849"/>
      <c r="G426" s="849"/>
      <c r="H426" s="837">
        <v>0</v>
      </c>
      <c r="I426" s="849">
        <v>2</v>
      </c>
      <c r="J426" s="849">
        <v>1472.66</v>
      </c>
      <c r="K426" s="837">
        <v>1</v>
      </c>
      <c r="L426" s="849">
        <v>2</v>
      </c>
      <c r="M426" s="850">
        <v>1472.66</v>
      </c>
    </row>
    <row r="427" spans="1:13" ht="14.4" customHeight="1" x14ac:dyDescent="0.3">
      <c r="A427" s="831" t="s">
        <v>3474</v>
      </c>
      <c r="B427" s="832" t="s">
        <v>2626</v>
      </c>
      <c r="C427" s="832" t="s">
        <v>2643</v>
      </c>
      <c r="D427" s="832" t="s">
        <v>1071</v>
      </c>
      <c r="E427" s="832" t="s">
        <v>2644</v>
      </c>
      <c r="F427" s="849"/>
      <c r="G427" s="849"/>
      <c r="H427" s="837">
        <v>0</v>
      </c>
      <c r="I427" s="849">
        <v>5</v>
      </c>
      <c r="J427" s="849">
        <v>2454.4499999999998</v>
      </c>
      <c r="K427" s="837">
        <v>1</v>
      </c>
      <c r="L427" s="849">
        <v>5</v>
      </c>
      <c r="M427" s="850">
        <v>2454.4499999999998</v>
      </c>
    </row>
    <row r="428" spans="1:13" ht="14.4" customHeight="1" x14ac:dyDescent="0.3">
      <c r="A428" s="831" t="s">
        <v>3474</v>
      </c>
      <c r="B428" s="832" t="s">
        <v>2645</v>
      </c>
      <c r="C428" s="832" t="s">
        <v>2646</v>
      </c>
      <c r="D428" s="832" t="s">
        <v>2647</v>
      </c>
      <c r="E428" s="832" t="s">
        <v>2648</v>
      </c>
      <c r="F428" s="849"/>
      <c r="G428" s="849"/>
      <c r="H428" s="837">
        <v>0</v>
      </c>
      <c r="I428" s="849">
        <v>4</v>
      </c>
      <c r="J428" s="849">
        <v>373.72</v>
      </c>
      <c r="K428" s="837">
        <v>1</v>
      </c>
      <c r="L428" s="849">
        <v>4</v>
      </c>
      <c r="M428" s="850">
        <v>373.72</v>
      </c>
    </row>
    <row r="429" spans="1:13" ht="14.4" customHeight="1" x14ac:dyDescent="0.3">
      <c r="A429" s="831" t="s">
        <v>3474</v>
      </c>
      <c r="B429" s="832" t="s">
        <v>5019</v>
      </c>
      <c r="C429" s="832" t="s">
        <v>4200</v>
      </c>
      <c r="D429" s="832" t="s">
        <v>1652</v>
      </c>
      <c r="E429" s="832" t="s">
        <v>4201</v>
      </c>
      <c r="F429" s="849">
        <v>1</v>
      </c>
      <c r="G429" s="849">
        <v>0</v>
      </c>
      <c r="H429" s="837"/>
      <c r="I429" s="849"/>
      <c r="J429" s="849"/>
      <c r="K429" s="837"/>
      <c r="L429" s="849">
        <v>1</v>
      </c>
      <c r="M429" s="850">
        <v>0</v>
      </c>
    </row>
    <row r="430" spans="1:13" ht="14.4" customHeight="1" x14ac:dyDescent="0.3">
      <c r="A430" s="831" t="s">
        <v>3474</v>
      </c>
      <c r="B430" s="832" t="s">
        <v>2670</v>
      </c>
      <c r="C430" s="832" t="s">
        <v>2673</v>
      </c>
      <c r="D430" s="832" t="s">
        <v>848</v>
      </c>
      <c r="E430" s="832" t="s">
        <v>652</v>
      </c>
      <c r="F430" s="849"/>
      <c r="G430" s="849"/>
      <c r="H430" s="837">
        <v>0</v>
      </c>
      <c r="I430" s="849">
        <v>5</v>
      </c>
      <c r="J430" s="849">
        <v>384.03000000000003</v>
      </c>
      <c r="K430" s="837">
        <v>1</v>
      </c>
      <c r="L430" s="849">
        <v>5</v>
      </c>
      <c r="M430" s="850">
        <v>384.03000000000003</v>
      </c>
    </row>
    <row r="431" spans="1:13" ht="14.4" customHeight="1" x14ac:dyDescent="0.3">
      <c r="A431" s="831" t="s">
        <v>3474</v>
      </c>
      <c r="B431" s="832" t="s">
        <v>2676</v>
      </c>
      <c r="C431" s="832" t="s">
        <v>2677</v>
      </c>
      <c r="D431" s="832" t="s">
        <v>2678</v>
      </c>
      <c r="E431" s="832" t="s">
        <v>2679</v>
      </c>
      <c r="F431" s="849"/>
      <c r="G431" s="849"/>
      <c r="H431" s="837">
        <v>0</v>
      </c>
      <c r="I431" s="849">
        <v>3</v>
      </c>
      <c r="J431" s="849">
        <v>393.96</v>
      </c>
      <c r="K431" s="837">
        <v>1</v>
      </c>
      <c r="L431" s="849">
        <v>3</v>
      </c>
      <c r="M431" s="850">
        <v>393.96</v>
      </c>
    </row>
    <row r="432" spans="1:13" ht="14.4" customHeight="1" x14ac:dyDescent="0.3">
      <c r="A432" s="831" t="s">
        <v>3474</v>
      </c>
      <c r="B432" s="832" t="s">
        <v>2680</v>
      </c>
      <c r="C432" s="832" t="s">
        <v>2684</v>
      </c>
      <c r="D432" s="832" t="s">
        <v>2682</v>
      </c>
      <c r="E432" s="832" t="s">
        <v>2685</v>
      </c>
      <c r="F432" s="849"/>
      <c r="G432" s="849"/>
      <c r="H432" s="837">
        <v>0</v>
      </c>
      <c r="I432" s="849">
        <v>1</v>
      </c>
      <c r="J432" s="849">
        <v>105.46</v>
      </c>
      <c r="K432" s="837">
        <v>1</v>
      </c>
      <c r="L432" s="849">
        <v>1</v>
      </c>
      <c r="M432" s="850">
        <v>105.46</v>
      </c>
    </row>
    <row r="433" spans="1:13" ht="14.4" customHeight="1" x14ac:dyDescent="0.3">
      <c r="A433" s="831" t="s">
        <v>3474</v>
      </c>
      <c r="B433" s="832" t="s">
        <v>2680</v>
      </c>
      <c r="C433" s="832" t="s">
        <v>2686</v>
      </c>
      <c r="D433" s="832" t="s">
        <v>2682</v>
      </c>
      <c r="E433" s="832" t="s">
        <v>2687</v>
      </c>
      <c r="F433" s="849"/>
      <c r="G433" s="849"/>
      <c r="H433" s="837">
        <v>0</v>
      </c>
      <c r="I433" s="849">
        <v>1</v>
      </c>
      <c r="J433" s="849">
        <v>351.51</v>
      </c>
      <c r="K433" s="837">
        <v>1</v>
      </c>
      <c r="L433" s="849">
        <v>1</v>
      </c>
      <c r="M433" s="850">
        <v>351.51</v>
      </c>
    </row>
    <row r="434" spans="1:13" ht="14.4" customHeight="1" x14ac:dyDescent="0.3">
      <c r="A434" s="831" t="s">
        <v>3474</v>
      </c>
      <c r="B434" s="832" t="s">
        <v>2690</v>
      </c>
      <c r="C434" s="832" t="s">
        <v>2691</v>
      </c>
      <c r="D434" s="832" t="s">
        <v>2692</v>
      </c>
      <c r="E434" s="832" t="s">
        <v>2693</v>
      </c>
      <c r="F434" s="849"/>
      <c r="G434" s="849"/>
      <c r="H434" s="837">
        <v>0</v>
      </c>
      <c r="I434" s="849">
        <v>2</v>
      </c>
      <c r="J434" s="849">
        <v>600.62</v>
      </c>
      <c r="K434" s="837">
        <v>1</v>
      </c>
      <c r="L434" s="849">
        <v>2</v>
      </c>
      <c r="M434" s="850">
        <v>600.62</v>
      </c>
    </row>
    <row r="435" spans="1:13" ht="14.4" customHeight="1" x14ac:dyDescent="0.3">
      <c r="A435" s="831" t="s">
        <v>3474</v>
      </c>
      <c r="B435" s="832" t="s">
        <v>2695</v>
      </c>
      <c r="C435" s="832" t="s">
        <v>2697</v>
      </c>
      <c r="D435" s="832" t="s">
        <v>1091</v>
      </c>
      <c r="E435" s="832" t="s">
        <v>2698</v>
      </c>
      <c r="F435" s="849"/>
      <c r="G435" s="849"/>
      <c r="H435" s="837">
        <v>0</v>
      </c>
      <c r="I435" s="849">
        <v>11</v>
      </c>
      <c r="J435" s="849">
        <v>467.60999999999996</v>
      </c>
      <c r="K435" s="837">
        <v>1</v>
      </c>
      <c r="L435" s="849">
        <v>11</v>
      </c>
      <c r="M435" s="850">
        <v>467.60999999999996</v>
      </c>
    </row>
    <row r="436" spans="1:13" ht="14.4" customHeight="1" x14ac:dyDescent="0.3">
      <c r="A436" s="831" t="s">
        <v>3474</v>
      </c>
      <c r="B436" s="832" t="s">
        <v>2695</v>
      </c>
      <c r="C436" s="832" t="s">
        <v>2699</v>
      </c>
      <c r="D436" s="832" t="s">
        <v>1091</v>
      </c>
      <c r="E436" s="832" t="s">
        <v>2700</v>
      </c>
      <c r="F436" s="849"/>
      <c r="G436" s="849"/>
      <c r="H436" s="837">
        <v>0</v>
      </c>
      <c r="I436" s="849">
        <v>1</v>
      </c>
      <c r="J436" s="849">
        <v>85.02</v>
      </c>
      <c r="K436" s="837">
        <v>1</v>
      </c>
      <c r="L436" s="849">
        <v>1</v>
      </c>
      <c r="M436" s="850">
        <v>85.02</v>
      </c>
    </row>
    <row r="437" spans="1:13" ht="14.4" customHeight="1" x14ac:dyDescent="0.3">
      <c r="A437" s="831" t="s">
        <v>3474</v>
      </c>
      <c r="B437" s="832" t="s">
        <v>2695</v>
      </c>
      <c r="C437" s="832" t="s">
        <v>2701</v>
      </c>
      <c r="D437" s="832" t="s">
        <v>1086</v>
      </c>
      <c r="E437" s="832" t="s">
        <v>2702</v>
      </c>
      <c r="F437" s="849"/>
      <c r="G437" s="849"/>
      <c r="H437" s="837">
        <v>0</v>
      </c>
      <c r="I437" s="849">
        <v>1</v>
      </c>
      <c r="J437" s="849">
        <v>58.97</v>
      </c>
      <c r="K437" s="837">
        <v>1</v>
      </c>
      <c r="L437" s="849">
        <v>1</v>
      </c>
      <c r="M437" s="850">
        <v>58.97</v>
      </c>
    </row>
    <row r="438" spans="1:13" ht="14.4" customHeight="1" x14ac:dyDescent="0.3">
      <c r="A438" s="831" t="s">
        <v>3474</v>
      </c>
      <c r="B438" s="832" t="s">
        <v>2711</v>
      </c>
      <c r="C438" s="832" t="s">
        <v>2716</v>
      </c>
      <c r="D438" s="832" t="s">
        <v>736</v>
      </c>
      <c r="E438" s="832" t="s">
        <v>738</v>
      </c>
      <c r="F438" s="849"/>
      <c r="G438" s="849"/>
      <c r="H438" s="837">
        <v>0</v>
      </c>
      <c r="I438" s="849">
        <v>1</v>
      </c>
      <c r="J438" s="849">
        <v>38.04</v>
      </c>
      <c r="K438" s="837">
        <v>1</v>
      </c>
      <c r="L438" s="849">
        <v>1</v>
      </c>
      <c r="M438" s="850">
        <v>38.04</v>
      </c>
    </row>
    <row r="439" spans="1:13" ht="14.4" customHeight="1" x14ac:dyDescent="0.3">
      <c r="A439" s="831" t="s">
        <v>3474</v>
      </c>
      <c r="B439" s="832" t="s">
        <v>2711</v>
      </c>
      <c r="C439" s="832" t="s">
        <v>2717</v>
      </c>
      <c r="D439" s="832" t="s">
        <v>736</v>
      </c>
      <c r="E439" s="832" t="s">
        <v>2718</v>
      </c>
      <c r="F439" s="849"/>
      <c r="G439" s="849"/>
      <c r="H439" s="837">
        <v>0</v>
      </c>
      <c r="I439" s="849">
        <v>8</v>
      </c>
      <c r="J439" s="849">
        <v>85.2</v>
      </c>
      <c r="K439" s="837">
        <v>1</v>
      </c>
      <c r="L439" s="849">
        <v>8</v>
      </c>
      <c r="M439" s="850">
        <v>85.2</v>
      </c>
    </row>
    <row r="440" spans="1:13" ht="14.4" customHeight="1" x14ac:dyDescent="0.3">
      <c r="A440" s="831" t="s">
        <v>3474</v>
      </c>
      <c r="B440" s="832" t="s">
        <v>2711</v>
      </c>
      <c r="C440" s="832" t="s">
        <v>2719</v>
      </c>
      <c r="D440" s="832" t="s">
        <v>736</v>
      </c>
      <c r="E440" s="832" t="s">
        <v>2720</v>
      </c>
      <c r="F440" s="849"/>
      <c r="G440" s="849"/>
      <c r="H440" s="837">
        <v>0</v>
      </c>
      <c r="I440" s="849">
        <v>1</v>
      </c>
      <c r="J440" s="849">
        <v>35.11</v>
      </c>
      <c r="K440" s="837">
        <v>1</v>
      </c>
      <c r="L440" s="849">
        <v>1</v>
      </c>
      <c r="M440" s="850">
        <v>35.11</v>
      </c>
    </row>
    <row r="441" spans="1:13" ht="14.4" customHeight="1" x14ac:dyDescent="0.3">
      <c r="A441" s="831" t="s">
        <v>3474</v>
      </c>
      <c r="B441" s="832" t="s">
        <v>2711</v>
      </c>
      <c r="C441" s="832" t="s">
        <v>2724</v>
      </c>
      <c r="D441" s="832" t="s">
        <v>736</v>
      </c>
      <c r="E441" s="832" t="s">
        <v>737</v>
      </c>
      <c r="F441" s="849"/>
      <c r="G441" s="849"/>
      <c r="H441" s="837">
        <v>0</v>
      </c>
      <c r="I441" s="849">
        <v>3</v>
      </c>
      <c r="J441" s="849">
        <v>52.679999999999993</v>
      </c>
      <c r="K441" s="837">
        <v>1</v>
      </c>
      <c r="L441" s="849">
        <v>3</v>
      </c>
      <c r="M441" s="850">
        <v>52.679999999999993</v>
      </c>
    </row>
    <row r="442" spans="1:13" ht="14.4" customHeight="1" x14ac:dyDescent="0.3">
      <c r="A442" s="831" t="s">
        <v>3474</v>
      </c>
      <c r="B442" s="832" t="s">
        <v>2711</v>
      </c>
      <c r="C442" s="832" t="s">
        <v>4180</v>
      </c>
      <c r="D442" s="832" t="s">
        <v>4181</v>
      </c>
      <c r="E442" s="832" t="s">
        <v>2726</v>
      </c>
      <c r="F442" s="849">
        <v>1</v>
      </c>
      <c r="G442" s="849">
        <v>70.23</v>
      </c>
      <c r="H442" s="837">
        <v>1</v>
      </c>
      <c r="I442" s="849"/>
      <c r="J442" s="849"/>
      <c r="K442" s="837">
        <v>0</v>
      </c>
      <c r="L442" s="849">
        <v>1</v>
      </c>
      <c r="M442" s="850">
        <v>70.23</v>
      </c>
    </row>
    <row r="443" spans="1:13" ht="14.4" customHeight="1" x14ac:dyDescent="0.3">
      <c r="A443" s="831" t="s">
        <v>3474</v>
      </c>
      <c r="B443" s="832" t="s">
        <v>2729</v>
      </c>
      <c r="C443" s="832" t="s">
        <v>2730</v>
      </c>
      <c r="D443" s="832" t="s">
        <v>2731</v>
      </c>
      <c r="E443" s="832" t="s">
        <v>2732</v>
      </c>
      <c r="F443" s="849"/>
      <c r="G443" s="849"/>
      <c r="H443" s="837">
        <v>0</v>
      </c>
      <c r="I443" s="849">
        <v>2</v>
      </c>
      <c r="J443" s="849">
        <v>131.08000000000001</v>
      </c>
      <c r="K443" s="837">
        <v>1</v>
      </c>
      <c r="L443" s="849">
        <v>2</v>
      </c>
      <c r="M443" s="850">
        <v>131.08000000000001</v>
      </c>
    </row>
    <row r="444" spans="1:13" ht="14.4" customHeight="1" x14ac:dyDescent="0.3">
      <c r="A444" s="831" t="s">
        <v>3474</v>
      </c>
      <c r="B444" s="832" t="s">
        <v>2733</v>
      </c>
      <c r="C444" s="832" t="s">
        <v>2736</v>
      </c>
      <c r="D444" s="832" t="s">
        <v>761</v>
      </c>
      <c r="E444" s="832" t="s">
        <v>2737</v>
      </c>
      <c r="F444" s="849"/>
      <c r="G444" s="849"/>
      <c r="H444" s="837">
        <v>0</v>
      </c>
      <c r="I444" s="849">
        <v>6</v>
      </c>
      <c r="J444" s="849">
        <v>210.66000000000003</v>
      </c>
      <c r="K444" s="837">
        <v>1</v>
      </c>
      <c r="L444" s="849">
        <v>6</v>
      </c>
      <c r="M444" s="850">
        <v>210.66000000000003</v>
      </c>
    </row>
    <row r="445" spans="1:13" ht="14.4" customHeight="1" x14ac:dyDescent="0.3">
      <c r="A445" s="831" t="s">
        <v>3474</v>
      </c>
      <c r="B445" s="832" t="s">
        <v>2733</v>
      </c>
      <c r="C445" s="832" t="s">
        <v>2734</v>
      </c>
      <c r="D445" s="832" t="s">
        <v>761</v>
      </c>
      <c r="E445" s="832" t="s">
        <v>2735</v>
      </c>
      <c r="F445" s="849"/>
      <c r="G445" s="849"/>
      <c r="H445" s="837">
        <v>0</v>
      </c>
      <c r="I445" s="849">
        <v>6</v>
      </c>
      <c r="J445" s="849">
        <v>105.36</v>
      </c>
      <c r="K445" s="837">
        <v>1</v>
      </c>
      <c r="L445" s="849">
        <v>6</v>
      </c>
      <c r="M445" s="850">
        <v>105.36</v>
      </c>
    </row>
    <row r="446" spans="1:13" ht="14.4" customHeight="1" x14ac:dyDescent="0.3">
      <c r="A446" s="831" t="s">
        <v>3474</v>
      </c>
      <c r="B446" s="832" t="s">
        <v>2748</v>
      </c>
      <c r="C446" s="832" t="s">
        <v>2749</v>
      </c>
      <c r="D446" s="832" t="s">
        <v>2750</v>
      </c>
      <c r="E446" s="832" t="s">
        <v>2751</v>
      </c>
      <c r="F446" s="849"/>
      <c r="G446" s="849"/>
      <c r="H446" s="837">
        <v>0</v>
      </c>
      <c r="I446" s="849">
        <v>1</v>
      </c>
      <c r="J446" s="849">
        <v>32.76</v>
      </c>
      <c r="K446" s="837">
        <v>1</v>
      </c>
      <c r="L446" s="849">
        <v>1</v>
      </c>
      <c r="M446" s="850">
        <v>32.76</v>
      </c>
    </row>
    <row r="447" spans="1:13" ht="14.4" customHeight="1" x14ac:dyDescent="0.3">
      <c r="A447" s="831" t="s">
        <v>3474</v>
      </c>
      <c r="B447" s="832" t="s">
        <v>2752</v>
      </c>
      <c r="C447" s="832" t="s">
        <v>2753</v>
      </c>
      <c r="D447" s="832" t="s">
        <v>805</v>
      </c>
      <c r="E447" s="832" t="s">
        <v>2754</v>
      </c>
      <c r="F447" s="849"/>
      <c r="G447" s="849"/>
      <c r="H447" s="837">
        <v>0</v>
      </c>
      <c r="I447" s="849">
        <v>1</v>
      </c>
      <c r="J447" s="849">
        <v>8.7899999999999991</v>
      </c>
      <c r="K447" s="837">
        <v>1</v>
      </c>
      <c r="L447" s="849">
        <v>1</v>
      </c>
      <c r="M447" s="850">
        <v>8.7899999999999991</v>
      </c>
    </row>
    <row r="448" spans="1:13" ht="14.4" customHeight="1" x14ac:dyDescent="0.3">
      <c r="A448" s="831" t="s">
        <v>3474</v>
      </c>
      <c r="B448" s="832" t="s">
        <v>2752</v>
      </c>
      <c r="C448" s="832" t="s">
        <v>2755</v>
      </c>
      <c r="D448" s="832" t="s">
        <v>805</v>
      </c>
      <c r="E448" s="832" t="s">
        <v>2756</v>
      </c>
      <c r="F448" s="849"/>
      <c r="G448" s="849"/>
      <c r="H448" s="837">
        <v>0</v>
      </c>
      <c r="I448" s="849">
        <v>1</v>
      </c>
      <c r="J448" s="849">
        <v>29.27</v>
      </c>
      <c r="K448" s="837">
        <v>1</v>
      </c>
      <c r="L448" s="849">
        <v>1</v>
      </c>
      <c r="M448" s="850">
        <v>29.27</v>
      </c>
    </row>
    <row r="449" spans="1:13" ht="14.4" customHeight="1" x14ac:dyDescent="0.3">
      <c r="A449" s="831" t="s">
        <v>3474</v>
      </c>
      <c r="B449" s="832" t="s">
        <v>2759</v>
      </c>
      <c r="C449" s="832" t="s">
        <v>2763</v>
      </c>
      <c r="D449" s="832" t="s">
        <v>2761</v>
      </c>
      <c r="E449" s="832" t="s">
        <v>2747</v>
      </c>
      <c r="F449" s="849"/>
      <c r="G449" s="849"/>
      <c r="H449" s="837">
        <v>0</v>
      </c>
      <c r="I449" s="849">
        <v>4</v>
      </c>
      <c r="J449" s="849">
        <v>124.36</v>
      </c>
      <c r="K449" s="837">
        <v>1</v>
      </c>
      <c r="L449" s="849">
        <v>4</v>
      </c>
      <c r="M449" s="850">
        <v>124.36</v>
      </c>
    </row>
    <row r="450" spans="1:13" ht="14.4" customHeight="1" x14ac:dyDescent="0.3">
      <c r="A450" s="831" t="s">
        <v>3474</v>
      </c>
      <c r="B450" s="832" t="s">
        <v>2759</v>
      </c>
      <c r="C450" s="832" t="s">
        <v>2764</v>
      </c>
      <c r="D450" s="832" t="s">
        <v>2761</v>
      </c>
      <c r="E450" s="832" t="s">
        <v>2765</v>
      </c>
      <c r="F450" s="849"/>
      <c r="G450" s="849"/>
      <c r="H450" s="837">
        <v>0</v>
      </c>
      <c r="I450" s="849">
        <v>2</v>
      </c>
      <c r="J450" s="849">
        <v>124.36</v>
      </c>
      <c r="K450" s="837">
        <v>1</v>
      </c>
      <c r="L450" s="849">
        <v>2</v>
      </c>
      <c r="M450" s="850">
        <v>124.36</v>
      </c>
    </row>
    <row r="451" spans="1:13" ht="14.4" customHeight="1" x14ac:dyDescent="0.3">
      <c r="A451" s="831" t="s">
        <v>3474</v>
      </c>
      <c r="B451" s="832" t="s">
        <v>2770</v>
      </c>
      <c r="C451" s="832" t="s">
        <v>2773</v>
      </c>
      <c r="D451" s="832" t="s">
        <v>2772</v>
      </c>
      <c r="E451" s="832" t="s">
        <v>2774</v>
      </c>
      <c r="F451" s="849"/>
      <c r="G451" s="849"/>
      <c r="H451" s="837">
        <v>0</v>
      </c>
      <c r="I451" s="849">
        <v>1</v>
      </c>
      <c r="J451" s="849">
        <v>62.18</v>
      </c>
      <c r="K451" s="837">
        <v>1</v>
      </c>
      <c r="L451" s="849">
        <v>1</v>
      </c>
      <c r="M451" s="850">
        <v>62.18</v>
      </c>
    </row>
    <row r="452" spans="1:13" ht="14.4" customHeight="1" x14ac:dyDescent="0.3">
      <c r="A452" s="831" t="s">
        <v>3474</v>
      </c>
      <c r="B452" s="832" t="s">
        <v>2770</v>
      </c>
      <c r="C452" s="832" t="s">
        <v>2771</v>
      </c>
      <c r="D452" s="832" t="s">
        <v>2772</v>
      </c>
      <c r="E452" s="832" t="s">
        <v>2268</v>
      </c>
      <c r="F452" s="849"/>
      <c r="G452" s="849"/>
      <c r="H452" s="837">
        <v>0</v>
      </c>
      <c r="I452" s="849">
        <v>1</v>
      </c>
      <c r="J452" s="849">
        <v>31.09</v>
      </c>
      <c r="K452" s="837">
        <v>1</v>
      </c>
      <c r="L452" s="849">
        <v>1</v>
      </c>
      <c r="M452" s="850">
        <v>31.09</v>
      </c>
    </row>
    <row r="453" spans="1:13" ht="14.4" customHeight="1" x14ac:dyDescent="0.3">
      <c r="A453" s="831" t="s">
        <v>3474</v>
      </c>
      <c r="B453" s="832" t="s">
        <v>2775</v>
      </c>
      <c r="C453" s="832" t="s">
        <v>2776</v>
      </c>
      <c r="D453" s="832" t="s">
        <v>2777</v>
      </c>
      <c r="E453" s="832" t="s">
        <v>2778</v>
      </c>
      <c r="F453" s="849"/>
      <c r="G453" s="849"/>
      <c r="H453" s="837">
        <v>0</v>
      </c>
      <c r="I453" s="849">
        <v>1</v>
      </c>
      <c r="J453" s="849">
        <v>218.73</v>
      </c>
      <c r="K453" s="837">
        <v>1</v>
      </c>
      <c r="L453" s="849">
        <v>1</v>
      </c>
      <c r="M453" s="850">
        <v>218.73</v>
      </c>
    </row>
    <row r="454" spans="1:13" ht="14.4" customHeight="1" x14ac:dyDescent="0.3">
      <c r="A454" s="831" t="s">
        <v>3474</v>
      </c>
      <c r="B454" s="832" t="s">
        <v>2780</v>
      </c>
      <c r="C454" s="832" t="s">
        <v>2781</v>
      </c>
      <c r="D454" s="832" t="s">
        <v>1553</v>
      </c>
      <c r="E454" s="832" t="s">
        <v>2737</v>
      </c>
      <c r="F454" s="849"/>
      <c r="G454" s="849"/>
      <c r="H454" s="837">
        <v>0</v>
      </c>
      <c r="I454" s="849">
        <v>5</v>
      </c>
      <c r="J454" s="849">
        <v>238.50000000000003</v>
      </c>
      <c r="K454" s="837">
        <v>1</v>
      </c>
      <c r="L454" s="849">
        <v>5</v>
      </c>
      <c r="M454" s="850">
        <v>238.50000000000003</v>
      </c>
    </row>
    <row r="455" spans="1:13" ht="14.4" customHeight="1" x14ac:dyDescent="0.3">
      <c r="A455" s="831" t="s">
        <v>3474</v>
      </c>
      <c r="B455" s="832" t="s">
        <v>2784</v>
      </c>
      <c r="C455" s="832" t="s">
        <v>2785</v>
      </c>
      <c r="D455" s="832" t="s">
        <v>2786</v>
      </c>
      <c r="E455" s="832" t="s">
        <v>2787</v>
      </c>
      <c r="F455" s="849"/>
      <c r="G455" s="849"/>
      <c r="H455" s="837">
        <v>0</v>
      </c>
      <c r="I455" s="849">
        <v>6</v>
      </c>
      <c r="J455" s="849">
        <v>62.040000000000006</v>
      </c>
      <c r="K455" s="837">
        <v>1</v>
      </c>
      <c r="L455" s="849">
        <v>6</v>
      </c>
      <c r="M455" s="850">
        <v>62.040000000000006</v>
      </c>
    </row>
    <row r="456" spans="1:13" ht="14.4" customHeight="1" x14ac:dyDescent="0.3">
      <c r="A456" s="831" t="s">
        <v>3474</v>
      </c>
      <c r="B456" s="832" t="s">
        <v>2784</v>
      </c>
      <c r="C456" s="832" t="s">
        <v>2788</v>
      </c>
      <c r="D456" s="832" t="s">
        <v>2786</v>
      </c>
      <c r="E456" s="832" t="s">
        <v>2789</v>
      </c>
      <c r="F456" s="849"/>
      <c r="G456" s="849"/>
      <c r="H456" s="837">
        <v>0</v>
      </c>
      <c r="I456" s="849">
        <v>1</v>
      </c>
      <c r="J456" s="849">
        <v>15.9</v>
      </c>
      <c r="K456" s="837">
        <v>1</v>
      </c>
      <c r="L456" s="849">
        <v>1</v>
      </c>
      <c r="M456" s="850">
        <v>15.9</v>
      </c>
    </row>
    <row r="457" spans="1:13" ht="14.4" customHeight="1" x14ac:dyDescent="0.3">
      <c r="A457" s="831" t="s">
        <v>3474</v>
      </c>
      <c r="B457" s="832" t="s">
        <v>2784</v>
      </c>
      <c r="C457" s="832" t="s">
        <v>2790</v>
      </c>
      <c r="D457" s="832" t="s">
        <v>2786</v>
      </c>
      <c r="E457" s="832" t="s">
        <v>2747</v>
      </c>
      <c r="F457" s="849"/>
      <c r="G457" s="849"/>
      <c r="H457" s="837">
        <v>0</v>
      </c>
      <c r="I457" s="849">
        <v>1</v>
      </c>
      <c r="J457" s="849">
        <v>47.7</v>
      </c>
      <c r="K457" s="837">
        <v>1</v>
      </c>
      <c r="L457" s="849">
        <v>1</v>
      </c>
      <c r="M457" s="850">
        <v>47.7</v>
      </c>
    </row>
    <row r="458" spans="1:13" ht="14.4" customHeight="1" x14ac:dyDescent="0.3">
      <c r="A458" s="831" t="s">
        <v>3474</v>
      </c>
      <c r="B458" s="832" t="s">
        <v>3338</v>
      </c>
      <c r="C458" s="832" t="s">
        <v>4190</v>
      </c>
      <c r="D458" s="832" t="s">
        <v>3340</v>
      </c>
      <c r="E458" s="832" t="s">
        <v>4191</v>
      </c>
      <c r="F458" s="849"/>
      <c r="G458" s="849"/>
      <c r="H458" s="837">
        <v>0</v>
      </c>
      <c r="I458" s="849">
        <v>1</v>
      </c>
      <c r="J458" s="849">
        <v>102.46</v>
      </c>
      <c r="K458" s="837">
        <v>1</v>
      </c>
      <c r="L458" s="849">
        <v>1</v>
      </c>
      <c r="M458" s="850">
        <v>102.46</v>
      </c>
    </row>
    <row r="459" spans="1:13" ht="14.4" customHeight="1" x14ac:dyDescent="0.3">
      <c r="A459" s="831" t="s">
        <v>3474</v>
      </c>
      <c r="B459" s="832" t="s">
        <v>2803</v>
      </c>
      <c r="C459" s="832" t="s">
        <v>2804</v>
      </c>
      <c r="D459" s="832" t="s">
        <v>2805</v>
      </c>
      <c r="E459" s="832" t="s">
        <v>2806</v>
      </c>
      <c r="F459" s="849"/>
      <c r="G459" s="849"/>
      <c r="H459" s="837">
        <v>0</v>
      </c>
      <c r="I459" s="849">
        <v>2</v>
      </c>
      <c r="J459" s="849">
        <v>234.92</v>
      </c>
      <c r="K459" s="837">
        <v>1</v>
      </c>
      <c r="L459" s="849">
        <v>2</v>
      </c>
      <c r="M459" s="850">
        <v>234.92</v>
      </c>
    </row>
    <row r="460" spans="1:13" ht="14.4" customHeight="1" x14ac:dyDescent="0.3">
      <c r="A460" s="831" t="s">
        <v>3474</v>
      </c>
      <c r="B460" s="832" t="s">
        <v>2816</v>
      </c>
      <c r="C460" s="832" t="s">
        <v>2820</v>
      </c>
      <c r="D460" s="832" t="s">
        <v>1353</v>
      </c>
      <c r="E460" s="832" t="s">
        <v>2821</v>
      </c>
      <c r="F460" s="849"/>
      <c r="G460" s="849"/>
      <c r="H460" s="837">
        <v>0</v>
      </c>
      <c r="I460" s="849">
        <v>1</v>
      </c>
      <c r="J460" s="849">
        <v>39.549999999999997</v>
      </c>
      <c r="K460" s="837">
        <v>1</v>
      </c>
      <c r="L460" s="849">
        <v>1</v>
      </c>
      <c r="M460" s="850">
        <v>39.549999999999997</v>
      </c>
    </row>
    <row r="461" spans="1:13" ht="14.4" customHeight="1" x14ac:dyDescent="0.3">
      <c r="A461" s="831" t="s">
        <v>3474</v>
      </c>
      <c r="B461" s="832" t="s">
        <v>2826</v>
      </c>
      <c r="C461" s="832" t="s">
        <v>2827</v>
      </c>
      <c r="D461" s="832" t="s">
        <v>2828</v>
      </c>
      <c r="E461" s="832" t="s">
        <v>2829</v>
      </c>
      <c r="F461" s="849"/>
      <c r="G461" s="849"/>
      <c r="H461" s="837">
        <v>0</v>
      </c>
      <c r="I461" s="849">
        <v>3</v>
      </c>
      <c r="J461" s="849">
        <v>237.32999999999998</v>
      </c>
      <c r="K461" s="837">
        <v>1</v>
      </c>
      <c r="L461" s="849">
        <v>3</v>
      </c>
      <c r="M461" s="850">
        <v>237.32999999999998</v>
      </c>
    </row>
    <row r="462" spans="1:13" ht="14.4" customHeight="1" x14ac:dyDescent="0.3">
      <c r="A462" s="831" t="s">
        <v>3474</v>
      </c>
      <c r="B462" s="832" t="s">
        <v>2826</v>
      </c>
      <c r="C462" s="832" t="s">
        <v>4209</v>
      </c>
      <c r="D462" s="832" t="s">
        <v>4210</v>
      </c>
      <c r="E462" s="832" t="s">
        <v>1791</v>
      </c>
      <c r="F462" s="849">
        <v>1</v>
      </c>
      <c r="G462" s="849">
        <v>39.549999999999997</v>
      </c>
      <c r="H462" s="837">
        <v>1</v>
      </c>
      <c r="I462" s="849"/>
      <c r="J462" s="849"/>
      <c r="K462" s="837">
        <v>0</v>
      </c>
      <c r="L462" s="849">
        <v>1</v>
      </c>
      <c r="M462" s="850">
        <v>39.549999999999997</v>
      </c>
    </row>
    <row r="463" spans="1:13" ht="14.4" customHeight="1" x14ac:dyDescent="0.3">
      <c r="A463" s="831" t="s">
        <v>3474</v>
      </c>
      <c r="B463" s="832" t="s">
        <v>2835</v>
      </c>
      <c r="C463" s="832" t="s">
        <v>3359</v>
      </c>
      <c r="D463" s="832" t="s">
        <v>2366</v>
      </c>
      <c r="E463" s="832" t="s">
        <v>2367</v>
      </c>
      <c r="F463" s="849"/>
      <c r="G463" s="849"/>
      <c r="H463" s="837">
        <v>0</v>
      </c>
      <c r="I463" s="849">
        <v>1</v>
      </c>
      <c r="J463" s="849">
        <v>86.73</v>
      </c>
      <c r="K463" s="837">
        <v>1</v>
      </c>
      <c r="L463" s="849">
        <v>1</v>
      </c>
      <c r="M463" s="850">
        <v>86.73</v>
      </c>
    </row>
    <row r="464" spans="1:13" ht="14.4" customHeight="1" x14ac:dyDescent="0.3">
      <c r="A464" s="831" t="s">
        <v>3474</v>
      </c>
      <c r="B464" s="832" t="s">
        <v>3362</v>
      </c>
      <c r="C464" s="832" t="s">
        <v>3363</v>
      </c>
      <c r="D464" s="832" t="s">
        <v>3364</v>
      </c>
      <c r="E464" s="832" t="s">
        <v>3365</v>
      </c>
      <c r="F464" s="849"/>
      <c r="G464" s="849"/>
      <c r="H464" s="837">
        <v>0</v>
      </c>
      <c r="I464" s="849">
        <v>1</v>
      </c>
      <c r="J464" s="849">
        <v>155.30000000000001</v>
      </c>
      <c r="K464" s="837">
        <v>1</v>
      </c>
      <c r="L464" s="849">
        <v>1</v>
      </c>
      <c r="M464" s="850">
        <v>155.30000000000001</v>
      </c>
    </row>
    <row r="465" spans="1:13" ht="14.4" customHeight="1" x14ac:dyDescent="0.3">
      <c r="A465" s="831" t="s">
        <v>3474</v>
      </c>
      <c r="B465" s="832" t="s">
        <v>2842</v>
      </c>
      <c r="C465" s="832" t="s">
        <v>2853</v>
      </c>
      <c r="D465" s="832" t="s">
        <v>1790</v>
      </c>
      <c r="E465" s="832" t="s">
        <v>2854</v>
      </c>
      <c r="F465" s="849"/>
      <c r="G465" s="849"/>
      <c r="H465" s="837">
        <v>0</v>
      </c>
      <c r="I465" s="849">
        <v>8</v>
      </c>
      <c r="J465" s="849">
        <v>745.44</v>
      </c>
      <c r="K465" s="837">
        <v>1</v>
      </c>
      <c r="L465" s="849">
        <v>8</v>
      </c>
      <c r="M465" s="850">
        <v>745.44</v>
      </c>
    </row>
    <row r="466" spans="1:13" ht="14.4" customHeight="1" x14ac:dyDescent="0.3">
      <c r="A466" s="831" t="s">
        <v>3474</v>
      </c>
      <c r="B466" s="832" t="s">
        <v>2842</v>
      </c>
      <c r="C466" s="832" t="s">
        <v>2849</v>
      </c>
      <c r="D466" s="832" t="s">
        <v>1790</v>
      </c>
      <c r="E466" s="832" t="s">
        <v>2850</v>
      </c>
      <c r="F466" s="849"/>
      <c r="G466" s="849"/>
      <c r="H466" s="837">
        <v>0</v>
      </c>
      <c r="I466" s="849">
        <v>4</v>
      </c>
      <c r="J466" s="849">
        <v>186.4</v>
      </c>
      <c r="K466" s="837">
        <v>1</v>
      </c>
      <c r="L466" s="849">
        <v>4</v>
      </c>
      <c r="M466" s="850">
        <v>186.4</v>
      </c>
    </row>
    <row r="467" spans="1:13" ht="14.4" customHeight="1" x14ac:dyDescent="0.3">
      <c r="A467" s="831" t="s">
        <v>3474</v>
      </c>
      <c r="B467" s="832" t="s">
        <v>2857</v>
      </c>
      <c r="C467" s="832" t="s">
        <v>3366</v>
      </c>
      <c r="D467" s="832" t="s">
        <v>2859</v>
      </c>
      <c r="E467" s="832" t="s">
        <v>823</v>
      </c>
      <c r="F467" s="849"/>
      <c r="G467" s="849"/>
      <c r="H467" s="837">
        <v>0</v>
      </c>
      <c r="I467" s="849">
        <v>2</v>
      </c>
      <c r="J467" s="849">
        <v>286.7</v>
      </c>
      <c r="K467" s="837">
        <v>1</v>
      </c>
      <c r="L467" s="849">
        <v>2</v>
      </c>
      <c r="M467" s="850">
        <v>286.7</v>
      </c>
    </row>
    <row r="468" spans="1:13" ht="14.4" customHeight="1" x14ac:dyDescent="0.3">
      <c r="A468" s="831" t="s">
        <v>3474</v>
      </c>
      <c r="B468" s="832" t="s">
        <v>2857</v>
      </c>
      <c r="C468" s="832" t="s">
        <v>2858</v>
      </c>
      <c r="D468" s="832" t="s">
        <v>2859</v>
      </c>
      <c r="E468" s="832" t="s">
        <v>762</v>
      </c>
      <c r="F468" s="849"/>
      <c r="G468" s="849"/>
      <c r="H468" s="837">
        <v>0</v>
      </c>
      <c r="I468" s="849">
        <v>2</v>
      </c>
      <c r="J468" s="849">
        <v>186.36</v>
      </c>
      <c r="K468" s="837">
        <v>1</v>
      </c>
      <c r="L468" s="849">
        <v>2</v>
      </c>
      <c r="M468" s="850">
        <v>186.36</v>
      </c>
    </row>
    <row r="469" spans="1:13" ht="14.4" customHeight="1" x14ac:dyDescent="0.3">
      <c r="A469" s="831" t="s">
        <v>3474</v>
      </c>
      <c r="B469" s="832" t="s">
        <v>2862</v>
      </c>
      <c r="C469" s="832" t="s">
        <v>4015</v>
      </c>
      <c r="D469" s="832" t="s">
        <v>2273</v>
      </c>
      <c r="E469" s="832" t="s">
        <v>4016</v>
      </c>
      <c r="F469" s="849"/>
      <c r="G469" s="849"/>
      <c r="H469" s="837">
        <v>0</v>
      </c>
      <c r="I469" s="849">
        <v>1</v>
      </c>
      <c r="J469" s="849">
        <v>138.83000000000001</v>
      </c>
      <c r="K469" s="837">
        <v>1</v>
      </c>
      <c r="L469" s="849">
        <v>1</v>
      </c>
      <c r="M469" s="850">
        <v>138.83000000000001</v>
      </c>
    </row>
    <row r="470" spans="1:13" ht="14.4" customHeight="1" x14ac:dyDescent="0.3">
      <c r="A470" s="831" t="s">
        <v>3474</v>
      </c>
      <c r="B470" s="832" t="s">
        <v>2881</v>
      </c>
      <c r="C470" s="832" t="s">
        <v>2882</v>
      </c>
      <c r="D470" s="832" t="s">
        <v>1380</v>
      </c>
      <c r="E470" s="832" t="s">
        <v>2883</v>
      </c>
      <c r="F470" s="849"/>
      <c r="G470" s="849"/>
      <c r="H470" s="837">
        <v>0</v>
      </c>
      <c r="I470" s="849">
        <v>1</v>
      </c>
      <c r="J470" s="849">
        <v>32.869999999999997</v>
      </c>
      <c r="K470" s="837">
        <v>1</v>
      </c>
      <c r="L470" s="849">
        <v>1</v>
      </c>
      <c r="M470" s="850">
        <v>32.869999999999997</v>
      </c>
    </row>
    <row r="471" spans="1:13" ht="14.4" customHeight="1" x14ac:dyDescent="0.3">
      <c r="A471" s="831" t="s">
        <v>3474</v>
      </c>
      <c r="B471" s="832" t="s">
        <v>2895</v>
      </c>
      <c r="C471" s="832" t="s">
        <v>2908</v>
      </c>
      <c r="D471" s="832" t="s">
        <v>2900</v>
      </c>
      <c r="E471" s="832" t="s">
        <v>2909</v>
      </c>
      <c r="F471" s="849"/>
      <c r="G471" s="849"/>
      <c r="H471" s="837">
        <v>0</v>
      </c>
      <c r="I471" s="849">
        <v>1</v>
      </c>
      <c r="J471" s="849">
        <v>84.18</v>
      </c>
      <c r="K471" s="837">
        <v>1</v>
      </c>
      <c r="L471" s="849">
        <v>1</v>
      </c>
      <c r="M471" s="850">
        <v>84.18</v>
      </c>
    </row>
    <row r="472" spans="1:13" ht="14.4" customHeight="1" x14ac:dyDescent="0.3">
      <c r="A472" s="831" t="s">
        <v>3474</v>
      </c>
      <c r="B472" s="832" t="s">
        <v>2895</v>
      </c>
      <c r="C472" s="832" t="s">
        <v>2910</v>
      </c>
      <c r="D472" s="832" t="s">
        <v>2897</v>
      </c>
      <c r="E472" s="832" t="s">
        <v>2911</v>
      </c>
      <c r="F472" s="849"/>
      <c r="G472" s="849"/>
      <c r="H472" s="837">
        <v>0</v>
      </c>
      <c r="I472" s="849">
        <v>3</v>
      </c>
      <c r="J472" s="849">
        <v>189.42000000000002</v>
      </c>
      <c r="K472" s="837">
        <v>1</v>
      </c>
      <c r="L472" s="849">
        <v>3</v>
      </c>
      <c r="M472" s="850">
        <v>189.42000000000002</v>
      </c>
    </row>
    <row r="473" spans="1:13" ht="14.4" customHeight="1" x14ac:dyDescent="0.3">
      <c r="A473" s="831" t="s">
        <v>3474</v>
      </c>
      <c r="B473" s="832" t="s">
        <v>2895</v>
      </c>
      <c r="C473" s="832" t="s">
        <v>2912</v>
      </c>
      <c r="D473" s="832" t="s">
        <v>2897</v>
      </c>
      <c r="E473" s="832" t="s">
        <v>2913</v>
      </c>
      <c r="F473" s="849"/>
      <c r="G473" s="849"/>
      <c r="H473" s="837">
        <v>0</v>
      </c>
      <c r="I473" s="849">
        <v>9</v>
      </c>
      <c r="J473" s="849">
        <v>441.72</v>
      </c>
      <c r="K473" s="837">
        <v>1</v>
      </c>
      <c r="L473" s="849">
        <v>9</v>
      </c>
      <c r="M473" s="850">
        <v>441.72</v>
      </c>
    </row>
    <row r="474" spans="1:13" ht="14.4" customHeight="1" x14ac:dyDescent="0.3">
      <c r="A474" s="831" t="s">
        <v>3474</v>
      </c>
      <c r="B474" s="832" t="s">
        <v>2895</v>
      </c>
      <c r="C474" s="832" t="s">
        <v>2914</v>
      </c>
      <c r="D474" s="832" t="s">
        <v>2897</v>
      </c>
      <c r="E474" s="832" t="s">
        <v>2915</v>
      </c>
      <c r="F474" s="849"/>
      <c r="G474" s="849"/>
      <c r="H474" s="837">
        <v>0</v>
      </c>
      <c r="I474" s="849">
        <v>1</v>
      </c>
      <c r="J474" s="849">
        <v>126.27</v>
      </c>
      <c r="K474" s="837">
        <v>1</v>
      </c>
      <c r="L474" s="849">
        <v>1</v>
      </c>
      <c r="M474" s="850">
        <v>126.27</v>
      </c>
    </row>
    <row r="475" spans="1:13" ht="14.4" customHeight="1" x14ac:dyDescent="0.3">
      <c r="A475" s="831" t="s">
        <v>3474</v>
      </c>
      <c r="B475" s="832" t="s">
        <v>2895</v>
      </c>
      <c r="C475" s="832" t="s">
        <v>2906</v>
      </c>
      <c r="D475" s="832" t="s">
        <v>2900</v>
      </c>
      <c r="E475" s="832" t="s">
        <v>2907</v>
      </c>
      <c r="F475" s="849"/>
      <c r="G475" s="849"/>
      <c r="H475" s="837">
        <v>0</v>
      </c>
      <c r="I475" s="849">
        <v>1</v>
      </c>
      <c r="J475" s="849">
        <v>49.08</v>
      </c>
      <c r="K475" s="837">
        <v>1</v>
      </c>
      <c r="L475" s="849">
        <v>1</v>
      </c>
      <c r="M475" s="850">
        <v>49.08</v>
      </c>
    </row>
    <row r="476" spans="1:13" ht="14.4" customHeight="1" x14ac:dyDescent="0.3">
      <c r="A476" s="831" t="s">
        <v>3474</v>
      </c>
      <c r="B476" s="832" t="s">
        <v>3024</v>
      </c>
      <c r="C476" s="832" t="s">
        <v>3025</v>
      </c>
      <c r="D476" s="832" t="s">
        <v>641</v>
      </c>
      <c r="E476" s="832" t="s">
        <v>642</v>
      </c>
      <c r="F476" s="849"/>
      <c r="G476" s="849"/>
      <c r="H476" s="837">
        <v>0</v>
      </c>
      <c r="I476" s="849">
        <v>10</v>
      </c>
      <c r="J476" s="849">
        <v>217.60000000000002</v>
      </c>
      <c r="K476" s="837">
        <v>1</v>
      </c>
      <c r="L476" s="849">
        <v>10</v>
      </c>
      <c r="M476" s="850">
        <v>217.60000000000002</v>
      </c>
    </row>
    <row r="477" spans="1:13" ht="14.4" customHeight="1" x14ac:dyDescent="0.3">
      <c r="A477" s="831" t="s">
        <v>3474</v>
      </c>
      <c r="B477" s="832" t="s">
        <v>3056</v>
      </c>
      <c r="C477" s="832" t="s">
        <v>3057</v>
      </c>
      <c r="D477" s="832" t="s">
        <v>1461</v>
      </c>
      <c r="E477" s="832" t="s">
        <v>3058</v>
      </c>
      <c r="F477" s="849"/>
      <c r="G477" s="849"/>
      <c r="H477" s="837"/>
      <c r="I477" s="849">
        <v>17</v>
      </c>
      <c r="J477" s="849">
        <v>0</v>
      </c>
      <c r="K477" s="837"/>
      <c r="L477" s="849">
        <v>17</v>
      </c>
      <c r="M477" s="850">
        <v>0</v>
      </c>
    </row>
    <row r="478" spans="1:13" ht="14.4" customHeight="1" x14ac:dyDescent="0.3">
      <c r="A478" s="831" t="s">
        <v>3474</v>
      </c>
      <c r="B478" s="832" t="s">
        <v>3069</v>
      </c>
      <c r="C478" s="832" t="s">
        <v>3072</v>
      </c>
      <c r="D478" s="832" t="s">
        <v>3073</v>
      </c>
      <c r="E478" s="832" t="s">
        <v>3074</v>
      </c>
      <c r="F478" s="849"/>
      <c r="G478" s="849"/>
      <c r="H478" s="837">
        <v>0</v>
      </c>
      <c r="I478" s="849">
        <v>1</v>
      </c>
      <c r="J478" s="849">
        <v>109.89</v>
      </c>
      <c r="K478" s="837">
        <v>1</v>
      </c>
      <c r="L478" s="849">
        <v>1</v>
      </c>
      <c r="M478" s="850">
        <v>109.89</v>
      </c>
    </row>
    <row r="479" spans="1:13" ht="14.4" customHeight="1" x14ac:dyDescent="0.3">
      <c r="A479" s="831" t="s">
        <v>3474</v>
      </c>
      <c r="B479" s="832" t="s">
        <v>3082</v>
      </c>
      <c r="C479" s="832" t="s">
        <v>3885</v>
      </c>
      <c r="D479" s="832" t="s">
        <v>1544</v>
      </c>
      <c r="E479" s="832" t="s">
        <v>3886</v>
      </c>
      <c r="F479" s="849"/>
      <c r="G479" s="849"/>
      <c r="H479" s="837">
        <v>0</v>
      </c>
      <c r="I479" s="849">
        <v>1</v>
      </c>
      <c r="J479" s="849">
        <v>1195.75</v>
      </c>
      <c r="K479" s="837">
        <v>1</v>
      </c>
      <c r="L479" s="849">
        <v>1</v>
      </c>
      <c r="M479" s="850">
        <v>1195.75</v>
      </c>
    </row>
    <row r="480" spans="1:13" ht="14.4" customHeight="1" x14ac:dyDescent="0.3">
      <c r="A480" s="831" t="s">
        <v>3474</v>
      </c>
      <c r="B480" s="832" t="s">
        <v>3082</v>
      </c>
      <c r="C480" s="832" t="s">
        <v>3084</v>
      </c>
      <c r="D480" s="832" t="s">
        <v>1544</v>
      </c>
      <c r="E480" s="832" t="s">
        <v>1546</v>
      </c>
      <c r="F480" s="849"/>
      <c r="G480" s="849"/>
      <c r="H480" s="837">
        <v>0</v>
      </c>
      <c r="I480" s="849">
        <v>2</v>
      </c>
      <c r="J480" s="849">
        <v>5146.4399999999996</v>
      </c>
      <c r="K480" s="837">
        <v>1</v>
      </c>
      <c r="L480" s="849">
        <v>2</v>
      </c>
      <c r="M480" s="850">
        <v>5146.4399999999996</v>
      </c>
    </row>
    <row r="481" spans="1:13" ht="14.4" customHeight="1" x14ac:dyDescent="0.3">
      <c r="A481" s="831" t="s">
        <v>3474</v>
      </c>
      <c r="B481" s="832" t="s">
        <v>3090</v>
      </c>
      <c r="C481" s="832" t="s">
        <v>3091</v>
      </c>
      <c r="D481" s="832" t="s">
        <v>1430</v>
      </c>
      <c r="E481" s="832" t="s">
        <v>3092</v>
      </c>
      <c r="F481" s="849"/>
      <c r="G481" s="849"/>
      <c r="H481" s="837">
        <v>0</v>
      </c>
      <c r="I481" s="849">
        <v>1</v>
      </c>
      <c r="J481" s="849">
        <v>531.12</v>
      </c>
      <c r="K481" s="837">
        <v>1</v>
      </c>
      <c r="L481" s="849">
        <v>1</v>
      </c>
      <c r="M481" s="850">
        <v>531.12</v>
      </c>
    </row>
    <row r="482" spans="1:13" ht="14.4" customHeight="1" x14ac:dyDescent="0.3">
      <c r="A482" s="831" t="s">
        <v>3474</v>
      </c>
      <c r="B482" s="832" t="s">
        <v>3090</v>
      </c>
      <c r="C482" s="832" t="s">
        <v>3093</v>
      </c>
      <c r="D482" s="832" t="s">
        <v>1432</v>
      </c>
      <c r="E482" s="832" t="s">
        <v>3094</v>
      </c>
      <c r="F482" s="849"/>
      <c r="G482" s="849"/>
      <c r="H482" s="837">
        <v>0</v>
      </c>
      <c r="I482" s="849">
        <v>2</v>
      </c>
      <c r="J482" s="849">
        <v>441.6</v>
      </c>
      <c r="K482" s="837">
        <v>1</v>
      </c>
      <c r="L482" s="849">
        <v>2</v>
      </c>
      <c r="M482" s="850">
        <v>441.6</v>
      </c>
    </row>
    <row r="483" spans="1:13" ht="14.4" customHeight="1" x14ac:dyDescent="0.3">
      <c r="A483" s="831" t="s">
        <v>3474</v>
      </c>
      <c r="B483" s="832" t="s">
        <v>3115</v>
      </c>
      <c r="C483" s="832" t="s">
        <v>3116</v>
      </c>
      <c r="D483" s="832" t="s">
        <v>3117</v>
      </c>
      <c r="E483" s="832" t="s">
        <v>3118</v>
      </c>
      <c r="F483" s="849"/>
      <c r="G483" s="849"/>
      <c r="H483" s="837">
        <v>0</v>
      </c>
      <c r="I483" s="849">
        <v>2</v>
      </c>
      <c r="J483" s="849">
        <v>177.84</v>
      </c>
      <c r="K483" s="837">
        <v>1</v>
      </c>
      <c r="L483" s="849">
        <v>2</v>
      </c>
      <c r="M483" s="850">
        <v>177.84</v>
      </c>
    </row>
    <row r="484" spans="1:13" ht="14.4" customHeight="1" x14ac:dyDescent="0.3">
      <c r="A484" s="831" t="s">
        <v>3474</v>
      </c>
      <c r="B484" s="832" t="s">
        <v>3115</v>
      </c>
      <c r="C484" s="832" t="s">
        <v>3119</v>
      </c>
      <c r="D484" s="832" t="s">
        <v>3117</v>
      </c>
      <c r="E484" s="832" t="s">
        <v>3120</v>
      </c>
      <c r="F484" s="849"/>
      <c r="G484" s="849"/>
      <c r="H484" s="837">
        <v>0</v>
      </c>
      <c r="I484" s="849">
        <v>1</v>
      </c>
      <c r="J484" s="849">
        <v>467.28</v>
      </c>
      <c r="K484" s="837">
        <v>1</v>
      </c>
      <c r="L484" s="849">
        <v>1</v>
      </c>
      <c r="M484" s="850">
        <v>467.28</v>
      </c>
    </row>
    <row r="485" spans="1:13" ht="14.4" customHeight="1" x14ac:dyDescent="0.3">
      <c r="A485" s="831" t="s">
        <v>3474</v>
      </c>
      <c r="B485" s="832" t="s">
        <v>3131</v>
      </c>
      <c r="C485" s="832" t="s">
        <v>3132</v>
      </c>
      <c r="D485" s="832" t="s">
        <v>3133</v>
      </c>
      <c r="E485" s="832" t="s">
        <v>3134</v>
      </c>
      <c r="F485" s="849"/>
      <c r="G485" s="849"/>
      <c r="H485" s="837">
        <v>0</v>
      </c>
      <c r="I485" s="849">
        <v>2</v>
      </c>
      <c r="J485" s="849">
        <v>18.8</v>
      </c>
      <c r="K485" s="837">
        <v>1</v>
      </c>
      <c r="L485" s="849">
        <v>2</v>
      </c>
      <c r="M485" s="850">
        <v>18.8</v>
      </c>
    </row>
    <row r="486" spans="1:13" ht="14.4" customHeight="1" x14ac:dyDescent="0.3">
      <c r="A486" s="831" t="s">
        <v>3474</v>
      </c>
      <c r="B486" s="832" t="s">
        <v>3131</v>
      </c>
      <c r="C486" s="832" t="s">
        <v>3137</v>
      </c>
      <c r="D486" s="832" t="s">
        <v>3133</v>
      </c>
      <c r="E486" s="832" t="s">
        <v>3136</v>
      </c>
      <c r="F486" s="849"/>
      <c r="G486" s="849"/>
      <c r="H486" s="837">
        <v>0</v>
      </c>
      <c r="I486" s="849">
        <v>4</v>
      </c>
      <c r="J486" s="849">
        <v>18.8</v>
      </c>
      <c r="K486" s="837">
        <v>1</v>
      </c>
      <c r="L486" s="849">
        <v>4</v>
      </c>
      <c r="M486" s="850">
        <v>18.8</v>
      </c>
    </row>
    <row r="487" spans="1:13" ht="14.4" customHeight="1" x14ac:dyDescent="0.3">
      <c r="A487" s="831" t="s">
        <v>3474</v>
      </c>
      <c r="B487" s="832" t="s">
        <v>3142</v>
      </c>
      <c r="C487" s="832" t="s">
        <v>3145</v>
      </c>
      <c r="D487" s="832" t="s">
        <v>1891</v>
      </c>
      <c r="E487" s="832" t="s">
        <v>3144</v>
      </c>
      <c r="F487" s="849"/>
      <c r="G487" s="849"/>
      <c r="H487" s="837"/>
      <c r="I487" s="849">
        <v>5</v>
      </c>
      <c r="J487" s="849">
        <v>0</v>
      </c>
      <c r="K487" s="837"/>
      <c r="L487" s="849">
        <v>5</v>
      </c>
      <c r="M487" s="850">
        <v>0</v>
      </c>
    </row>
    <row r="488" spans="1:13" ht="14.4" customHeight="1" x14ac:dyDescent="0.3">
      <c r="A488" s="831" t="s">
        <v>3474</v>
      </c>
      <c r="B488" s="832" t="s">
        <v>3148</v>
      </c>
      <c r="C488" s="832" t="s">
        <v>3149</v>
      </c>
      <c r="D488" s="832" t="s">
        <v>821</v>
      </c>
      <c r="E488" s="832" t="s">
        <v>762</v>
      </c>
      <c r="F488" s="849"/>
      <c r="G488" s="849"/>
      <c r="H488" s="837">
        <v>0</v>
      </c>
      <c r="I488" s="849">
        <v>2</v>
      </c>
      <c r="J488" s="849">
        <v>131.97999999999999</v>
      </c>
      <c r="K488" s="837">
        <v>1</v>
      </c>
      <c r="L488" s="849">
        <v>2</v>
      </c>
      <c r="M488" s="850">
        <v>131.97999999999999</v>
      </c>
    </row>
    <row r="489" spans="1:13" ht="14.4" customHeight="1" x14ac:dyDescent="0.3">
      <c r="A489" s="831" t="s">
        <v>3474</v>
      </c>
      <c r="B489" s="832" t="s">
        <v>3148</v>
      </c>
      <c r="C489" s="832" t="s">
        <v>3150</v>
      </c>
      <c r="D489" s="832" t="s">
        <v>822</v>
      </c>
      <c r="E489" s="832" t="s">
        <v>823</v>
      </c>
      <c r="F489" s="849"/>
      <c r="G489" s="849"/>
      <c r="H489" s="837">
        <v>0</v>
      </c>
      <c r="I489" s="849">
        <v>4</v>
      </c>
      <c r="J489" s="849">
        <v>528</v>
      </c>
      <c r="K489" s="837">
        <v>1</v>
      </c>
      <c r="L489" s="849">
        <v>4</v>
      </c>
      <c r="M489" s="850">
        <v>528</v>
      </c>
    </row>
    <row r="490" spans="1:13" ht="14.4" customHeight="1" x14ac:dyDescent="0.3">
      <c r="A490" s="831" t="s">
        <v>3474</v>
      </c>
      <c r="B490" s="832" t="s">
        <v>3156</v>
      </c>
      <c r="C490" s="832" t="s">
        <v>3159</v>
      </c>
      <c r="D490" s="832" t="s">
        <v>3160</v>
      </c>
      <c r="E490" s="832" t="s">
        <v>3006</v>
      </c>
      <c r="F490" s="849"/>
      <c r="G490" s="849"/>
      <c r="H490" s="837">
        <v>0</v>
      </c>
      <c r="I490" s="849">
        <v>11</v>
      </c>
      <c r="J490" s="849">
        <v>1352.56</v>
      </c>
      <c r="K490" s="837">
        <v>1</v>
      </c>
      <c r="L490" s="849">
        <v>11</v>
      </c>
      <c r="M490" s="850">
        <v>1352.56</v>
      </c>
    </row>
    <row r="491" spans="1:13" ht="14.4" customHeight="1" x14ac:dyDescent="0.3">
      <c r="A491" s="831" t="s">
        <v>3474</v>
      </c>
      <c r="B491" s="832" t="s">
        <v>3156</v>
      </c>
      <c r="C491" s="832" t="s">
        <v>3429</v>
      </c>
      <c r="D491" s="832" t="s">
        <v>3158</v>
      </c>
      <c r="E491" s="832" t="s">
        <v>3430</v>
      </c>
      <c r="F491" s="849"/>
      <c r="G491" s="849"/>
      <c r="H491" s="837">
        <v>0</v>
      </c>
      <c r="I491" s="849">
        <v>1</v>
      </c>
      <c r="J491" s="849">
        <v>324.38</v>
      </c>
      <c r="K491" s="837">
        <v>1</v>
      </c>
      <c r="L491" s="849">
        <v>1</v>
      </c>
      <c r="M491" s="850">
        <v>324.38</v>
      </c>
    </row>
    <row r="492" spans="1:13" ht="14.4" customHeight="1" x14ac:dyDescent="0.3">
      <c r="A492" s="831" t="s">
        <v>3474</v>
      </c>
      <c r="B492" s="832" t="s">
        <v>3163</v>
      </c>
      <c r="C492" s="832" t="s">
        <v>3164</v>
      </c>
      <c r="D492" s="832" t="s">
        <v>2199</v>
      </c>
      <c r="E492" s="832" t="s">
        <v>3165</v>
      </c>
      <c r="F492" s="849"/>
      <c r="G492" s="849"/>
      <c r="H492" s="837">
        <v>0</v>
      </c>
      <c r="I492" s="849">
        <v>3</v>
      </c>
      <c r="J492" s="849">
        <v>369.6</v>
      </c>
      <c r="K492" s="837">
        <v>1</v>
      </c>
      <c r="L492" s="849">
        <v>3</v>
      </c>
      <c r="M492" s="850">
        <v>369.6</v>
      </c>
    </row>
    <row r="493" spans="1:13" ht="14.4" customHeight="1" x14ac:dyDescent="0.3">
      <c r="A493" s="831" t="s">
        <v>3474</v>
      </c>
      <c r="B493" s="832" t="s">
        <v>3163</v>
      </c>
      <c r="C493" s="832" t="s">
        <v>3166</v>
      </c>
      <c r="D493" s="832" t="s">
        <v>3167</v>
      </c>
      <c r="E493" s="832" t="s">
        <v>762</v>
      </c>
      <c r="F493" s="849">
        <v>6</v>
      </c>
      <c r="G493" s="849">
        <v>792</v>
      </c>
      <c r="H493" s="837">
        <v>1</v>
      </c>
      <c r="I493" s="849"/>
      <c r="J493" s="849"/>
      <c r="K493" s="837">
        <v>0</v>
      </c>
      <c r="L493" s="849">
        <v>6</v>
      </c>
      <c r="M493" s="850">
        <v>792</v>
      </c>
    </row>
    <row r="494" spans="1:13" ht="14.4" customHeight="1" x14ac:dyDescent="0.3">
      <c r="A494" s="831" t="s">
        <v>3474</v>
      </c>
      <c r="B494" s="832" t="s">
        <v>3163</v>
      </c>
      <c r="C494" s="832" t="s">
        <v>3434</v>
      </c>
      <c r="D494" s="832" t="s">
        <v>2199</v>
      </c>
      <c r="E494" s="832" t="s">
        <v>2200</v>
      </c>
      <c r="F494" s="849"/>
      <c r="G494" s="849"/>
      <c r="H494" s="837">
        <v>0</v>
      </c>
      <c r="I494" s="849">
        <v>1</v>
      </c>
      <c r="J494" s="849">
        <v>246.39</v>
      </c>
      <c r="K494" s="837">
        <v>1</v>
      </c>
      <c r="L494" s="849">
        <v>1</v>
      </c>
      <c r="M494" s="850">
        <v>246.39</v>
      </c>
    </row>
    <row r="495" spans="1:13" ht="14.4" customHeight="1" x14ac:dyDescent="0.3">
      <c r="A495" s="831" t="s">
        <v>3474</v>
      </c>
      <c r="B495" s="832" t="s">
        <v>3168</v>
      </c>
      <c r="C495" s="832" t="s">
        <v>3172</v>
      </c>
      <c r="D495" s="832" t="s">
        <v>3173</v>
      </c>
      <c r="E495" s="832" t="s">
        <v>3171</v>
      </c>
      <c r="F495" s="849"/>
      <c r="G495" s="849"/>
      <c r="H495" s="837">
        <v>0</v>
      </c>
      <c r="I495" s="849">
        <v>1</v>
      </c>
      <c r="J495" s="849">
        <v>161.06</v>
      </c>
      <c r="K495" s="837">
        <v>1</v>
      </c>
      <c r="L495" s="849">
        <v>1</v>
      </c>
      <c r="M495" s="850">
        <v>161.06</v>
      </c>
    </row>
    <row r="496" spans="1:13" ht="14.4" customHeight="1" x14ac:dyDescent="0.3">
      <c r="A496" s="831" t="s">
        <v>3474</v>
      </c>
      <c r="B496" s="832" t="s">
        <v>3178</v>
      </c>
      <c r="C496" s="832" t="s">
        <v>4129</v>
      </c>
      <c r="D496" s="832" t="s">
        <v>3180</v>
      </c>
      <c r="E496" s="832" t="s">
        <v>4130</v>
      </c>
      <c r="F496" s="849"/>
      <c r="G496" s="849"/>
      <c r="H496" s="837">
        <v>0</v>
      </c>
      <c r="I496" s="849">
        <v>3</v>
      </c>
      <c r="J496" s="849">
        <v>210.69</v>
      </c>
      <c r="K496" s="837">
        <v>1</v>
      </c>
      <c r="L496" s="849">
        <v>3</v>
      </c>
      <c r="M496" s="850">
        <v>210.69</v>
      </c>
    </row>
    <row r="497" spans="1:13" ht="14.4" customHeight="1" x14ac:dyDescent="0.3">
      <c r="A497" s="831" t="s">
        <v>3474</v>
      </c>
      <c r="B497" s="832" t="s">
        <v>3182</v>
      </c>
      <c r="C497" s="832" t="s">
        <v>3184</v>
      </c>
      <c r="D497" s="832" t="s">
        <v>811</v>
      </c>
      <c r="E497" s="832" t="s">
        <v>3185</v>
      </c>
      <c r="F497" s="849"/>
      <c r="G497" s="849"/>
      <c r="H497" s="837"/>
      <c r="I497" s="849">
        <v>1</v>
      </c>
      <c r="J497" s="849">
        <v>0</v>
      </c>
      <c r="K497" s="837"/>
      <c r="L497" s="849">
        <v>1</v>
      </c>
      <c r="M497" s="850">
        <v>0</v>
      </c>
    </row>
    <row r="498" spans="1:13" ht="14.4" customHeight="1" x14ac:dyDescent="0.3">
      <c r="A498" s="831" t="s">
        <v>3474</v>
      </c>
      <c r="B498" s="832" t="s">
        <v>3186</v>
      </c>
      <c r="C498" s="832" t="s">
        <v>3187</v>
      </c>
      <c r="D498" s="832" t="s">
        <v>3188</v>
      </c>
      <c r="E498" s="832" t="s">
        <v>921</v>
      </c>
      <c r="F498" s="849"/>
      <c r="G498" s="849"/>
      <c r="H498" s="837">
        <v>0</v>
      </c>
      <c r="I498" s="849">
        <v>3</v>
      </c>
      <c r="J498" s="849">
        <v>792.69</v>
      </c>
      <c r="K498" s="837">
        <v>1</v>
      </c>
      <c r="L498" s="849">
        <v>3</v>
      </c>
      <c r="M498" s="850">
        <v>792.69</v>
      </c>
    </row>
    <row r="499" spans="1:13" ht="14.4" customHeight="1" x14ac:dyDescent="0.3">
      <c r="A499" s="831" t="s">
        <v>3474</v>
      </c>
      <c r="B499" s="832" t="s">
        <v>3196</v>
      </c>
      <c r="C499" s="832" t="s">
        <v>3197</v>
      </c>
      <c r="D499" s="832" t="s">
        <v>1822</v>
      </c>
      <c r="E499" s="832" t="s">
        <v>3198</v>
      </c>
      <c r="F499" s="849"/>
      <c r="G499" s="849"/>
      <c r="H499" s="837">
        <v>0</v>
      </c>
      <c r="I499" s="849">
        <v>1</v>
      </c>
      <c r="J499" s="849">
        <v>63.75</v>
      </c>
      <c r="K499" s="837">
        <v>1</v>
      </c>
      <c r="L499" s="849">
        <v>1</v>
      </c>
      <c r="M499" s="850">
        <v>63.75</v>
      </c>
    </row>
    <row r="500" spans="1:13" ht="14.4" customHeight="1" x14ac:dyDescent="0.3">
      <c r="A500" s="831" t="s">
        <v>3474</v>
      </c>
      <c r="B500" s="832" t="s">
        <v>2654</v>
      </c>
      <c r="C500" s="832" t="s">
        <v>2657</v>
      </c>
      <c r="D500" s="832" t="s">
        <v>967</v>
      </c>
      <c r="E500" s="832" t="s">
        <v>2658</v>
      </c>
      <c r="F500" s="849"/>
      <c r="G500" s="849"/>
      <c r="H500" s="837">
        <v>0</v>
      </c>
      <c r="I500" s="849">
        <v>3</v>
      </c>
      <c r="J500" s="849">
        <v>4634.97</v>
      </c>
      <c r="K500" s="837">
        <v>1</v>
      </c>
      <c r="L500" s="849">
        <v>3</v>
      </c>
      <c r="M500" s="850">
        <v>4634.97</v>
      </c>
    </row>
    <row r="501" spans="1:13" ht="14.4" customHeight="1" x14ac:dyDescent="0.3">
      <c r="A501" s="831" t="s">
        <v>3474</v>
      </c>
      <c r="B501" s="832" t="s">
        <v>2654</v>
      </c>
      <c r="C501" s="832" t="s">
        <v>2662</v>
      </c>
      <c r="D501" s="832" t="s">
        <v>967</v>
      </c>
      <c r="E501" s="832" t="s">
        <v>2663</v>
      </c>
      <c r="F501" s="849"/>
      <c r="G501" s="849"/>
      <c r="H501" s="837">
        <v>0</v>
      </c>
      <c r="I501" s="849">
        <v>2</v>
      </c>
      <c r="J501" s="849">
        <v>3775.8</v>
      </c>
      <c r="K501" s="837">
        <v>1</v>
      </c>
      <c r="L501" s="849">
        <v>2</v>
      </c>
      <c r="M501" s="850">
        <v>3775.8</v>
      </c>
    </row>
    <row r="502" spans="1:13" ht="14.4" customHeight="1" x14ac:dyDescent="0.3">
      <c r="A502" s="831" t="s">
        <v>3474</v>
      </c>
      <c r="B502" s="832" t="s">
        <v>2810</v>
      </c>
      <c r="C502" s="832" t="s">
        <v>2811</v>
      </c>
      <c r="D502" s="832" t="s">
        <v>2812</v>
      </c>
      <c r="E502" s="832" t="s">
        <v>2813</v>
      </c>
      <c r="F502" s="849"/>
      <c r="G502" s="849"/>
      <c r="H502" s="837">
        <v>0</v>
      </c>
      <c r="I502" s="849">
        <v>1</v>
      </c>
      <c r="J502" s="849">
        <v>109.17</v>
      </c>
      <c r="K502" s="837">
        <v>1</v>
      </c>
      <c r="L502" s="849">
        <v>1</v>
      </c>
      <c r="M502" s="850">
        <v>109.17</v>
      </c>
    </row>
    <row r="503" spans="1:13" ht="14.4" customHeight="1" x14ac:dyDescent="0.3">
      <c r="A503" s="831" t="s">
        <v>3474</v>
      </c>
      <c r="B503" s="832" t="s">
        <v>2810</v>
      </c>
      <c r="C503" s="832" t="s">
        <v>4906</v>
      </c>
      <c r="D503" s="832" t="s">
        <v>2812</v>
      </c>
      <c r="E503" s="832" t="s">
        <v>4907</v>
      </c>
      <c r="F503" s="849"/>
      <c r="G503" s="849"/>
      <c r="H503" s="837">
        <v>0</v>
      </c>
      <c r="I503" s="849">
        <v>1</v>
      </c>
      <c r="J503" s="849">
        <v>438.06</v>
      </c>
      <c r="K503" s="837">
        <v>1</v>
      </c>
      <c r="L503" s="849">
        <v>1</v>
      </c>
      <c r="M503" s="850">
        <v>438.06</v>
      </c>
    </row>
    <row r="504" spans="1:13" ht="14.4" customHeight="1" x14ac:dyDescent="0.3">
      <c r="A504" s="831" t="s">
        <v>3474</v>
      </c>
      <c r="B504" s="832" t="s">
        <v>2570</v>
      </c>
      <c r="C504" s="832" t="s">
        <v>2574</v>
      </c>
      <c r="D504" s="832" t="s">
        <v>2572</v>
      </c>
      <c r="E504" s="832" t="s">
        <v>2575</v>
      </c>
      <c r="F504" s="849"/>
      <c r="G504" s="849"/>
      <c r="H504" s="837">
        <v>0</v>
      </c>
      <c r="I504" s="849">
        <v>4</v>
      </c>
      <c r="J504" s="849">
        <v>1656.28</v>
      </c>
      <c r="K504" s="837">
        <v>1</v>
      </c>
      <c r="L504" s="849">
        <v>4</v>
      </c>
      <c r="M504" s="850">
        <v>1656.28</v>
      </c>
    </row>
    <row r="505" spans="1:13" ht="14.4" customHeight="1" x14ac:dyDescent="0.3">
      <c r="A505" s="831" t="s">
        <v>3474</v>
      </c>
      <c r="B505" s="832" t="s">
        <v>3052</v>
      </c>
      <c r="C505" s="832" t="s">
        <v>3053</v>
      </c>
      <c r="D505" s="832" t="s">
        <v>3054</v>
      </c>
      <c r="E505" s="832" t="s">
        <v>3055</v>
      </c>
      <c r="F505" s="849"/>
      <c r="G505" s="849"/>
      <c r="H505" s="837">
        <v>0</v>
      </c>
      <c r="I505" s="849">
        <v>6</v>
      </c>
      <c r="J505" s="849">
        <v>301.92</v>
      </c>
      <c r="K505" s="837">
        <v>1</v>
      </c>
      <c r="L505" s="849">
        <v>6</v>
      </c>
      <c r="M505" s="850">
        <v>301.92</v>
      </c>
    </row>
    <row r="506" spans="1:13" ht="14.4" customHeight="1" x14ac:dyDescent="0.3">
      <c r="A506" s="831" t="s">
        <v>3475</v>
      </c>
      <c r="B506" s="832" t="s">
        <v>2555</v>
      </c>
      <c r="C506" s="832" t="s">
        <v>3488</v>
      </c>
      <c r="D506" s="832" t="s">
        <v>2559</v>
      </c>
      <c r="E506" s="832" t="s">
        <v>2560</v>
      </c>
      <c r="F506" s="849"/>
      <c r="G506" s="849"/>
      <c r="H506" s="837">
        <v>0</v>
      </c>
      <c r="I506" s="849">
        <v>2</v>
      </c>
      <c r="J506" s="849">
        <v>32.24</v>
      </c>
      <c r="K506" s="837">
        <v>1</v>
      </c>
      <c r="L506" s="849">
        <v>2</v>
      </c>
      <c r="M506" s="850">
        <v>32.24</v>
      </c>
    </row>
    <row r="507" spans="1:13" ht="14.4" customHeight="1" x14ac:dyDescent="0.3">
      <c r="A507" s="831" t="s">
        <v>3475</v>
      </c>
      <c r="B507" s="832" t="s">
        <v>2555</v>
      </c>
      <c r="C507" s="832" t="s">
        <v>2563</v>
      </c>
      <c r="D507" s="832" t="s">
        <v>2559</v>
      </c>
      <c r="E507" s="832" t="s">
        <v>2564</v>
      </c>
      <c r="F507" s="849"/>
      <c r="G507" s="849"/>
      <c r="H507" s="837">
        <v>0</v>
      </c>
      <c r="I507" s="849">
        <v>1</v>
      </c>
      <c r="J507" s="849">
        <v>32.25</v>
      </c>
      <c r="K507" s="837">
        <v>1</v>
      </c>
      <c r="L507" s="849">
        <v>1</v>
      </c>
      <c r="M507" s="850">
        <v>32.25</v>
      </c>
    </row>
    <row r="508" spans="1:13" ht="14.4" customHeight="1" x14ac:dyDescent="0.3">
      <c r="A508" s="831" t="s">
        <v>3475</v>
      </c>
      <c r="B508" s="832" t="s">
        <v>2555</v>
      </c>
      <c r="C508" s="832" t="s">
        <v>2561</v>
      </c>
      <c r="D508" s="832" t="s">
        <v>2559</v>
      </c>
      <c r="E508" s="832" t="s">
        <v>2562</v>
      </c>
      <c r="F508" s="849"/>
      <c r="G508" s="849"/>
      <c r="H508" s="837">
        <v>0</v>
      </c>
      <c r="I508" s="849">
        <v>2</v>
      </c>
      <c r="J508" s="849">
        <v>115.2</v>
      </c>
      <c r="K508" s="837">
        <v>1</v>
      </c>
      <c r="L508" s="849">
        <v>2</v>
      </c>
      <c r="M508" s="850">
        <v>115.2</v>
      </c>
    </row>
    <row r="509" spans="1:13" ht="14.4" customHeight="1" x14ac:dyDescent="0.3">
      <c r="A509" s="831" t="s">
        <v>3475</v>
      </c>
      <c r="B509" s="832" t="s">
        <v>2555</v>
      </c>
      <c r="C509" s="832" t="s">
        <v>2558</v>
      </c>
      <c r="D509" s="832" t="s">
        <v>2559</v>
      </c>
      <c r="E509" s="832" t="s">
        <v>2560</v>
      </c>
      <c r="F509" s="849"/>
      <c r="G509" s="849"/>
      <c r="H509" s="837">
        <v>0</v>
      </c>
      <c r="I509" s="849">
        <v>15</v>
      </c>
      <c r="J509" s="849">
        <v>241.80000000000004</v>
      </c>
      <c r="K509" s="837">
        <v>1</v>
      </c>
      <c r="L509" s="849">
        <v>15</v>
      </c>
      <c r="M509" s="850">
        <v>241.80000000000004</v>
      </c>
    </row>
    <row r="510" spans="1:13" ht="14.4" customHeight="1" x14ac:dyDescent="0.3">
      <c r="A510" s="831" t="s">
        <v>3475</v>
      </c>
      <c r="B510" s="832" t="s">
        <v>2582</v>
      </c>
      <c r="C510" s="832" t="s">
        <v>3295</v>
      </c>
      <c r="D510" s="832" t="s">
        <v>940</v>
      </c>
      <c r="E510" s="832" t="s">
        <v>3296</v>
      </c>
      <c r="F510" s="849"/>
      <c r="G510" s="849"/>
      <c r="H510" s="837"/>
      <c r="I510" s="849">
        <v>1</v>
      </c>
      <c r="J510" s="849">
        <v>0</v>
      </c>
      <c r="K510" s="837"/>
      <c r="L510" s="849">
        <v>1</v>
      </c>
      <c r="M510" s="850">
        <v>0</v>
      </c>
    </row>
    <row r="511" spans="1:13" ht="14.4" customHeight="1" x14ac:dyDescent="0.3">
      <c r="A511" s="831" t="s">
        <v>3475</v>
      </c>
      <c r="B511" s="832" t="s">
        <v>2607</v>
      </c>
      <c r="C511" s="832" t="s">
        <v>4915</v>
      </c>
      <c r="D511" s="832" t="s">
        <v>2609</v>
      </c>
      <c r="E511" s="832" t="s">
        <v>4916</v>
      </c>
      <c r="F511" s="849"/>
      <c r="G511" s="849"/>
      <c r="H511" s="837">
        <v>0</v>
      </c>
      <c r="I511" s="849">
        <v>1</v>
      </c>
      <c r="J511" s="849">
        <v>146.9</v>
      </c>
      <c r="K511" s="837">
        <v>1</v>
      </c>
      <c r="L511" s="849">
        <v>1</v>
      </c>
      <c r="M511" s="850">
        <v>146.9</v>
      </c>
    </row>
    <row r="512" spans="1:13" ht="14.4" customHeight="1" x14ac:dyDescent="0.3">
      <c r="A512" s="831" t="s">
        <v>3475</v>
      </c>
      <c r="B512" s="832" t="s">
        <v>2607</v>
      </c>
      <c r="C512" s="832" t="s">
        <v>4286</v>
      </c>
      <c r="D512" s="832" t="s">
        <v>1633</v>
      </c>
      <c r="E512" s="832" t="s">
        <v>4287</v>
      </c>
      <c r="F512" s="849"/>
      <c r="G512" s="849"/>
      <c r="H512" s="837">
        <v>0</v>
      </c>
      <c r="I512" s="849">
        <v>1</v>
      </c>
      <c r="J512" s="849">
        <v>43.21</v>
      </c>
      <c r="K512" s="837">
        <v>1</v>
      </c>
      <c r="L512" s="849">
        <v>1</v>
      </c>
      <c r="M512" s="850">
        <v>43.21</v>
      </c>
    </row>
    <row r="513" spans="1:13" ht="14.4" customHeight="1" x14ac:dyDescent="0.3">
      <c r="A513" s="831" t="s">
        <v>3475</v>
      </c>
      <c r="B513" s="832" t="s">
        <v>2607</v>
      </c>
      <c r="C513" s="832" t="s">
        <v>4288</v>
      </c>
      <c r="D513" s="832" t="s">
        <v>4289</v>
      </c>
      <c r="E513" s="832" t="s">
        <v>4290</v>
      </c>
      <c r="F513" s="849">
        <v>1</v>
      </c>
      <c r="G513" s="849">
        <v>36.020000000000003</v>
      </c>
      <c r="H513" s="837">
        <v>1</v>
      </c>
      <c r="I513" s="849"/>
      <c r="J513" s="849"/>
      <c r="K513" s="837">
        <v>0</v>
      </c>
      <c r="L513" s="849">
        <v>1</v>
      </c>
      <c r="M513" s="850">
        <v>36.020000000000003</v>
      </c>
    </row>
    <row r="514" spans="1:13" ht="14.4" customHeight="1" x14ac:dyDescent="0.3">
      <c r="A514" s="831" t="s">
        <v>3475</v>
      </c>
      <c r="B514" s="832" t="s">
        <v>2613</v>
      </c>
      <c r="C514" s="832" t="s">
        <v>4274</v>
      </c>
      <c r="D514" s="832" t="s">
        <v>4275</v>
      </c>
      <c r="E514" s="832" t="s">
        <v>3381</v>
      </c>
      <c r="F514" s="849">
        <v>1</v>
      </c>
      <c r="G514" s="849">
        <v>61.67</v>
      </c>
      <c r="H514" s="837">
        <v>1</v>
      </c>
      <c r="I514" s="849"/>
      <c r="J514" s="849"/>
      <c r="K514" s="837">
        <v>0</v>
      </c>
      <c r="L514" s="849">
        <v>1</v>
      </c>
      <c r="M514" s="850">
        <v>61.67</v>
      </c>
    </row>
    <row r="515" spans="1:13" ht="14.4" customHeight="1" x14ac:dyDescent="0.3">
      <c r="A515" s="831" t="s">
        <v>3475</v>
      </c>
      <c r="B515" s="832" t="s">
        <v>2617</v>
      </c>
      <c r="C515" s="832" t="s">
        <v>2621</v>
      </c>
      <c r="D515" s="832" t="s">
        <v>2622</v>
      </c>
      <c r="E515" s="832" t="s">
        <v>2623</v>
      </c>
      <c r="F515" s="849"/>
      <c r="G515" s="849"/>
      <c r="H515" s="837">
        <v>0</v>
      </c>
      <c r="I515" s="849">
        <v>3</v>
      </c>
      <c r="J515" s="849">
        <v>361.83</v>
      </c>
      <c r="K515" s="837">
        <v>1</v>
      </c>
      <c r="L515" s="849">
        <v>3</v>
      </c>
      <c r="M515" s="850">
        <v>361.83</v>
      </c>
    </row>
    <row r="516" spans="1:13" ht="14.4" customHeight="1" x14ac:dyDescent="0.3">
      <c r="A516" s="831" t="s">
        <v>3475</v>
      </c>
      <c r="B516" s="832" t="s">
        <v>2626</v>
      </c>
      <c r="C516" s="832" t="s">
        <v>3580</v>
      </c>
      <c r="D516" s="832" t="s">
        <v>1071</v>
      </c>
      <c r="E516" s="832" t="s">
        <v>2638</v>
      </c>
      <c r="F516" s="849"/>
      <c r="G516" s="849"/>
      <c r="H516" s="837">
        <v>0</v>
      </c>
      <c r="I516" s="849">
        <v>5</v>
      </c>
      <c r="J516" s="849">
        <v>1840.8000000000002</v>
      </c>
      <c r="K516" s="837">
        <v>1</v>
      </c>
      <c r="L516" s="849">
        <v>5</v>
      </c>
      <c r="M516" s="850">
        <v>1840.8000000000002</v>
      </c>
    </row>
    <row r="517" spans="1:13" ht="14.4" customHeight="1" x14ac:dyDescent="0.3">
      <c r="A517" s="831" t="s">
        <v>3475</v>
      </c>
      <c r="B517" s="832" t="s">
        <v>2626</v>
      </c>
      <c r="C517" s="832" t="s">
        <v>3543</v>
      </c>
      <c r="D517" s="832" t="s">
        <v>1071</v>
      </c>
      <c r="E517" s="832" t="s">
        <v>2644</v>
      </c>
      <c r="F517" s="849"/>
      <c r="G517" s="849"/>
      <c r="H517" s="837">
        <v>0</v>
      </c>
      <c r="I517" s="849">
        <v>3</v>
      </c>
      <c r="J517" s="849">
        <v>1472.67</v>
      </c>
      <c r="K517" s="837">
        <v>1</v>
      </c>
      <c r="L517" s="849">
        <v>3</v>
      </c>
      <c r="M517" s="850">
        <v>1472.67</v>
      </c>
    </row>
    <row r="518" spans="1:13" ht="14.4" customHeight="1" x14ac:dyDescent="0.3">
      <c r="A518" s="831" t="s">
        <v>3475</v>
      </c>
      <c r="B518" s="832" t="s">
        <v>2626</v>
      </c>
      <c r="C518" s="832" t="s">
        <v>4049</v>
      </c>
      <c r="D518" s="832" t="s">
        <v>1071</v>
      </c>
      <c r="E518" s="832" t="s">
        <v>2640</v>
      </c>
      <c r="F518" s="849"/>
      <c r="G518" s="849"/>
      <c r="H518" s="837">
        <v>0</v>
      </c>
      <c r="I518" s="849">
        <v>5</v>
      </c>
      <c r="J518" s="849">
        <v>3681.6500000000005</v>
      </c>
      <c r="K518" s="837">
        <v>1</v>
      </c>
      <c r="L518" s="849">
        <v>5</v>
      </c>
      <c r="M518" s="850">
        <v>3681.6500000000005</v>
      </c>
    </row>
    <row r="519" spans="1:13" ht="14.4" customHeight="1" x14ac:dyDescent="0.3">
      <c r="A519" s="831" t="s">
        <v>3475</v>
      </c>
      <c r="B519" s="832" t="s">
        <v>2626</v>
      </c>
      <c r="C519" s="832" t="s">
        <v>3646</v>
      </c>
      <c r="D519" s="832" t="s">
        <v>1077</v>
      </c>
      <c r="E519" s="832" t="s">
        <v>2634</v>
      </c>
      <c r="F519" s="849"/>
      <c r="G519" s="849"/>
      <c r="H519" s="837">
        <v>0</v>
      </c>
      <c r="I519" s="849">
        <v>2</v>
      </c>
      <c r="J519" s="849">
        <v>3694.98</v>
      </c>
      <c r="K519" s="837">
        <v>1</v>
      </c>
      <c r="L519" s="849">
        <v>2</v>
      </c>
      <c r="M519" s="850">
        <v>3694.98</v>
      </c>
    </row>
    <row r="520" spans="1:13" ht="14.4" customHeight="1" x14ac:dyDescent="0.3">
      <c r="A520" s="831" t="s">
        <v>3475</v>
      </c>
      <c r="B520" s="832" t="s">
        <v>2626</v>
      </c>
      <c r="C520" s="832" t="s">
        <v>2629</v>
      </c>
      <c r="D520" s="832" t="s">
        <v>1077</v>
      </c>
      <c r="E520" s="832" t="s">
        <v>2630</v>
      </c>
      <c r="F520" s="849"/>
      <c r="G520" s="849"/>
      <c r="H520" s="837">
        <v>0</v>
      </c>
      <c r="I520" s="849">
        <v>5</v>
      </c>
      <c r="J520" s="849">
        <v>6928.0999999999995</v>
      </c>
      <c r="K520" s="837">
        <v>1</v>
      </c>
      <c r="L520" s="849">
        <v>5</v>
      </c>
      <c r="M520" s="850">
        <v>6928.0999999999995</v>
      </c>
    </row>
    <row r="521" spans="1:13" ht="14.4" customHeight="1" x14ac:dyDescent="0.3">
      <c r="A521" s="831" t="s">
        <v>3475</v>
      </c>
      <c r="B521" s="832" t="s">
        <v>2626</v>
      </c>
      <c r="C521" s="832" t="s">
        <v>2639</v>
      </c>
      <c r="D521" s="832" t="s">
        <v>1071</v>
      </c>
      <c r="E521" s="832" t="s">
        <v>2640</v>
      </c>
      <c r="F521" s="849"/>
      <c r="G521" s="849"/>
      <c r="H521" s="837">
        <v>0</v>
      </c>
      <c r="I521" s="849">
        <v>2</v>
      </c>
      <c r="J521" s="849">
        <v>1472.66</v>
      </c>
      <c r="K521" s="837">
        <v>1</v>
      </c>
      <c r="L521" s="849">
        <v>2</v>
      </c>
      <c r="M521" s="850">
        <v>1472.66</v>
      </c>
    </row>
    <row r="522" spans="1:13" ht="14.4" customHeight="1" x14ac:dyDescent="0.3">
      <c r="A522" s="831" t="s">
        <v>3475</v>
      </c>
      <c r="B522" s="832" t="s">
        <v>2645</v>
      </c>
      <c r="C522" s="832" t="s">
        <v>2646</v>
      </c>
      <c r="D522" s="832" t="s">
        <v>2647</v>
      </c>
      <c r="E522" s="832" t="s">
        <v>2648</v>
      </c>
      <c r="F522" s="849"/>
      <c r="G522" s="849"/>
      <c r="H522" s="837">
        <v>0</v>
      </c>
      <c r="I522" s="849">
        <v>1</v>
      </c>
      <c r="J522" s="849">
        <v>93.43</v>
      </c>
      <c r="K522" s="837">
        <v>1</v>
      </c>
      <c r="L522" s="849">
        <v>1</v>
      </c>
      <c r="M522" s="850">
        <v>93.43</v>
      </c>
    </row>
    <row r="523" spans="1:13" ht="14.4" customHeight="1" x14ac:dyDescent="0.3">
      <c r="A523" s="831" t="s">
        <v>3475</v>
      </c>
      <c r="B523" s="832" t="s">
        <v>2645</v>
      </c>
      <c r="C523" s="832" t="s">
        <v>2649</v>
      </c>
      <c r="D523" s="832" t="s">
        <v>2647</v>
      </c>
      <c r="E523" s="832" t="s">
        <v>2650</v>
      </c>
      <c r="F523" s="849"/>
      <c r="G523" s="849"/>
      <c r="H523" s="837">
        <v>0</v>
      </c>
      <c r="I523" s="849">
        <v>1</v>
      </c>
      <c r="J523" s="849">
        <v>186.87</v>
      </c>
      <c r="K523" s="837">
        <v>1</v>
      </c>
      <c r="L523" s="849">
        <v>1</v>
      </c>
      <c r="M523" s="850">
        <v>186.87</v>
      </c>
    </row>
    <row r="524" spans="1:13" ht="14.4" customHeight="1" x14ac:dyDescent="0.3">
      <c r="A524" s="831" t="s">
        <v>3475</v>
      </c>
      <c r="B524" s="832" t="s">
        <v>2670</v>
      </c>
      <c r="C524" s="832" t="s">
        <v>2673</v>
      </c>
      <c r="D524" s="832" t="s">
        <v>848</v>
      </c>
      <c r="E524" s="832" t="s">
        <v>652</v>
      </c>
      <c r="F524" s="849"/>
      <c r="G524" s="849"/>
      <c r="H524" s="837">
        <v>0</v>
      </c>
      <c r="I524" s="849">
        <v>2</v>
      </c>
      <c r="J524" s="849">
        <v>160.02000000000001</v>
      </c>
      <c r="K524" s="837">
        <v>1</v>
      </c>
      <c r="L524" s="849">
        <v>2</v>
      </c>
      <c r="M524" s="850">
        <v>160.02000000000001</v>
      </c>
    </row>
    <row r="525" spans="1:13" ht="14.4" customHeight="1" x14ac:dyDescent="0.3">
      <c r="A525" s="831" t="s">
        <v>3475</v>
      </c>
      <c r="B525" s="832" t="s">
        <v>2670</v>
      </c>
      <c r="C525" s="832" t="s">
        <v>2674</v>
      </c>
      <c r="D525" s="832" t="s">
        <v>848</v>
      </c>
      <c r="E525" s="832" t="s">
        <v>2675</v>
      </c>
      <c r="F525" s="849"/>
      <c r="G525" s="849"/>
      <c r="H525" s="837">
        <v>0</v>
      </c>
      <c r="I525" s="849">
        <v>1</v>
      </c>
      <c r="J525" s="849">
        <v>160.03</v>
      </c>
      <c r="K525" s="837">
        <v>1</v>
      </c>
      <c r="L525" s="849">
        <v>1</v>
      </c>
      <c r="M525" s="850">
        <v>160.03</v>
      </c>
    </row>
    <row r="526" spans="1:13" ht="14.4" customHeight="1" x14ac:dyDescent="0.3">
      <c r="A526" s="831" t="s">
        <v>3475</v>
      </c>
      <c r="B526" s="832" t="s">
        <v>2676</v>
      </c>
      <c r="C526" s="832" t="s">
        <v>2677</v>
      </c>
      <c r="D526" s="832" t="s">
        <v>2678</v>
      </c>
      <c r="E526" s="832" t="s">
        <v>2679</v>
      </c>
      <c r="F526" s="849"/>
      <c r="G526" s="849"/>
      <c r="H526" s="837">
        <v>0</v>
      </c>
      <c r="I526" s="849">
        <v>3</v>
      </c>
      <c r="J526" s="849">
        <v>393.96</v>
      </c>
      <c r="K526" s="837">
        <v>1</v>
      </c>
      <c r="L526" s="849">
        <v>3</v>
      </c>
      <c r="M526" s="850">
        <v>393.96</v>
      </c>
    </row>
    <row r="527" spans="1:13" ht="14.4" customHeight="1" x14ac:dyDescent="0.3">
      <c r="A527" s="831" t="s">
        <v>3475</v>
      </c>
      <c r="B527" s="832" t="s">
        <v>2680</v>
      </c>
      <c r="C527" s="832" t="s">
        <v>2684</v>
      </c>
      <c r="D527" s="832" t="s">
        <v>2682</v>
      </c>
      <c r="E527" s="832" t="s">
        <v>2685</v>
      </c>
      <c r="F527" s="849"/>
      <c r="G527" s="849"/>
      <c r="H527" s="837">
        <v>0</v>
      </c>
      <c r="I527" s="849">
        <v>1</v>
      </c>
      <c r="J527" s="849">
        <v>105.44</v>
      </c>
      <c r="K527" s="837">
        <v>1</v>
      </c>
      <c r="L527" s="849">
        <v>1</v>
      </c>
      <c r="M527" s="850">
        <v>105.44</v>
      </c>
    </row>
    <row r="528" spans="1:13" ht="14.4" customHeight="1" x14ac:dyDescent="0.3">
      <c r="A528" s="831" t="s">
        <v>3475</v>
      </c>
      <c r="B528" s="832" t="s">
        <v>2695</v>
      </c>
      <c r="C528" s="832" t="s">
        <v>2697</v>
      </c>
      <c r="D528" s="832" t="s">
        <v>1091</v>
      </c>
      <c r="E528" s="832" t="s">
        <v>2698</v>
      </c>
      <c r="F528" s="849"/>
      <c r="G528" s="849"/>
      <c r="H528" s="837">
        <v>0</v>
      </c>
      <c r="I528" s="849">
        <v>25</v>
      </c>
      <c r="J528" s="849">
        <v>1062.75</v>
      </c>
      <c r="K528" s="837">
        <v>1</v>
      </c>
      <c r="L528" s="849">
        <v>25</v>
      </c>
      <c r="M528" s="850">
        <v>1062.75</v>
      </c>
    </row>
    <row r="529" spans="1:13" ht="14.4" customHeight="1" x14ac:dyDescent="0.3">
      <c r="A529" s="831" t="s">
        <v>3475</v>
      </c>
      <c r="B529" s="832" t="s">
        <v>2695</v>
      </c>
      <c r="C529" s="832" t="s">
        <v>2699</v>
      </c>
      <c r="D529" s="832" t="s">
        <v>1091</v>
      </c>
      <c r="E529" s="832" t="s">
        <v>2700</v>
      </c>
      <c r="F529" s="849"/>
      <c r="G529" s="849"/>
      <c r="H529" s="837">
        <v>0</v>
      </c>
      <c r="I529" s="849">
        <v>1</v>
      </c>
      <c r="J529" s="849">
        <v>85.02</v>
      </c>
      <c r="K529" s="837">
        <v>1</v>
      </c>
      <c r="L529" s="849">
        <v>1</v>
      </c>
      <c r="M529" s="850">
        <v>85.02</v>
      </c>
    </row>
    <row r="530" spans="1:13" ht="14.4" customHeight="1" x14ac:dyDescent="0.3">
      <c r="A530" s="831" t="s">
        <v>3475</v>
      </c>
      <c r="B530" s="832" t="s">
        <v>2695</v>
      </c>
      <c r="C530" s="832" t="s">
        <v>2701</v>
      </c>
      <c r="D530" s="832" t="s">
        <v>1086</v>
      </c>
      <c r="E530" s="832" t="s">
        <v>2702</v>
      </c>
      <c r="F530" s="849"/>
      <c r="G530" s="849"/>
      <c r="H530" s="837">
        <v>0</v>
      </c>
      <c r="I530" s="849">
        <v>1</v>
      </c>
      <c r="J530" s="849">
        <v>58.97</v>
      </c>
      <c r="K530" s="837">
        <v>1</v>
      </c>
      <c r="L530" s="849">
        <v>1</v>
      </c>
      <c r="M530" s="850">
        <v>58.97</v>
      </c>
    </row>
    <row r="531" spans="1:13" ht="14.4" customHeight="1" x14ac:dyDescent="0.3">
      <c r="A531" s="831" t="s">
        <v>3475</v>
      </c>
      <c r="B531" s="832" t="s">
        <v>2695</v>
      </c>
      <c r="C531" s="832" t="s">
        <v>2703</v>
      </c>
      <c r="D531" s="832" t="s">
        <v>1086</v>
      </c>
      <c r="E531" s="832" t="s">
        <v>2704</v>
      </c>
      <c r="F531" s="849"/>
      <c r="G531" s="849"/>
      <c r="H531" s="837">
        <v>0</v>
      </c>
      <c r="I531" s="849">
        <v>2</v>
      </c>
      <c r="J531" s="849">
        <v>196.58</v>
      </c>
      <c r="K531" s="837">
        <v>1</v>
      </c>
      <c r="L531" s="849">
        <v>2</v>
      </c>
      <c r="M531" s="850">
        <v>196.58</v>
      </c>
    </row>
    <row r="532" spans="1:13" ht="14.4" customHeight="1" x14ac:dyDescent="0.3">
      <c r="A532" s="831" t="s">
        <v>3475</v>
      </c>
      <c r="B532" s="832" t="s">
        <v>2695</v>
      </c>
      <c r="C532" s="832" t="s">
        <v>4018</v>
      </c>
      <c r="D532" s="832" t="s">
        <v>4019</v>
      </c>
      <c r="E532" s="832" t="s">
        <v>4020</v>
      </c>
      <c r="F532" s="849"/>
      <c r="G532" s="849"/>
      <c r="H532" s="837">
        <v>0</v>
      </c>
      <c r="I532" s="849">
        <v>1</v>
      </c>
      <c r="J532" s="849">
        <v>393.13</v>
      </c>
      <c r="K532" s="837">
        <v>1</v>
      </c>
      <c r="L532" s="849">
        <v>1</v>
      </c>
      <c r="M532" s="850">
        <v>393.13</v>
      </c>
    </row>
    <row r="533" spans="1:13" ht="14.4" customHeight="1" x14ac:dyDescent="0.3">
      <c r="A533" s="831" t="s">
        <v>3475</v>
      </c>
      <c r="B533" s="832" t="s">
        <v>2711</v>
      </c>
      <c r="C533" s="832" t="s">
        <v>2717</v>
      </c>
      <c r="D533" s="832" t="s">
        <v>736</v>
      </c>
      <c r="E533" s="832" t="s">
        <v>2718</v>
      </c>
      <c r="F533" s="849"/>
      <c r="G533" s="849"/>
      <c r="H533" s="837">
        <v>0</v>
      </c>
      <c r="I533" s="849">
        <v>4</v>
      </c>
      <c r="J533" s="849">
        <v>42.6</v>
      </c>
      <c r="K533" s="837">
        <v>1</v>
      </c>
      <c r="L533" s="849">
        <v>4</v>
      </c>
      <c r="M533" s="850">
        <v>42.6</v>
      </c>
    </row>
    <row r="534" spans="1:13" ht="14.4" customHeight="1" x14ac:dyDescent="0.3">
      <c r="A534" s="831" t="s">
        <v>3475</v>
      </c>
      <c r="B534" s="832" t="s">
        <v>2711</v>
      </c>
      <c r="C534" s="832" t="s">
        <v>2724</v>
      </c>
      <c r="D534" s="832" t="s">
        <v>736</v>
      </c>
      <c r="E534" s="832" t="s">
        <v>737</v>
      </c>
      <c r="F534" s="849"/>
      <c r="G534" s="849"/>
      <c r="H534" s="837">
        <v>0</v>
      </c>
      <c r="I534" s="849">
        <v>2</v>
      </c>
      <c r="J534" s="849">
        <v>35.119999999999997</v>
      </c>
      <c r="K534" s="837">
        <v>1</v>
      </c>
      <c r="L534" s="849">
        <v>2</v>
      </c>
      <c r="M534" s="850">
        <v>35.119999999999997</v>
      </c>
    </row>
    <row r="535" spans="1:13" ht="14.4" customHeight="1" x14ac:dyDescent="0.3">
      <c r="A535" s="831" t="s">
        <v>3475</v>
      </c>
      <c r="B535" s="832" t="s">
        <v>2711</v>
      </c>
      <c r="C535" s="832" t="s">
        <v>2725</v>
      </c>
      <c r="D535" s="832" t="s">
        <v>736</v>
      </c>
      <c r="E535" s="832" t="s">
        <v>2726</v>
      </c>
      <c r="F535" s="849"/>
      <c r="G535" s="849"/>
      <c r="H535" s="837">
        <v>0</v>
      </c>
      <c r="I535" s="849">
        <v>1</v>
      </c>
      <c r="J535" s="849">
        <v>70.23</v>
      </c>
      <c r="K535" s="837">
        <v>1</v>
      </c>
      <c r="L535" s="849">
        <v>1</v>
      </c>
      <c r="M535" s="850">
        <v>70.23</v>
      </c>
    </row>
    <row r="536" spans="1:13" ht="14.4" customHeight="1" x14ac:dyDescent="0.3">
      <c r="A536" s="831" t="s">
        <v>3475</v>
      </c>
      <c r="B536" s="832" t="s">
        <v>2711</v>
      </c>
      <c r="C536" s="832" t="s">
        <v>2712</v>
      </c>
      <c r="D536" s="832" t="s">
        <v>1816</v>
      </c>
      <c r="E536" s="832" t="s">
        <v>2713</v>
      </c>
      <c r="F536" s="849">
        <v>1</v>
      </c>
      <c r="G536" s="849">
        <v>54.99</v>
      </c>
      <c r="H536" s="837">
        <v>1</v>
      </c>
      <c r="I536" s="849"/>
      <c r="J536" s="849"/>
      <c r="K536" s="837">
        <v>0</v>
      </c>
      <c r="L536" s="849">
        <v>1</v>
      </c>
      <c r="M536" s="850">
        <v>54.99</v>
      </c>
    </row>
    <row r="537" spans="1:13" ht="14.4" customHeight="1" x14ac:dyDescent="0.3">
      <c r="A537" s="831" t="s">
        <v>3475</v>
      </c>
      <c r="B537" s="832" t="s">
        <v>2729</v>
      </c>
      <c r="C537" s="832" t="s">
        <v>2730</v>
      </c>
      <c r="D537" s="832" t="s">
        <v>2731</v>
      </c>
      <c r="E537" s="832" t="s">
        <v>2732</v>
      </c>
      <c r="F537" s="849"/>
      <c r="G537" s="849"/>
      <c r="H537" s="837">
        <v>0</v>
      </c>
      <c r="I537" s="849">
        <v>1</v>
      </c>
      <c r="J537" s="849">
        <v>65.540000000000006</v>
      </c>
      <c r="K537" s="837">
        <v>1</v>
      </c>
      <c r="L537" s="849">
        <v>1</v>
      </c>
      <c r="M537" s="850">
        <v>65.540000000000006</v>
      </c>
    </row>
    <row r="538" spans="1:13" ht="14.4" customHeight="1" x14ac:dyDescent="0.3">
      <c r="A538" s="831" t="s">
        <v>3475</v>
      </c>
      <c r="B538" s="832" t="s">
        <v>2733</v>
      </c>
      <c r="C538" s="832" t="s">
        <v>2736</v>
      </c>
      <c r="D538" s="832" t="s">
        <v>761</v>
      </c>
      <c r="E538" s="832" t="s">
        <v>2737</v>
      </c>
      <c r="F538" s="849"/>
      <c r="G538" s="849"/>
      <c r="H538" s="837">
        <v>0</v>
      </c>
      <c r="I538" s="849">
        <v>4</v>
      </c>
      <c r="J538" s="849">
        <v>140.44</v>
      </c>
      <c r="K538" s="837">
        <v>1</v>
      </c>
      <c r="L538" s="849">
        <v>4</v>
      </c>
      <c r="M538" s="850">
        <v>140.44</v>
      </c>
    </row>
    <row r="539" spans="1:13" ht="14.4" customHeight="1" x14ac:dyDescent="0.3">
      <c r="A539" s="831" t="s">
        <v>3475</v>
      </c>
      <c r="B539" s="832" t="s">
        <v>2733</v>
      </c>
      <c r="C539" s="832" t="s">
        <v>2739</v>
      </c>
      <c r="D539" s="832" t="s">
        <v>761</v>
      </c>
      <c r="E539" s="832" t="s">
        <v>762</v>
      </c>
      <c r="F539" s="849"/>
      <c r="G539" s="849"/>
      <c r="H539" s="837">
        <v>0</v>
      </c>
      <c r="I539" s="849">
        <v>1</v>
      </c>
      <c r="J539" s="849">
        <v>70.23</v>
      </c>
      <c r="K539" s="837">
        <v>1</v>
      </c>
      <c r="L539" s="849">
        <v>1</v>
      </c>
      <c r="M539" s="850">
        <v>70.23</v>
      </c>
    </row>
    <row r="540" spans="1:13" ht="14.4" customHeight="1" x14ac:dyDescent="0.3">
      <c r="A540" s="831" t="s">
        <v>3475</v>
      </c>
      <c r="B540" s="832" t="s">
        <v>2733</v>
      </c>
      <c r="C540" s="832" t="s">
        <v>2734</v>
      </c>
      <c r="D540" s="832" t="s">
        <v>761</v>
      </c>
      <c r="E540" s="832" t="s">
        <v>2735</v>
      </c>
      <c r="F540" s="849"/>
      <c r="G540" s="849"/>
      <c r="H540" s="837">
        <v>0</v>
      </c>
      <c r="I540" s="849">
        <v>9</v>
      </c>
      <c r="J540" s="849">
        <v>158.04</v>
      </c>
      <c r="K540" s="837">
        <v>1</v>
      </c>
      <c r="L540" s="849">
        <v>9</v>
      </c>
      <c r="M540" s="850">
        <v>158.04</v>
      </c>
    </row>
    <row r="541" spans="1:13" ht="14.4" customHeight="1" x14ac:dyDescent="0.3">
      <c r="A541" s="831" t="s">
        <v>3475</v>
      </c>
      <c r="B541" s="832" t="s">
        <v>2748</v>
      </c>
      <c r="C541" s="832" t="s">
        <v>2749</v>
      </c>
      <c r="D541" s="832" t="s">
        <v>2750</v>
      </c>
      <c r="E541" s="832" t="s">
        <v>2751</v>
      </c>
      <c r="F541" s="849"/>
      <c r="G541" s="849"/>
      <c r="H541" s="837">
        <v>0</v>
      </c>
      <c r="I541" s="849">
        <v>1</v>
      </c>
      <c r="J541" s="849">
        <v>32.76</v>
      </c>
      <c r="K541" s="837">
        <v>1</v>
      </c>
      <c r="L541" s="849">
        <v>1</v>
      </c>
      <c r="M541" s="850">
        <v>32.76</v>
      </c>
    </row>
    <row r="542" spans="1:13" ht="14.4" customHeight="1" x14ac:dyDescent="0.3">
      <c r="A542" s="831" t="s">
        <v>3475</v>
      </c>
      <c r="B542" s="832" t="s">
        <v>2752</v>
      </c>
      <c r="C542" s="832" t="s">
        <v>2753</v>
      </c>
      <c r="D542" s="832" t="s">
        <v>805</v>
      </c>
      <c r="E542" s="832" t="s">
        <v>2754</v>
      </c>
      <c r="F542" s="849"/>
      <c r="G542" s="849"/>
      <c r="H542" s="837">
        <v>0</v>
      </c>
      <c r="I542" s="849">
        <v>3</v>
      </c>
      <c r="J542" s="849">
        <v>26.369999999999997</v>
      </c>
      <c r="K542" s="837">
        <v>1</v>
      </c>
      <c r="L542" s="849">
        <v>3</v>
      </c>
      <c r="M542" s="850">
        <v>26.369999999999997</v>
      </c>
    </row>
    <row r="543" spans="1:13" ht="14.4" customHeight="1" x14ac:dyDescent="0.3">
      <c r="A543" s="831" t="s">
        <v>3475</v>
      </c>
      <c r="B543" s="832" t="s">
        <v>2752</v>
      </c>
      <c r="C543" s="832" t="s">
        <v>4276</v>
      </c>
      <c r="D543" s="832" t="s">
        <v>803</v>
      </c>
      <c r="E543" s="832" t="s">
        <v>3658</v>
      </c>
      <c r="F543" s="849"/>
      <c r="G543" s="849"/>
      <c r="H543" s="837">
        <v>0</v>
      </c>
      <c r="I543" s="849">
        <v>1</v>
      </c>
      <c r="J543" s="849">
        <v>117.03</v>
      </c>
      <c r="K543" s="837">
        <v>1</v>
      </c>
      <c r="L543" s="849">
        <v>1</v>
      </c>
      <c r="M543" s="850">
        <v>117.03</v>
      </c>
    </row>
    <row r="544" spans="1:13" ht="14.4" customHeight="1" x14ac:dyDescent="0.3">
      <c r="A544" s="831" t="s">
        <v>3475</v>
      </c>
      <c r="B544" s="832" t="s">
        <v>2759</v>
      </c>
      <c r="C544" s="832" t="s">
        <v>4247</v>
      </c>
      <c r="D544" s="832" t="s">
        <v>4004</v>
      </c>
      <c r="E544" s="832" t="s">
        <v>2747</v>
      </c>
      <c r="F544" s="849">
        <v>1</v>
      </c>
      <c r="G544" s="849">
        <v>31.09</v>
      </c>
      <c r="H544" s="837">
        <v>1</v>
      </c>
      <c r="I544" s="849"/>
      <c r="J544" s="849"/>
      <c r="K544" s="837">
        <v>0</v>
      </c>
      <c r="L544" s="849">
        <v>1</v>
      </c>
      <c r="M544" s="850">
        <v>31.09</v>
      </c>
    </row>
    <row r="545" spans="1:13" ht="14.4" customHeight="1" x14ac:dyDescent="0.3">
      <c r="A545" s="831" t="s">
        <v>3475</v>
      </c>
      <c r="B545" s="832" t="s">
        <v>2759</v>
      </c>
      <c r="C545" s="832" t="s">
        <v>2763</v>
      </c>
      <c r="D545" s="832" t="s">
        <v>2761</v>
      </c>
      <c r="E545" s="832" t="s">
        <v>2747</v>
      </c>
      <c r="F545" s="849"/>
      <c r="G545" s="849"/>
      <c r="H545" s="837">
        <v>0</v>
      </c>
      <c r="I545" s="849">
        <v>4</v>
      </c>
      <c r="J545" s="849">
        <v>124.36</v>
      </c>
      <c r="K545" s="837">
        <v>1</v>
      </c>
      <c r="L545" s="849">
        <v>4</v>
      </c>
      <c r="M545" s="850">
        <v>124.36</v>
      </c>
    </row>
    <row r="546" spans="1:13" ht="14.4" customHeight="1" x14ac:dyDescent="0.3">
      <c r="A546" s="831" t="s">
        <v>3475</v>
      </c>
      <c r="B546" s="832" t="s">
        <v>2759</v>
      </c>
      <c r="C546" s="832" t="s">
        <v>2764</v>
      </c>
      <c r="D546" s="832" t="s">
        <v>2761</v>
      </c>
      <c r="E546" s="832" t="s">
        <v>2765</v>
      </c>
      <c r="F546" s="849"/>
      <c r="G546" s="849"/>
      <c r="H546" s="837">
        <v>0</v>
      </c>
      <c r="I546" s="849">
        <v>2</v>
      </c>
      <c r="J546" s="849">
        <v>124.36</v>
      </c>
      <c r="K546" s="837">
        <v>1</v>
      </c>
      <c r="L546" s="849">
        <v>2</v>
      </c>
      <c r="M546" s="850">
        <v>124.36</v>
      </c>
    </row>
    <row r="547" spans="1:13" ht="14.4" customHeight="1" x14ac:dyDescent="0.3">
      <c r="A547" s="831" t="s">
        <v>3475</v>
      </c>
      <c r="B547" s="832" t="s">
        <v>2766</v>
      </c>
      <c r="C547" s="832" t="s">
        <v>3327</v>
      </c>
      <c r="D547" s="832" t="s">
        <v>2768</v>
      </c>
      <c r="E547" s="832" t="s">
        <v>2765</v>
      </c>
      <c r="F547" s="849"/>
      <c r="G547" s="849"/>
      <c r="H547" s="837">
        <v>0</v>
      </c>
      <c r="I547" s="849">
        <v>1</v>
      </c>
      <c r="J547" s="849">
        <v>15.55</v>
      </c>
      <c r="K547" s="837">
        <v>1</v>
      </c>
      <c r="L547" s="849">
        <v>1</v>
      </c>
      <c r="M547" s="850">
        <v>15.55</v>
      </c>
    </row>
    <row r="548" spans="1:13" ht="14.4" customHeight="1" x14ac:dyDescent="0.3">
      <c r="A548" s="831" t="s">
        <v>3475</v>
      </c>
      <c r="B548" s="832" t="s">
        <v>2766</v>
      </c>
      <c r="C548" s="832" t="s">
        <v>2767</v>
      </c>
      <c r="D548" s="832" t="s">
        <v>2768</v>
      </c>
      <c r="E548" s="832" t="s">
        <v>2769</v>
      </c>
      <c r="F548" s="849"/>
      <c r="G548" s="849"/>
      <c r="H548" s="837">
        <v>0</v>
      </c>
      <c r="I548" s="849">
        <v>1</v>
      </c>
      <c r="J548" s="849">
        <v>31.09</v>
      </c>
      <c r="K548" s="837">
        <v>1</v>
      </c>
      <c r="L548" s="849">
        <v>1</v>
      </c>
      <c r="M548" s="850">
        <v>31.09</v>
      </c>
    </row>
    <row r="549" spans="1:13" ht="14.4" customHeight="1" x14ac:dyDescent="0.3">
      <c r="A549" s="831" t="s">
        <v>3475</v>
      </c>
      <c r="B549" s="832" t="s">
        <v>2770</v>
      </c>
      <c r="C549" s="832" t="s">
        <v>2773</v>
      </c>
      <c r="D549" s="832" t="s">
        <v>2772</v>
      </c>
      <c r="E549" s="832" t="s">
        <v>2774</v>
      </c>
      <c r="F549" s="849"/>
      <c r="G549" s="849"/>
      <c r="H549" s="837">
        <v>0</v>
      </c>
      <c r="I549" s="849">
        <v>1</v>
      </c>
      <c r="J549" s="849">
        <v>62.18</v>
      </c>
      <c r="K549" s="837">
        <v>1</v>
      </c>
      <c r="L549" s="849">
        <v>1</v>
      </c>
      <c r="M549" s="850">
        <v>62.18</v>
      </c>
    </row>
    <row r="550" spans="1:13" ht="14.4" customHeight="1" x14ac:dyDescent="0.3">
      <c r="A550" s="831" t="s">
        <v>3475</v>
      </c>
      <c r="B550" s="832" t="s">
        <v>2770</v>
      </c>
      <c r="C550" s="832" t="s">
        <v>2771</v>
      </c>
      <c r="D550" s="832" t="s">
        <v>2772</v>
      </c>
      <c r="E550" s="832" t="s">
        <v>2268</v>
      </c>
      <c r="F550" s="849"/>
      <c r="G550" s="849"/>
      <c r="H550" s="837">
        <v>0</v>
      </c>
      <c r="I550" s="849">
        <v>3</v>
      </c>
      <c r="J550" s="849">
        <v>93.27</v>
      </c>
      <c r="K550" s="837">
        <v>1</v>
      </c>
      <c r="L550" s="849">
        <v>3</v>
      </c>
      <c r="M550" s="850">
        <v>93.27</v>
      </c>
    </row>
    <row r="551" spans="1:13" ht="14.4" customHeight="1" x14ac:dyDescent="0.3">
      <c r="A551" s="831" t="s">
        <v>3475</v>
      </c>
      <c r="B551" s="832" t="s">
        <v>2775</v>
      </c>
      <c r="C551" s="832" t="s">
        <v>4929</v>
      </c>
      <c r="D551" s="832" t="s">
        <v>2777</v>
      </c>
      <c r="E551" s="832" t="s">
        <v>4930</v>
      </c>
      <c r="F551" s="849"/>
      <c r="G551" s="849"/>
      <c r="H551" s="837">
        <v>0</v>
      </c>
      <c r="I551" s="849">
        <v>1</v>
      </c>
      <c r="J551" s="849">
        <v>729.09</v>
      </c>
      <c r="K551" s="837">
        <v>1</v>
      </c>
      <c r="L551" s="849">
        <v>1</v>
      </c>
      <c r="M551" s="850">
        <v>729.09</v>
      </c>
    </row>
    <row r="552" spans="1:13" ht="14.4" customHeight="1" x14ac:dyDescent="0.3">
      <c r="A552" s="831" t="s">
        <v>3475</v>
      </c>
      <c r="B552" s="832" t="s">
        <v>2780</v>
      </c>
      <c r="C552" s="832" t="s">
        <v>2781</v>
      </c>
      <c r="D552" s="832" t="s">
        <v>1553</v>
      </c>
      <c r="E552" s="832" t="s">
        <v>2737</v>
      </c>
      <c r="F552" s="849"/>
      <c r="G552" s="849"/>
      <c r="H552" s="837">
        <v>0</v>
      </c>
      <c r="I552" s="849">
        <v>4</v>
      </c>
      <c r="J552" s="849">
        <v>190.8</v>
      </c>
      <c r="K552" s="837">
        <v>1</v>
      </c>
      <c r="L552" s="849">
        <v>4</v>
      </c>
      <c r="M552" s="850">
        <v>190.8</v>
      </c>
    </row>
    <row r="553" spans="1:13" ht="14.4" customHeight="1" x14ac:dyDescent="0.3">
      <c r="A553" s="831" t="s">
        <v>3475</v>
      </c>
      <c r="B553" s="832" t="s">
        <v>2784</v>
      </c>
      <c r="C553" s="832" t="s">
        <v>2785</v>
      </c>
      <c r="D553" s="832" t="s">
        <v>2786</v>
      </c>
      <c r="E553" s="832" t="s">
        <v>2787</v>
      </c>
      <c r="F553" s="849"/>
      <c r="G553" s="849"/>
      <c r="H553" s="837">
        <v>0</v>
      </c>
      <c r="I553" s="849">
        <v>6</v>
      </c>
      <c r="J553" s="849">
        <v>62.04</v>
      </c>
      <c r="K553" s="837">
        <v>1</v>
      </c>
      <c r="L553" s="849">
        <v>6</v>
      </c>
      <c r="M553" s="850">
        <v>62.04</v>
      </c>
    </row>
    <row r="554" spans="1:13" ht="14.4" customHeight="1" x14ac:dyDescent="0.3">
      <c r="A554" s="831" t="s">
        <v>3475</v>
      </c>
      <c r="B554" s="832" t="s">
        <v>2784</v>
      </c>
      <c r="C554" s="832" t="s">
        <v>2788</v>
      </c>
      <c r="D554" s="832" t="s">
        <v>2786</v>
      </c>
      <c r="E554" s="832" t="s">
        <v>2789</v>
      </c>
      <c r="F554" s="849"/>
      <c r="G554" s="849"/>
      <c r="H554" s="837">
        <v>0</v>
      </c>
      <c r="I554" s="849">
        <v>1</v>
      </c>
      <c r="J554" s="849">
        <v>15.9</v>
      </c>
      <c r="K554" s="837">
        <v>1</v>
      </c>
      <c r="L554" s="849">
        <v>1</v>
      </c>
      <c r="M554" s="850">
        <v>15.9</v>
      </c>
    </row>
    <row r="555" spans="1:13" ht="14.4" customHeight="1" x14ac:dyDescent="0.3">
      <c r="A555" s="831" t="s">
        <v>3475</v>
      </c>
      <c r="B555" s="832" t="s">
        <v>2784</v>
      </c>
      <c r="C555" s="832" t="s">
        <v>2790</v>
      </c>
      <c r="D555" s="832" t="s">
        <v>2786</v>
      </c>
      <c r="E555" s="832" t="s">
        <v>2747</v>
      </c>
      <c r="F555" s="849"/>
      <c r="G555" s="849"/>
      <c r="H555" s="837">
        <v>0</v>
      </c>
      <c r="I555" s="849">
        <v>1</v>
      </c>
      <c r="J555" s="849">
        <v>47.7</v>
      </c>
      <c r="K555" s="837">
        <v>1</v>
      </c>
      <c r="L555" s="849">
        <v>1</v>
      </c>
      <c r="M555" s="850">
        <v>47.7</v>
      </c>
    </row>
    <row r="556" spans="1:13" ht="14.4" customHeight="1" x14ac:dyDescent="0.3">
      <c r="A556" s="831" t="s">
        <v>3475</v>
      </c>
      <c r="B556" s="832" t="s">
        <v>2803</v>
      </c>
      <c r="C556" s="832" t="s">
        <v>2804</v>
      </c>
      <c r="D556" s="832" t="s">
        <v>2805</v>
      </c>
      <c r="E556" s="832" t="s">
        <v>2806</v>
      </c>
      <c r="F556" s="849"/>
      <c r="G556" s="849"/>
      <c r="H556" s="837">
        <v>0</v>
      </c>
      <c r="I556" s="849">
        <v>2</v>
      </c>
      <c r="J556" s="849">
        <v>234.92</v>
      </c>
      <c r="K556" s="837">
        <v>1</v>
      </c>
      <c r="L556" s="849">
        <v>2</v>
      </c>
      <c r="M556" s="850">
        <v>234.92</v>
      </c>
    </row>
    <row r="557" spans="1:13" ht="14.4" customHeight="1" x14ac:dyDescent="0.3">
      <c r="A557" s="831" t="s">
        <v>3475</v>
      </c>
      <c r="B557" s="832" t="s">
        <v>2803</v>
      </c>
      <c r="C557" s="832" t="s">
        <v>4303</v>
      </c>
      <c r="D557" s="832" t="s">
        <v>2805</v>
      </c>
      <c r="E557" s="832" t="s">
        <v>4304</v>
      </c>
      <c r="F557" s="849"/>
      <c r="G557" s="849"/>
      <c r="H557" s="837">
        <v>0</v>
      </c>
      <c r="I557" s="849">
        <v>1</v>
      </c>
      <c r="J557" s="849">
        <v>181.94</v>
      </c>
      <c r="K557" s="837">
        <v>1</v>
      </c>
      <c r="L557" s="849">
        <v>1</v>
      </c>
      <c r="M557" s="850">
        <v>181.94</v>
      </c>
    </row>
    <row r="558" spans="1:13" ht="14.4" customHeight="1" x14ac:dyDescent="0.3">
      <c r="A558" s="831" t="s">
        <v>3475</v>
      </c>
      <c r="B558" s="832" t="s">
        <v>5022</v>
      </c>
      <c r="C558" s="832" t="s">
        <v>4922</v>
      </c>
      <c r="D558" s="832" t="s">
        <v>4923</v>
      </c>
      <c r="E558" s="832" t="s">
        <v>4924</v>
      </c>
      <c r="F558" s="849"/>
      <c r="G558" s="849"/>
      <c r="H558" s="837">
        <v>0</v>
      </c>
      <c r="I558" s="849">
        <v>1</v>
      </c>
      <c r="J558" s="849">
        <v>137.33000000000001</v>
      </c>
      <c r="K558" s="837">
        <v>1</v>
      </c>
      <c r="L558" s="849">
        <v>1</v>
      </c>
      <c r="M558" s="850">
        <v>137.33000000000001</v>
      </c>
    </row>
    <row r="559" spans="1:13" ht="14.4" customHeight="1" x14ac:dyDescent="0.3">
      <c r="A559" s="831" t="s">
        <v>3475</v>
      </c>
      <c r="B559" s="832" t="s">
        <v>2816</v>
      </c>
      <c r="C559" s="832" t="s">
        <v>2820</v>
      </c>
      <c r="D559" s="832" t="s">
        <v>1353</v>
      </c>
      <c r="E559" s="832" t="s">
        <v>2821</v>
      </c>
      <c r="F559" s="849"/>
      <c r="G559" s="849"/>
      <c r="H559" s="837">
        <v>0</v>
      </c>
      <c r="I559" s="849">
        <v>3</v>
      </c>
      <c r="J559" s="849">
        <v>118.64999999999999</v>
      </c>
      <c r="K559" s="837">
        <v>1</v>
      </c>
      <c r="L559" s="849">
        <v>3</v>
      </c>
      <c r="M559" s="850">
        <v>118.64999999999999</v>
      </c>
    </row>
    <row r="560" spans="1:13" ht="14.4" customHeight="1" x14ac:dyDescent="0.3">
      <c r="A560" s="831" t="s">
        <v>3475</v>
      </c>
      <c r="B560" s="832" t="s">
        <v>2826</v>
      </c>
      <c r="C560" s="832" t="s">
        <v>2827</v>
      </c>
      <c r="D560" s="832" t="s">
        <v>2828</v>
      </c>
      <c r="E560" s="832" t="s">
        <v>2829</v>
      </c>
      <c r="F560" s="849"/>
      <c r="G560" s="849"/>
      <c r="H560" s="837">
        <v>0</v>
      </c>
      <c r="I560" s="849">
        <v>2</v>
      </c>
      <c r="J560" s="849">
        <v>158.22</v>
      </c>
      <c r="K560" s="837">
        <v>1</v>
      </c>
      <c r="L560" s="849">
        <v>2</v>
      </c>
      <c r="M560" s="850">
        <v>158.22</v>
      </c>
    </row>
    <row r="561" spans="1:13" ht="14.4" customHeight="1" x14ac:dyDescent="0.3">
      <c r="A561" s="831" t="s">
        <v>3475</v>
      </c>
      <c r="B561" s="832" t="s">
        <v>2830</v>
      </c>
      <c r="C561" s="832" t="s">
        <v>2831</v>
      </c>
      <c r="D561" s="832" t="s">
        <v>1356</v>
      </c>
      <c r="E561" s="832" t="s">
        <v>2832</v>
      </c>
      <c r="F561" s="849"/>
      <c r="G561" s="849"/>
      <c r="H561" s="837">
        <v>0</v>
      </c>
      <c r="I561" s="849">
        <v>4</v>
      </c>
      <c r="J561" s="849">
        <v>103.76</v>
      </c>
      <c r="K561" s="837">
        <v>1</v>
      </c>
      <c r="L561" s="849">
        <v>4</v>
      </c>
      <c r="M561" s="850">
        <v>103.76</v>
      </c>
    </row>
    <row r="562" spans="1:13" ht="14.4" customHeight="1" x14ac:dyDescent="0.3">
      <c r="A562" s="831" t="s">
        <v>3475</v>
      </c>
      <c r="B562" s="832" t="s">
        <v>2835</v>
      </c>
      <c r="C562" s="832" t="s">
        <v>2836</v>
      </c>
      <c r="D562" s="832" t="s">
        <v>2366</v>
      </c>
      <c r="E562" s="832" t="s">
        <v>2837</v>
      </c>
      <c r="F562" s="849"/>
      <c r="G562" s="849"/>
      <c r="H562" s="837">
        <v>0</v>
      </c>
      <c r="I562" s="849">
        <v>1</v>
      </c>
      <c r="J562" s="849">
        <v>103.72</v>
      </c>
      <c r="K562" s="837">
        <v>1</v>
      </c>
      <c r="L562" s="849">
        <v>1</v>
      </c>
      <c r="M562" s="850">
        <v>103.72</v>
      </c>
    </row>
    <row r="563" spans="1:13" ht="14.4" customHeight="1" x14ac:dyDescent="0.3">
      <c r="A563" s="831" t="s">
        <v>3475</v>
      </c>
      <c r="B563" s="832" t="s">
        <v>2838</v>
      </c>
      <c r="C563" s="832" t="s">
        <v>3360</v>
      </c>
      <c r="D563" s="832" t="s">
        <v>2840</v>
      </c>
      <c r="E563" s="832" t="s">
        <v>3361</v>
      </c>
      <c r="F563" s="849"/>
      <c r="G563" s="849"/>
      <c r="H563" s="837">
        <v>0</v>
      </c>
      <c r="I563" s="849">
        <v>1</v>
      </c>
      <c r="J563" s="849">
        <v>102.85</v>
      </c>
      <c r="K563" s="837">
        <v>1</v>
      </c>
      <c r="L563" s="849">
        <v>1</v>
      </c>
      <c r="M563" s="850">
        <v>102.85</v>
      </c>
    </row>
    <row r="564" spans="1:13" ht="14.4" customHeight="1" x14ac:dyDescent="0.3">
      <c r="A564" s="831" t="s">
        <v>3475</v>
      </c>
      <c r="B564" s="832" t="s">
        <v>2842</v>
      </c>
      <c r="C564" s="832" t="s">
        <v>2843</v>
      </c>
      <c r="D564" s="832" t="s">
        <v>2844</v>
      </c>
      <c r="E564" s="832" t="s">
        <v>2845</v>
      </c>
      <c r="F564" s="849"/>
      <c r="G564" s="849"/>
      <c r="H564" s="837">
        <v>0</v>
      </c>
      <c r="I564" s="849">
        <v>1</v>
      </c>
      <c r="J564" s="849">
        <v>278.63</v>
      </c>
      <c r="K564" s="837">
        <v>1</v>
      </c>
      <c r="L564" s="849">
        <v>1</v>
      </c>
      <c r="M564" s="850">
        <v>278.63</v>
      </c>
    </row>
    <row r="565" spans="1:13" ht="14.4" customHeight="1" x14ac:dyDescent="0.3">
      <c r="A565" s="831" t="s">
        <v>3475</v>
      </c>
      <c r="B565" s="832" t="s">
        <v>2842</v>
      </c>
      <c r="C565" s="832" t="s">
        <v>2853</v>
      </c>
      <c r="D565" s="832" t="s">
        <v>1790</v>
      </c>
      <c r="E565" s="832" t="s">
        <v>2854</v>
      </c>
      <c r="F565" s="849"/>
      <c r="G565" s="849"/>
      <c r="H565" s="837">
        <v>0</v>
      </c>
      <c r="I565" s="849">
        <v>5</v>
      </c>
      <c r="J565" s="849">
        <v>465.90000000000003</v>
      </c>
      <c r="K565" s="837">
        <v>1</v>
      </c>
      <c r="L565" s="849">
        <v>5</v>
      </c>
      <c r="M565" s="850">
        <v>465.90000000000003</v>
      </c>
    </row>
    <row r="566" spans="1:13" ht="14.4" customHeight="1" x14ac:dyDescent="0.3">
      <c r="A566" s="831" t="s">
        <v>3475</v>
      </c>
      <c r="B566" s="832" t="s">
        <v>2842</v>
      </c>
      <c r="C566" s="832" t="s">
        <v>2846</v>
      </c>
      <c r="D566" s="832" t="s">
        <v>1790</v>
      </c>
      <c r="E566" s="832" t="s">
        <v>1791</v>
      </c>
      <c r="F566" s="849"/>
      <c r="G566" s="849"/>
      <c r="H566" s="837">
        <v>0</v>
      </c>
      <c r="I566" s="849">
        <v>2</v>
      </c>
      <c r="J566" s="849">
        <v>286.7</v>
      </c>
      <c r="K566" s="837">
        <v>1</v>
      </c>
      <c r="L566" s="849">
        <v>2</v>
      </c>
      <c r="M566" s="850">
        <v>286.7</v>
      </c>
    </row>
    <row r="567" spans="1:13" ht="14.4" customHeight="1" x14ac:dyDescent="0.3">
      <c r="A567" s="831" t="s">
        <v>3475</v>
      </c>
      <c r="B567" s="832" t="s">
        <v>2842</v>
      </c>
      <c r="C567" s="832" t="s">
        <v>2849</v>
      </c>
      <c r="D567" s="832" t="s">
        <v>1790</v>
      </c>
      <c r="E567" s="832" t="s">
        <v>2850</v>
      </c>
      <c r="F567" s="849"/>
      <c r="G567" s="849"/>
      <c r="H567" s="837">
        <v>0</v>
      </c>
      <c r="I567" s="849">
        <v>3</v>
      </c>
      <c r="J567" s="849">
        <v>139.80000000000001</v>
      </c>
      <c r="K567" s="837">
        <v>1</v>
      </c>
      <c r="L567" s="849">
        <v>3</v>
      </c>
      <c r="M567" s="850">
        <v>139.80000000000001</v>
      </c>
    </row>
    <row r="568" spans="1:13" ht="14.4" customHeight="1" x14ac:dyDescent="0.3">
      <c r="A568" s="831" t="s">
        <v>3475</v>
      </c>
      <c r="B568" s="832" t="s">
        <v>2857</v>
      </c>
      <c r="C568" s="832" t="s">
        <v>2861</v>
      </c>
      <c r="D568" s="832" t="s">
        <v>2859</v>
      </c>
      <c r="E568" s="832" t="s">
        <v>1791</v>
      </c>
      <c r="F568" s="849"/>
      <c r="G568" s="849"/>
      <c r="H568" s="837">
        <v>0</v>
      </c>
      <c r="I568" s="849">
        <v>1</v>
      </c>
      <c r="J568" s="849">
        <v>220.53</v>
      </c>
      <c r="K568" s="837">
        <v>1</v>
      </c>
      <c r="L568" s="849">
        <v>1</v>
      </c>
      <c r="M568" s="850">
        <v>220.53</v>
      </c>
    </row>
    <row r="569" spans="1:13" ht="14.4" customHeight="1" x14ac:dyDescent="0.3">
      <c r="A569" s="831" t="s">
        <v>3475</v>
      </c>
      <c r="B569" s="832" t="s">
        <v>2867</v>
      </c>
      <c r="C569" s="832" t="s">
        <v>4263</v>
      </c>
      <c r="D569" s="832" t="s">
        <v>4264</v>
      </c>
      <c r="E569" s="832" t="s">
        <v>4265</v>
      </c>
      <c r="F569" s="849"/>
      <c r="G569" s="849"/>
      <c r="H569" s="837">
        <v>0</v>
      </c>
      <c r="I569" s="849">
        <v>1</v>
      </c>
      <c r="J569" s="849">
        <v>664.29</v>
      </c>
      <c r="K569" s="837">
        <v>1</v>
      </c>
      <c r="L569" s="849">
        <v>1</v>
      </c>
      <c r="M569" s="850">
        <v>664.29</v>
      </c>
    </row>
    <row r="570" spans="1:13" ht="14.4" customHeight="1" x14ac:dyDescent="0.3">
      <c r="A570" s="831" t="s">
        <v>3475</v>
      </c>
      <c r="B570" s="832" t="s">
        <v>2871</v>
      </c>
      <c r="C570" s="832" t="s">
        <v>2872</v>
      </c>
      <c r="D570" s="832" t="s">
        <v>2873</v>
      </c>
      <c r="E570" s="832" t="s">
        <v>2874</v>
      </c>
      <c r="F570" s="849"/>
      <c r="G570" s="849"/>
      <c r="H570" s="837">
        <v>0</v>
      </c>
      <c r="I570" s="849">
        <v>1</v>
      </c>
      <c r="J570" s="849">
        <v>233.04</v>
      </c>
      <c r="K570" s="837">
        <v>1</v>
      </c>
      <c r="L570" s="849">
        <v>1</v>
      </c>
      <c r="M570" s="850">
        <v>233.04</v>
      </c>
    </row>
    <row r="571" spans="1:13" ht="14.4" customHeight="1" x14ac:dyDescent="0.3">
      <c r="A571" s="831" t="s">
        <v>3475</v>
      </c>
      <c r="B571" s="832" t="s">
        <v>2895</v>
      </c>
      <c r="C571" s="832" t="s">
        <v>2896</v>
      </c>
      <c r="D571" s="832" t="s">
        <v>2897</v>
      </c>
      <c r="E571" s="832" t="s">
        <v>2898</v>
      </c>
      <c r="F571" s="849"/>
      <c r="G571" s="849"/>
      <c r="H571" s="837">
        <v>0</v>
      </c>
      <c r="I571" s="849">
        <v>1</v>
      </c>
      <c r="J571" s="849">
        <v>74.08</v>
      </c>
      <c r="K571" s="837">
        <v>1</v>
      </c>
      <c r="L571" s="849">
        <v>1</v>
      </c>
      <c r="M571" s="850">
        <v>74.08</v>
      </c>
    </row>
    <row r="572" spans="1:13" ht="14.4" customHeight="1" x14ac:dyDescent="0.3">
      <c r="A572" s="831" t="s">
        <v>3475</v>
      </c>
      <c r="B572" s="832" t="s">
        <v>2895</v>
      </c>
      <c r="C572" s="832" t="s">
        <v>2910</v>
      </c>
      <c r="D572" s="832" t="s">
        <v>2897</v>
      </c>
      <c r="E572" s="832" t="s">
        <v>2911</v>
      </c>
      <c r="F572" s="849"/>
      <c r="G572" s="849"/>
      <c r="H572" s="837">
        <v>0</v>
      </c>
      <c r="I572" s="849">
        <v>1</v>
      </c>
      <c r="J572" s="849">
        <v>63.14</v>
      </c>
      <c r="K572" s="837">
        <v>1</v>
      </c>
      <c r="L572" s="849">
        <v>1</v>
      </c>
      <c r="M572" s="850">
        <v>63.14</v>
      </c>
    </row>
    <row r="573" spans="1:13" ht="14.4" customHeight="1" x14ac:dyDescent="0.3">
      <c r="A573" s="831" t="s">
        <v>3475</v>
      </c>
      <c r="B573" s="832" t="s">
        <v>2895</v>
      </c>
      <c r="C573" s="832" t="s">
        <v>2912</v>
      </c>
      <c r="D573" s="832" t="s">
        <v>2897</v>
      </c>
      <c r="E573" s="832" t="s">
        <v>2913</v>
      </c>
      <c r="F573" s="849"/>
      <c r="G573" s="849"/>
      <c r="H573" s="837">
        <v>0</v>
      </c>
      <c r="I573" s="849">
        <v>5</v>
      </c>
      <c r="J573" s="849">
        <v>245.4</v>
      </c>
      <c r="K573" s="837">
        <v>1</v>
      </c>
      <c r="L573" s="849">
        <v>5</v>
      </c>
      <c r="M573" s="850">
        <v>245.4</v>
      </c>
    </row>
    <row r="574" spans="1:13" ht="14.4" customHeight="1" x14ac:dyDescent="0.3">
      <c r="A574" s="831" t="s">
        <v>3475</v>
      </c>
      <c r="B574" s="832" t="s">
        <v>2895</v>
      </c>
      <c r="C574" s="832" t="s">
        <v>2902</v>
      </c>
      <c r="D574" s="832" t="s">
        <v>2900</v>
      </c>
      <c r="E574" s="832" t="s">
        <v>2903</v>
      </c>
      <c r="F574" s="849"/>
      <c r="G574" s="849"/>
      <c r="H574" s="837">
        <v>0</v>
      </c>
      <c r="I574" s="849">
        <v>1</v>
      </c>
      <c r="J574" s="849">
        <v>126.27</v>
      </c>
      <c r="K574" s="837">
        <v>1</v>
      </c>
      <c r="L574" s="849">
        <v>1</v>
      </c>
      <c r="M574" s="850">
        <v>126.27</v>
      </c>
    </row>
    <row r="575" spans="1:13" ht="14.4" customHeight="1" x14ac:dyDescent="0.3">
      <c r="A575" s="831" t="s">
        <v>3475</v>
      </c>
      <c r="B575" s="832" t="s">
        <v>2895</v>
      </c>
      <c r="C575" s="832" t="s">
        <v>2904</v>
      </c>
      <c r="D575" s="832" t="s">
        <v>2900</v>
      </c>
      <c r="E575" s="832" t="s">
        <v>2905</v>
      </c>
      <c r="F575" s="849"/>
      <c r="G575" s="849"/>
      <c r="H575" s="837">
        <v>0</v>
      </c>
      <c r="I575" s="849">
        <v>1</v>
      </c>
      <c r="J575" s="849">
        <v>63.14</v>
      </c>
      <c r="K575" s="837">
        <v>1</v>
      </c>
      <c r="L575" s="849">
        <v>1</v>
      </c>
      <c r="M575" s="850">
        <v>63.14</v>
      </c>
    </row>
    <row r="576" spans="1:13" ht="14.4" customHeight="1" x14ac:dyDescent="0.3">
      <c r="A576" s="831" t="s">
        <v>3475</v>
      </c>
      <c r="B576" s="832" t="s">
        <v>2920</v>
      </c>
      <c r="C576" s="832" t="s">
        <v>2923</v>
      </c>
      <c r="D576" s="832" t="s">
        <v>1988</v>
      </c>
      <c r="E576" s="832" t="s">
        <v>2924</v>
      </c>
      <c r="F576" s="849"/>
      <c r="G576" s="849"/>
      <c r="H576" s="837">
        <v>0</v>
      </c>
      <c r="I576" s="849">
        <v>1</v>
      </c>
      <c r="J576" s="849">
        <v>154.36000000000001</v>
      </c>
      <c r="K576" s="837">
        <v>1</v>
      </c>
      <c r="L576" s="849">
        <v>1</v>
      </c>
      <c r="M576" s="850">
        <v>154.36000000000001</v>
      </c>
    </row>
    <row r="577" spans="1:13" ht="14.4" customHeight="1" x14ac:dyDescent="0.3">
      <c r="A577" s="831" t="s">
        <v>3475</v>
      </c>
      <c r="B577" s="832" t="s">
        <v>2920</v>
      </c>
      <c r="C577" s="832" t="s">
        <v>2921</v>
      </c>
      <c r="D577" s="832" t="s">
        <v>1988</v>
      </c>
      <c r="E577" s="832" t="s">
        <v>2922</v>
      </c>
      <c r="F577" s="849"/>
      <c r="G577" s="849"/>
      <c r="H577" s="837">
        <v>0</v>
      </c>
      <c r="I577" s="849">
        <v>1</v>
      </c>
      <c r="J577" s="849">
        <v>225.06</v>
      </c>
      <c r="K577" s="837">
        <v>1</v>
      </c>
      <c r="L577" s="849">
        <v>1</v>
      </c>
      <c r="M577" s="850">
        <v>225.06</v>
      </c>
    </row>
    <row r="578" spans="1:13" ht="14.4" customHeight="1" x14ac:dyDescent="0.3">
      <c r="A578" s="831" t="s">
        <v>3475</v>
      </c>
      <c r="B578" s="832" t="s">
        <v>3024</v>
      </c>
      <c r="C578" s="832" t="s">
        <v>4245</v>
      </c>
      <c r="D578" s="832" t="s">
        <v>4246</v>
      </c>
      <c r="E578" s="832" t="s">
        <v>644</v>
      </c>
      <c r="F578" s="849">
        <v>1</v>
      </c>
      <c r="G578" s="849">
        <v>65.28</v>
      </c>
      <c r="H578" s="837">
        <v>1</v>
      </c>
      <c r="I578" s="849"/>
      <c r="J578" s="849"/>
      <c r="K578" s="837">
        <v>0</v>
      </c>
      <c r="L578" s="849">
        <v>1</v>
      </c>
      <c r="M578" s="850">
        <v>65.28</v>
      </c>
    </row>
    <row r="579" spans="1:13" ht="14.4" customHeight="1" x14ac:dyDescent="0.3">
      <c r="A579" s="831" t="s">
        <v>3475</v>
      </c>
      <c r="B579" s="832" t="s">
        <v>3024</v>
      </c>
      <c r="C579" s="832" t="s">
        <v>3026</v>
      </c>
      <c r="D579" s="832" t="s">
        <v>641</v>
      </c>
      <c r="E579" s="832" t="s">
        <v>643</v>
      </c>
      <c r="F579" s="849"/>
      <c r="G579" s="849"/>
      <c r="H579" s="837">
        <v>0</v>
      </c>
      <c r="I579" s="849">
        <v>2</v>
      </c>
      <c r="J579" s="849">
        <v>145.1</v>
      </c>
      <c r="K579" s="837">
        <v>1</v>
      </c>
      <c r="L579" s="849">
        <v>2</v>
      </c>
      <c r="M579" s="850">
        <v>145.1</v>
      </c>
    </row>
    <row r="580" spans="1:13" ht="14.4" customHeight="1" x14ac:dyDescent="0.3">
      <c r="A580" s="831" t="s">
        <v>3475</v>
      </c>
      <c r="B580" s="832" t="s">
        <v>3024</v>
      </c>
      <c r="C580" s="832" t="s">
        <v>3027</v>
      </c>
      <c r="D580" s="832" t="s">
        <v>641</v>
      </c>
      <c r="E580" s="832" t="s">
        <v>644</v>
      </c>
      <c r="F580" s="849"/>
      <c r="G580" s="849"/>
      <c r="H580" s="837">
        <v>0</v>
      </c>
      <c r="I580" s="849">
        <v>1</v>
      </c>
      <c r="J580" s="849">
        <v>65.28</v>
      </c>
      <c r="K580" s="837">
        <v>1</v>
      </c>
      <c r="L580" s="849">
        <v>1</v>
      </c>
      <c r="M580" s="850">
        <v>65.28</v>
      </c>
    </row>
    <row r="581" spans="1:13" ht="14.4" customHeight="1" x14ac:dyDescent="0.3">
      <c r="A581" s="831" t="s">
        <v>3475</v>
      </c>
      <c r="B581" s="832" t="s">
        <v>3024</v>
      </c>
      <c r="C581" s="832" t="s">
        <v>3025</v>
      </c>
      <c r="D581" s="832" t="s">
        <v>641</v>
      </c>
      <c r="E581" s="832" t="s">
        <v>642</v>
      </c>
      <c r="F581" s="849"/>
      <c r="G581" s="849"/>
      <c r="H581" s="837">
        <v>0</v>
      </c>
      <c r="I581" s="849">
        <v>7</v>
      </c>
      <c r="J581" s="849">
        <v>152.32</v>
      </c>
      <c r="K581" s="837">
        <v>1</v>
      </c>
      <c r="L581" s="849">
        <v>7</v>
      </c>
      <c r="M581" s="850">
        <v>152.32</v>
      </c>
    </row>
    <row r="582" spans="1:13" ht="14.4" customHeight="1" x14ac:dyDescent="0.3">
      <c r="A582" s="831" t="s">
        <v>3475</v>
      </c>
      <c r="B582" s="832" t="s">
        <v>3056</v>
      </c>
      <c r="C582" s="832" t="s">
        <v>3057</v>
      </c>
      <c r="D582" s="832" t="s">
        <v>1461</v>
      </c>
      <c r="E582" s="832" t="s">
        <v>3058</v>
      </c>
      <c r="F582" s="849"/>
      <c r="G582" s="849"/>
      <c r="H582" s="837"/>
      <c r="I582" s="849">
        <v>22</v>
      </c>
      <c r="J582" s="849">
        <v>0</v>
      </c>
      <c r="K582" s="837"/>
      <c r="L582" s="849">
        <v>22</v>
      </c>
      <c r="M582" s="850">
        <v>0</v>
      </c>
    </row>
    <row r="583" spans="1:13" ht="14.4" customHeight="1" x14ac:dyDescent="0.3">
      <c r="A583" s="831" t="s">
        <v>3475</v>
      </c>
      <c r="B583" s="832" t="s">
        <v>3069</v>
      </c>
      <c r="C583" s="832" t="s">
        <v>3072</v>
      </c>
      <c r="D583" s="832" t="s">
        <v>3073</v>
      </c>
      <c r="E583" s="832" t="s">
        <v>3074</v>
      </c>
      <c r="F583" s="849"/>
      <c r="G583" s="849"/>
      <c r="H583" s="837">
        <v>0</v>
      </c>
      <c r="I583" s="849">
        <v>1</v>
      </c>
      <c r="J583" s="849">
        <v>109.89</v>
      </c>
      <c r="K583" s="837">
        <v>1</v>
      </c>
      <c r="L583" s="849">
        <v>1</v>
      </c>
      <c r="M583" s="850">
        <v>109.89</v>
      </c>
    </row>
    <row r="584" spans="1:13" ht="14.4" customHeight="1" x14ac:dyDescent="0.3">
      <c r="A584" s="831" t="s">
        <v>3475</v>
      </c>
      <c r="B584" s="832" t="s">
        <v>3082</v>
      </c>
      <c r="C584" s="832" t="s">
        <v>3885</v>
      </c>
      <c r="D584" s="832" t="s">
        <v>1544</v>
      </c>
      <c r="E584" s="832" t="s">
        <v>3886</v>
      </c>
      <c r="F584" s="849"/>
      <c r="G584" s="849"/>
      <c r="H584" s="837">
        <v>0</v>
      </c>
      <c r="I584" s="849">
        <v>1</v>
      </c>
      <c r="J584" s="849">
        <v>1195.75</v>
      </c>
      <c r="K584" s="837">
        <v>1</v>
      </c>
      <c r="L584" s="849">
        <v>1</v>
      </c>
      <c r="M584" s="850">
        <v>1195.75</v>
      </c>
    </row>
    <row r="585" spans="1:13" ht="14.4" customHeight="1" x14ac:dyDescent="0.3">
      <c r="A585" s="831" t="s">
        <v>3475</v>
      </c>
      <c r="B585" s="832" t="s">
        <v>3090</v>
      </c>
      <c r="C585" s="832" t="s">
        <v>3093</v>
      </c>
      <c r="D585" s="832" t="s">
        <v>1432</v>
      </c>
      <c r="E585" s="832" t="s">
        <v>3094</v>
      </c>
      <c r="F585" s="849"/>
      <c r="G585" s="849"/>
      <c r="H585" s="837">
        <v>0</v>
      </c>
      <c r="I585" s="849">
        <v>3</v>
      </c>
      <c r="J585" s="849">
        <v>637.34999999999991</v>
      </c>
      <c r="K585" s="837">
        <v>1</v>
      </c>
      <c r="L585" s="849">
        <v>3</v>
      </c>
      <c r="M585" s="850">
        <v>637.34999999999991</v>
      </c>
    </row>
    <row r="586" spans="1:13" ht="14.4" customHeight="1" x14ac:dyDescent="0.3">
      <c r="A586" s="831" t="s">
        <v>3475</v>
      </c>
      <c r="B586" s="832" t="s">
        <v>3131</v>
      </c>
      <c r="C586" s="832" t="s">
        <v>3137</v>
      </c>
      <c r="D586" s="832" t="s">
        <v>3133</v>
      </c>
      <c r="E586" s="832" t="s">
        <v>3136</v>
      </c>
      <c r="F586" s="849"/>
      <c r="G586" s="849"/>
      <c r="H586" s="837">
        <v>0</v>
      </c>
      <c r="I586" s="849">
        <v>2</v>
      </c>
      <c r="J586" s="849">
        <v>9.4</v>
      </c>
      <c r="K586" s="837">
        <v>1</v>
      </c>
      <c r="L586" s="849">
        <v>2</v>
      </c>
      <c r="M586" s="850">
        <v>9.4</v>
      </c>
    </row>
    <row r="587" spans="1:13" ht="14.4" customHeight="1" x14ac:dyDescent="0.3">
      <c r="A587" s="831" t="s">
        <v>3475</v>
      </c>
      <c r="B587" s="832" t="s">
        <v>3142</v>
      </c>
      <c r="C587" s="832" t="s">
        <v>4931</v>
      </c>
      <c r="D587" s="832" t="s">
        <v>4507</v>
      </c>
      <c r="E587" s="832" t="s">
        <v>2741</v>
      </c>
      <c r="F587" s="849">
        <v>1</v>
      </c>
      <c r="G587" s="849">
        <v>0</v>
      </c>
      <c r="H587" s="837"/>
      <c r="I587" s="849"/>
      <c r="J587" s="849"/>
      <c r="K587" s="837"/>
      <c r="L587" s="849">
        <v>1</v>
      </c>
      <c r="M587" s="850">
        <v>0</v>
      </c>
    </row>
    <row r="588" spans="1:13" ht="14.4" customHeight="1" x14ac:dyDescent="0.3">
      <c r="A588" s="831" t="s">
        <v>3475</v>
      </c>
      <c r="B588" s="832" t="s">
        <v>3148</v>
      </c>
      <c r="C588" s="832" t="s">
        <v>3595</v>
      </c>
      <c r="D588" s="832" t="s">
        <v>822</v>
      </c>
      <c r="E588" s="832" t="s">
        <v>823</v>
      </c>
      <c r="F588" s="849"/>
      <c r="G588" s="849"/>
      <c r="H588" s="837">
        <v>0</v>
      </c>
      <c r="I588" s="849">
        <v>1</v>
      </c>
      <c r="J588" s="849">
        <v>132</v>
      </c>
      <c r="K588" s="837">
        <v>1</v>
      </c>
      <c r="L588" s="849">
        <v>1</v>
      </c>
      <c r="M588" s="850">
        <v>132</v>
      </c>
    </row>
    <row r="589" spans="1:13" ht="14.4" customHeight="1" x14ac:dyDescent="0.3">
      <c r="A589" s="831" t="s">
        <v>3475</v>
      </c>
      <c r="B589" s="832" t="s">
        <v>3148</v>
      </c>
      <c r="C589" s="832" t="s">
        <v>3149</v>
      </c>
      <c r="D589" s="832" t="s">
        <v>821</v>
      </c>
      <c r="E589" s="832" t="s">
        <v>762</v>
      </c>
      <c r="F589" s="849"/>
      <c r="G589" s="849"/>
      <c r="H589" s="837">
        <v>0</v>
      </c>
      <c r="I589" s="849">
        <v>1</v>
      </c>
      <c r="J589" s="849">
        <v>65.989999999999995</v>
      </c>
      <c r="K589" s="837">
        <v>1</v>
      </c>
      <c r="L589" s="849">
        <v>1</v>
      </c>
      <c r="M589" s="850">
        <v>65.989999999999995</v>
      </c>
    </row>
    <row r="590" spans="1:13" ht="14.4" customHeight="1" x14ac:dyDescent="0.3">
      <c r="A590" s="831" t="s">
        <v>3475</v>
      </c>
      <c r="B590" s="832" t="s">
        <v>3148</v>
      </c>
      <c r="C590" s="832" t="s">
        <v>3150</v>
      </c>
      <c r="D590" s="832" t="s">
        <v>822</v>
      </c>
      <c r="E590" s="832" t="s">
        <v>823</v>
      </c>
      <c r="F590" s="849"/>
      <c r="G590" s="849"/>
      <c r="H590" s="837">
        <v>0</v>
      </c>
      <c r="I590" s="849">
        <v>1</v>
      </c>
      <c r="J590" s="849">
        <v>132</v>
      </c>
      <c r="K590" s="837">
        <v>1</v>
      </c>
      <c r="L590" s="849">
        <v>1</v>
      </c>
      <c r="M590" s="850">
        <v>132</v>
      </c>
    </row>
    <row r="591" spans="1:13" ht="14.4" customHeight="1" x14ac:dyDescent="0.3">
      <c r="A591" s="831" t="s">
        <v>3475</v>
      </c>
      <c r="B591" s="832" t="s">
        <v>3148</v>
      </c>
      <c r="C591" s="832" t="s">
        <v>4258</v>
      </c>
      <c r="D591" s="832" t="s">
        <v>822</v>
      </c>
      <c r="E591" s="832" t="s">
        <v>823</v>
      </c>
      <c r="F591" s="849"/>
      <c r="G591" s="849"/>
      <c r="H591" s="837">
        <v>0</v>
      </c>
      <c r="I591" s="849">
        <v>1</v>
      </c>
      <c r="J591" s="849">
        <v>132</v>
      </c>
      <c r="K591" s="837">
        <v>1</v>
      </c>
      <c r="L591" s="849">
        <v>1</v>
      </c>
      <c r="M591" s="850">
        <v>132</v>
      </c>
    </row>
    <row r="592" spans="1:13" ht="14.4" customHeight="1" x14ac:dyDescent="0.3">
      <c r="A592" s="831" t="s">
        <v>3475</v>
      </c>
      <c r="B592" s="832" t="s">
        <v>3163</v>
      </c>
      <c r="C592" s="832" t="s">
        <v>3164</v>
      </c>
      <c r="D592" s="832" t="s">
        <v>2199</v>
      </c>
      <c r="E592" s="832" t="s">
        <v>3165</v>
      </c>
      <c r="F592" s="849"/>
      <c r="G592" s="849"/>
      <c r="H592" s="837">
        <v>0</v>
      </c>
      <c r="I592" s="849">
        <v>2</v>
      </c>
      <c r="J592" s="849">
        <v>246.4</v>
      </c>
      <c r="K592" s="837">
        <v>1</v>
      </c>
      <c r="L592" s="849">
        <v>2</v>
      </c>
      <c r="M592" s="850">
        <v>246.4</v>
      </c>
    </row>
    <row r="593" spans="1:13" ht="14.4" customHeight="1" x14ac:dyDescent="0.3">
      <c r="A593" s="831" t="s">
        <v>3475</v>
      </c>
      <c r="B593" s="832" t="s">
        <v>3235</v>
      </c>
      <c r="C593" s="832" t="s">
        <v>3236</v>
      </c>
      <c r="D593" s="832" t="s">
        <v>3237</v>
      </c>
      <c r="E593" s="832" t="s">
        <v>2737</v>
      </c>
      <c r="F593" s="849">
        <v>1</v>
      </c>
      <c r="G593" s="849">
        <v>58.77</v>
      </c>
      <c r="H593" s="837">
        <v>1</v>
      </c>
      <c r="I593" s="849"/>
      <c r="J593" s="849"/>
      <c r="K593" s="837">
        <v>0</v>
      </c>
      <c r="L593" s="849">
        <v>1</v>
      </c>
      <c r="M593" s="850">
        <v>58.77</v>
      </c>
    </row>
    <row r="594" spans="1:13" ht="14.4" customHeight="1" x14ac:dyDescent="0.3">
      <c r="A594" s="831" t="s">
        <v>3475</v>
      </c>
      <c r="B594" s="832" t="s">
        <v>3242</v>
      </c>
      <c r="C594" s="832" t="s">
        <v>4323</v>
      </c>
      <c r="D594" s="832" t="s">
        <v>1928</v>
      </c>
      <c r="E594" s="832" t="s">
        <v>1929</v>
      </c>
      <c r="F594" s="849"/>
      <c r="G594" s="849"/>
      <c r="H594" s="837">
        <v>0</v>
      </c>
      <c r="I594" s="849">
        <v>14</v>
      </c>
      <c r="J594" s="849">
        <v>2719.64</v>
      </c>
      <c r="K594" s="837">
        <v>1</v>
      </c>
      <c r="L594" s="849">
        <v>14</v>
      </c>
      <c r="M594" s="850">
        <v>2719.64</v>
      </c>
    </row>
    <row r="595" spans="1:13" ht="14.4" customHeight="1" x14ac:dyDescent="0.3">
      <c r="A595" s="831" t="s">
        <v>3475</v>
      </c>
      <c r="B595" s="832" t="s">
        <v>3242</v>
      </c>
      <c r="C595" s="832" t="s">
        <v>3250</v>
      </c>
      <c r="D595" s="832" t="s">
        <v>1915</v>
      </c>
      <c r="E595" s="832" t="s">
        <v>1916</v>
      </c>
      <c r="F595" s="849"/>
      <c r="G595" s="849"/>
      <c r="H595" s="837">
        <v>0</v>
      </c>
      <c r="I595" s="849">
        <v>15</v>
      </c>
      <c r="J595" s="849">
        <v>329.40000000000003</v>
      </c>
      <c r="K595" s="837">
        <v>1</v>
      </c>
      <c r="L595" s="849">
        <v>15</v>
      </c>
      <c r="M595" s="850">
        <v>329.40000000000003</v>
      </c>
    </row>
    <row r="596" spans="1:13" ht="14.4" customHeight="1" x14ac:dyDescent="0.3">
      <c r="A596" s="831" t="s">
        <v>3475</v>
      </c>
      <c r="B596" s="832" t="s">
        <v>3242</v>
      </c>
      <c r="C596" s="832" t="s">
        <v>3251</v>
      </c>
      <c r="D596" s="832" t="s">
        <v>1917</v>
      </c>
      <c r="E596" s="832" t="s">
        <v>1916</v>
      </c>
      <c r="F596" s="849"/>
      <c r="G596" s="849"/>
      <c r="H596" s="837">
        <v>0</v>
      </c>
      <c r="I596" s="849">
        <v>15</v>
      </c>
      <c r="J596" s="849">
        <v>329.40000000000003</v>
      </c>
      <c r="K596" s="837">
        <v>1</v>
      </c>
      <c r="L596" s="849">
        <v>15</v>
      </c>
      <c r="M596" s="850">
        <v>329.40000000000003</v>
      </c>
    </row>
    <row r="597" spans="1:13" ht="14.4" customHeight="1" x14ac:dyDescent="0.3">
      <c r="A597" s="831" t="s">
        <v>3475</v>
      </c>
      <c r="B597" s="832" t="s">
        <v>3242</v>
      </c>
      <c r="C597" s="832" t="s">
        <v>4324</v>
      </c>
      <c r="D597" s="832" t="s">
        <v>1913</v>
      </c>
      <c r="E597" s="832" t="s">
        <v>1916</v>
      </c>
      <c r="F597" s="849"/>
      <c r="G597" s="849"/>
      <c r="H597" s="837">
        <v>0</v>
      </c>
      <c r="I597" s="849">
        <v>3</v>
      </c>
      <c r="J597" s="849">
        <v>133.80000000000001</v>
      </c>
      <c r="K597" s="837">
        <v>1</v>
      </c>
      <c r="L597" s="849">
        <v>3</v>
      </c>
      <c r="M597" s="850">
        <v>133.80000000000001</v>
      </c>
    </row>
    <row r="598" spans="1:13" ht="14.4" customHeight="1" x14ac:dyDescent="0.3">
      <c r="A598" s="831" t="s">
        <v>3475</v>
      </c>
      <c r="B598" s="832" t="s">
        <v>3242</v>
      </c>
      <c r="C598" s="832" t="s">
        <v>4936</v>
      </c>
      <c r="D598" s="832" t="s">
        <v>1910</v>
      </c>
      <c r="E598" s="832" t="s">
        <v>1916</v>
      </c>
      <c r="F598" s="849"/>
      <c r="G598" s="849"/>
      <c r="H598" s="837">
        <v>0</v>
      </c>
      <c r="I598" s="849">
        <v>5</v>
      </c>
      <c r="J598" s="849">
        <v>223</v>
      </c>
      <c r="K598" s="837">
        <v>1</v>
      </c>
      <c r="L598" s="849">
        <v>5</v>
      </c>
      <c r="M598" s="850">
        <v>223</v>
      </c>
    </row>
    <row r="599" spans="1:13" ht="14.4" customHeight="1" x14ac:dyDescent="0.3">
      <c r="A599" s="831" t="s">
        <v>3475</v>
      </c>
      <c r="B599" s="832" t="s">
        <v>3242</v>
      </c>
      <c r="C599" s="832" t="s">
        <v>4358</v>
      </c>
      <c r="D599" s="832" t="s">
        <v>1912</v>
      </c>
      <c r="E599" s="832" t="s">
        <v>1916</v>
      </c>
      <c r="F599" s="849"/>
      <c r="G599" s="849"/>
      <c r="H599" s="837">
        <v>0</v>
      </c>
      <c r="I599" s="849">
        <v>8</v>
      </c>
      <c r="J599" s="849">
        <v>356.8</v>
      </c>
      <c r="K599" s="837">
        <v>1</v>
      </c>
      <c r="L599" s="849">
        <v>8</v>
      </c>
      <c r="M599" s="850">
        <v>356.8</v>
      </c>
    </row>
    <row r="600" spans="1:13" ht="14.4" customHeight="1" x14ac:dyDescent="0.3">
      <c r="A600" s="831" t="s">
        <v>3475</v>
      </c>
      <c r="B600" s="832" t="s">
        <v>3242</v>
      </c>
      <c r="C600" s="832" t="s">
        <v>4326</v>
      </c>
      <c r="D600" s="832" t="s">
        <v>4327</v>
      </c>
      <c r="E600" s="832" t="s">
        <v>3257</v>
      </c>
      <c r="F600" s="849"/>
      <c r="G600" s="849"/>
      <c r="H600" s="837">
        <v>0</v>
      </c>
      <c r="I600" s="849">
        <v>30</v>
      </c>
      <c r="J600" s="849">
        <v>2375.1</v>
      </c>
      <c r="K600" s="837">
        <v>1</v>
      </c>
      <c r="L600" s="849">
        <v>30</v>
      </c>
      <c r="M600" s="850">
        <v>2375.1</v>
      </c>
    </row>
    <row r="601" spans="1:13" ht="14.4" customHeight="1" x14ac:dyDescent="0.3">
      <c r="A601" s="831" t="s">
        <v>3475</v>
      </c>
      <c r="B601" s="832" t="s">
        <v>3242</v>
      </c>
      <c r="C601" s="832" t="s">
        <v>4325</v>
      </c>
      <c r="D601" s="832" t="s">
        <v>1960</v>
      </c>
      <c r="E601" s="832" t="s">
        <v>3257</v>
      </c>
      <c r="F601" s="849"/>
      <c r="G601" s="849"/>
      <c r="H601" s="837">
        <v>0</v>
      </c>
      <c r="I601" s="849">
        <v>30</v>
      </c>
      <c r="J601" s="849">
        <v>4376.7</v>
      </c>
      <c r="K601" s="837">
        <v>1</v>
      </c>
      <c r="L601" s="849">
        <v>30</v>
      </c>
      <c r="M601" s="850">
        <v>4376.7</v>
      </c>
    </row>
    <row r="602" spans="1:13" ht="14.4" customHeight="1" x14ac:dyDescent="0.3">
      <c r="A602" s="831" t="s">
        <v>3475</v>
      </c>
      <c r="B602" s="832" t="s">
        <v>3242</v>
      </c>
      <c r="C602" s="832" t="s">
        <v>3256</v>
      </c>
      <c r="D602" s="832" t="s">
        <v>1962</v>
      </c>
      <c r="E602" s="832" t="s">
        <v>3257</v>
      </c>
      <c r="F602" s="849"/>
      <c r="G602" s="849"/>
      <c r="H602" s="837">
        <v>0</v>
      </c>
      <c r="I602" s="849">
        <v>90</v>
      </c>
      <c r="J602" s="849">
        <v>9277.2000000000007</v>
      </c>
      <c r="K602" s="837">
        <v>1</v>
      </c>
      <c r="L602" s="849">
        <v>90</v>
      </c>
      <c r="M602" s="850">
        <v>9277.2000000000007</v>
      </c>
    </row>
    <row r="603" spans="1:13" ht="14.4" customHeight="1" x14ac:dyDescent="0.3">
      <c r="A603" s="831" t="s">
        <v>3475</v>
      </c>
      <c r="B603" s="832" t="s">
        <v>3242</v>
      </c>
      <c r="C603" s="832" t="s">
        <v>3267</v>
      </c>
      <c r="D603" s="832" t="s">
        <v>1914</v>
      </c>
      <c r="E603" s="832" t="s">
        <v>1911</v>
      </c>
      <c r="F603" s="849"/>
      <c r="G603" s="849"/>
      <c r="H603" s="837">
        <v>0</v>
      </c>
      <c r="I603" s="849">
        <v>7</v>
      </c>
      <c r="J603" s="849">
        <v>614.74</v>
      </c>
      <c r="K603" s="837">
        <v>1</v>
      </c>
      <c r="L603" s="849">
        <v>7</v>
      </c>
      <c r="M603" s="850">
        <v>614.74</v>
      </c>
    </row>
    <row r="604" spans="1:13" ht="14.4" customHeight="1" x14ac:dyDescent="0.3">
      <c r="A604" s="831" t="s">
        <v>3475</v>
      </c>
      <c r="B604" s="832" t="s">
        <v>3242</v>
      </c>
      <c r="C604" s="832" t="s">
        <v>3243</v>
      </c>
      <c r="D604" s="832" t="s">
        <v>1912</v>
      </c>
      <c r="E604" s="832" t="s">
        <v>1911</v>
      </c>
      <c r="F604" s="849"/>
      <c r="G604" s="849"/>
      <c r="H604" s="837">
        <v>0</v>
      </c>
      <c r="I604" s="849">
        <v>5</v>
      </c>
      <c r="J604" s="849">
        <v>522</v>
      </c>
      <c r="K604" s="837">
        <v>1</v>
      </c>
      <c r="L604" s="849">
        <v>5</v>
      </c>
      <c r="M604" s="850">
        <v>522</v>
      </c>
    </row>
    <row r="605" spans="1:13" ht="14.4" customHeight="1" x14ac:dyDescent="0.3">
      <c r="A605" s="831" t="s">
        <v>3475</v>
      </c>
      <c r="B605" s="832" t="s">
        <v>3242</v>
      </c>
      <c r="C605" s="832" t="s">
        <v>4338</v>
      </c>
      <c r="D605" s="832" t="s">
        <v>4339</v>
      </c>
      <c r="E605" s="832" t="s">
        <v>1911</v>
      </c>
      <c r="F605" s="849">
        <v>43</v>
      </c>
      <c r="G605" s="849">
        <v>7587.7800000000007</v>
      </c>
      <c r="H605" s="837">
        <v>1</v>
      </c>
      <c r="I605" s="849"/>
      <c r="J605" s="849"/>
      <c r="K605" s="837">
        <v>0</v>
      </c>
      <c r="L605" s="849">
        <v>43</v>
      </c>
      <c r="M605" s="850">
        <v>7587.7800000000007</v>
      </c>
    </row>
    <row r="606" spans="1:13" ht="14.4" customHeight="1" x14ac:dyDescent="0.3">
      <c r="A606" s="831" t="s">
        <v>3475</v>
      </c>
      <c r="B606" s="832" t="s">
        <v>3242</v>
      </c>
      <c r="C606" s="832" t="s">
        <v>4937</v>
      </c>
      <c r="D606" s="832" t="s">
        <v>4938</v>
      </c>
      <c r="E606" s="832" t="s">
        <v>1911</v>
      </c>
      <c r="F606" s="849">
        <v>3</v>
      </c>
      <c r="G606" s="849">
        <v>518.01</v>
      </c>
      <c r="H606" s="837">
        <v>1</v>
      </c>
      <c r="I606" s="849"/>
      <c r="J606" s="849"/>
      <c r="K606" s="837">
        <v>0</v>
      </c>
      <c r="L606" s="849">
        <v>3</v>
      </c>
      <c r="M606" s="850">
        <v>518.01</v>
      </c>
    </row>
    <row r="607" spans="1:13" ht="14.4" customHeight="1" x14ac:dyDescent="0.3">
      <c r="A607" s="831" t="s">
        <v>3475</v>
      </c>
      <c r="B607" s="832" t="s">
        <v>3242</v>
      </c>
      <c r="C607" s="832" t="s">
        <v>4883</v>
      </c>
      <c r="D607" s="832" t="s">
        <v>1972</v>
      </c>
      <c r="E607" s="832" t="s">
        <v>4884</v>
      </c>
      <c r="F607" s="849">
        <v>14</v>
      </c>
      <c r="G607" s="849">
        <v>9426.6200000000008</v>
      </c>
      <c r="H607" s="837">
        <v>1</v>
      </c>
      <c r="I607" s="849"/>
      <c r="J607" s="849"/>
      <c r="K607" s="837">
        <v>0</v>
      </c>
      <c r="L607" s="849">
        <v>14</v>
      </c>
      <c r="M607" s="850">
        <v>9426.6200000000008</v>
      </c>
    </row>
    <row r="608" spans="1:13" ht="14.4" customHeight="1" x14ac:dyDescent="0.3">
      <c r="A608" s="831" t="s">
        <v>3475</v>
      </c>
      <c r="B608" s="832" t="s">
        <v>3242</v>
      </c>
      <c r="C608" s="832" t="s">
        <v>4340</v>
      </c>
      <c r="D608" s="832" t="s">
        <v>4341</v>
      </c>
      <c r="E608" s="832" t="s">
        <v>1911</v>
      </c>
      <c r="F608" s="849">
        <v>21</v>
      </c>
      <c r="G608" s="849">
        <v>3705.6600000000003</v>
      </c>
      <c r="H608" s="837">
        <v>1</v>
      </c>
      <c r="I608" s="849"/>
      <c r="J608" s="849"/>
      <c r="K608" s="837">
        <v>0</v>
      </c>
      <c r="L608" s="849">
        <v>21</v>
      </c>
      <c r="M608" s="850">
        <v>3705.6600000000003</v>
      </c>
    </row>
    <row r="609" spans="1:13" ht="14.4" customHeight="1" x14ac:dyDescent="0.3">
      <c r="A609" s="831" t="s">
        <v>3475</v>
      </c>
      <c r="B609" s="832" t="s">
        <v>3242</v>
      </c>
      <c r="C609" s="832" t="s">
        <v>4344</v>
      </c>
      <c r="D609" s="832" t="s">
        <v>4345</v>
      </c>
      <c r="E609" s="832" t="s">
        <v>1911</v>
      </c>
      <c r="F609" s="849">
        <v>19</v>
      </c>
      <c r="G609" s="849">
        <v>3352.74</v>
      </c>
      <c r="H609" s="837">
        <v>1</v>
      </c>
      <c r="I609" s="849"/>
      <c r="J609" s="849"/>
      <c r="K609" s="837">
        <v>0</v>
      </c>
      <c r="L609" s="849">
        <v>19</v>
      </c>
      <c r="M609" s="850">
        <v>3352.74</v>
      </c>
    </row>
    <row r="610" spans="1:13" ht="14.4" customHeight="1" x14ac:dyDescent="0.3">
      <c r="A610" s="831" t="s">
        <v>3475</v>
      </c>
      <c r="B610" s="832" t="s">
        <v>3242</v>
      </c>
      <c r="C610" s="832" t="s">
        <v>4100</v>
      </c>
      <c r="D610" s="832" t="s">
        <v>4101</v>
      </c>
      <c r="E610" s="832" t="s">
        <v>1911</v>
      </c>
      <c r="F610" s="849">
        <v>26</v>
      </c>
      <c r="G610" s="849">
        <v>4587.96</v>
      </c>
      <c r="H610" s="837">
        <v>1</v>
      </c>
      <c r="I610" s="849"/>
      <c r="J610" s="849"/>
      <c r="K610" s="837">
        <v>0</v>
      </c>
      <c r="L610" s="849">
        <v>26</v>
      </c>
      <c r="M610" s="850">
        <v>4587.96</v>
      </c>
    </row>
    <row r="611" spans="1:13" ht="14.4" customHeight="1" x14ac:dyDescent="0.3">
      <c r="A611" s="831" t="s">
        <v>3475</v>
      </c>
      <c r="B611" s="832" t="s">
        <v>3242</v>
      </c>
      <c r="C611" s="832" t="s">
        <v>4342</v>
      </c>
      <c r="D611" s="832" t="s">
        <v>4343</v>
      </c>
      <c r="E611" s="832" t="s">
        <v>1911</v>
      </c>
      <c r="F611" s="849">
        <v>51</v>
      </c>
      <c r="G611" s="849">
        <v>8999.4600000000009</v>
      </c>
      <c r="H611" s="837">
        <v>1</v>
      </c>
      <c r="I611" s="849"/>
      <c r="J611" s="849"/>
      <c r="K611" s="837">
        <v>0</v>
      </c>
      <c r="L611" s="849">
        <v>51</v>
      </c>
      <c r="M611" s="850">
        <v>8999.4600000000009</v>
      </c>
    </row>
    <row r="612" spans="1:13" ht="14.4" customHeight="1" x14ac:dyDescent="0.3">
      <c r="A612" s="831" t="s">
        <v>3475</v>
      </c>
      <c r="B612" s="832" t="s">
        <v>3242</v>
      </c>
      <c r="C612" s="832" t="s">
        <v>4352</v>
      </c>
      <c r="D612" s="832" t="s">
        <v>4353</v>
      </c>
      <c r="E612" s="832" t="s">
        <v>1911</v>
      </c>
      <c r="F612" s="849">
        <v>16</v>
      </c>
      <c r="G612" s="849">
        <v>2161.7600000000002</v>
      </c>
      <c r="H612" s="837">
        <v>1</v>
      </c>
      <c r="I612" s="849"/>
      <c r="J612" s="849"/>
      <c r="K612" s="837">
        <v>0</v>
      </c>
      <c r="L612" s="849">
        <v>16</v>
      </c>
      <c r="M612" s="850">
        <v>2161.7600000000002</v>
      </c>
    </row>
    <row r="613" spans="1:13" ht="14.4" customHeight="1" x14ac:dyDescent="0.3">
      <c r="A613" s="831" t="s">
        <v>3475</v>
      </c>
      <c r="B613" s="832" t="s">
        <v>3242</v>
      </c>
      <c r="C613" s="832" t="s">
        <v>4348</v>
      </c>
      <c r="D613" s="832" t="s">
        <v>4349</v>
      </c>
      <c r="E613" s="832" t="s">
        <v>1911</v>
      </c>
      <c r="F613" s="849">
        <v>24</v>
      </c>
      <c r="G613" s="849">
        <v>3242.6400000000003</v>
      </c>
      <c r="H613" s="837">
        <v>1</v>
      </c>
      <c r="I613" s="849"/>
      <c r="J613" s="849"/>
      <c r="K613" s="837">
        <v>0</v>
      </c>
      <c r="L613" s="849">
        <v>24</v>
      </c>
      <c r="M613" s="850">
        <v>3242.6400000000003</v>
      </c>
    </row>
    <row r="614" spans="1:13" ht="14.4" customHeight="1" x14ac:dyDescent="0.3">
      <c r="A614" s="831" t="s">
        <v>3475</v>
      </c>
      <c r="B614" s="832" t="s">
        <v>3242</v>
      </c>
      <c r="C614" s="832" t="s">
        <v>4350</v>
      </c>
      <c r="D614" s="832" t="s">
        <v>4351</v>
      </c>
      <c r="E614" s="832" t="s">
        <v>1911</v>
      </c>
      <c r="F614" s="849">
        <v>24</v>
      </c>
      <c r="G614" s="849">
        <v>3242.6400000000003</v>
      </c>
      <c r="H614" s="837">
        <v>1</v>
      </c>
      <c r="I614" s="849"/>
      <c r="J614" s="849"/>
      <c r="K614" s="837">
        <v>0</v>
      </c>
      <c r="L614" s="849">
        <v>24</v>
      </c>
      <c r="M614" s="850">
        <v>3242.6400000000003</v>
      </c>
    </row>
    <row r="615" spans="1:13" ht="14.4" customHeight="1" x14ac:dyDescent="0.3">
      <c r="A615" s="831" t="s">
        <v>3475</v>
      </c>
      <c r="B615" s="832" t="s">
        <v>3242</v>
      </c>
      <c r="C615" s="832" t="s">
        <v>4346</v>
      </c>
      <c r="D615" s="832" t="s">
        <v>4347</v>
      </c>
      <c r="E615" s="832" t="s">
        <v>1911</v>
      </c>
      <c r="F615" s="849">
        <v>48</v>
      </c>
      <c r="G615" s="849">
        <v>8470.08</v>
      </c>
      <c r="H615" s="837">
        <v>1</v>
      </c>
      <c r="I615" s="849"/>
      <c r="J615" s="849"/>
      <c r="K615" s="837">
        <v>0</v>
      </c>
      <c r="L615" s="849">
        <v>48</v>
      </c>
      <c r="M615" s="850">
        <v>8470.08</v>
      </c>
    </row>
    <row r="616" spans="1:13" ht="14.4" customHeight="1" x14ac:dyDescent="0.3">
      <c r="A616" s="831" t="s">
        <v>3475</v>
      </c>
      <c r="B616" s="832" t="s">
        <v>3242</v>
      </c>
      <c r="C616" s="832" t="s">
        <v>4885</v>
      </c>
      <c r="D616" s="832" t="s">
        <v>1976</v>
      </c>
      <c r="E616" s="832" t="s">
        <v>4884</v>
      </c>
      <c r="F616" s="849">
        <v>16</v>
      </c>
      <c r="G616" s="849">
        <v>10773.28</v>
      </c>
      <c r="H616" s="837">
        <v>1</v>
      </c>
      <c r="I616" s="849"/>
      <c r="J616" s="849"/>
      <c r="K616" s="837">
        <v>0</v>
      </c>
      <c r="L616" s="849">
        <v>16</v>
      </c>
      <c r="M616" s="850">
        <v>10773.28</v>
      </c>
    </row>
    <row r="617" spans="1:13" ht="14.4" customHeight="1" x14ac:dyDescent="0.3">
      <c r="A617" s="831" t="s">
        <v>3475</v>
      </c>
      <c r="B617" s="832" t="s">
        <v>3242</v>
      </c>
      <c r="C617" s="832" t="s">
        <v>4886</v>
      </c>
      <c r="D617" s="832" t="s">
        <v>1974</v>
      </c>
      <c r="E617" s="832" t="s">
        <v>4884</v>
      </c>
      <c r="F617" s="849">
        <v>10</v>
      </c>
      <c r="G617" s="849">
        <v>6734.2</v>
      </c>
      <c r="H617" s="837">
        <v>1</v>
      </c>
      <c r="I617" s="849"/>
      <c r="J617" s="849"/>
      <c r="K617" s="837">
        <v>0</v>
      </c>
      <c r="L617" s="849">
        <v>10</v>
      </c>
      <c r="M617" s="850">
        <v>6734.2</v>
      </c>
    </row>
    <row r="618" spans="1:13" ht="14.4" customHeight="1" x14ac:dyDescent="0.3">
      <c r="A618" s="831" t="s">
        <v>3475</v>
      </c>
      <c r="B618" s="832" t="s">
        <v>3242</v>
      </c>
      <c r="C618" s="832" t="s">
        <v>4889</v>
      </c>
      <c r="D618" s="832" t="s">
        <v>1975</v>
      </c>
      <c r="E618" s="832" t="s">
        <v>4884</v>
      </c>
      <c r="F618" s="849">
        <v>12</v>
      </c>
      <c r="G618" s="849">
        <v>8079.9600000000009</v>
      </c>
      <c r="H618" s="837">
        <v>1</v>
      </c>
      <c r="I618" s="849"/>
      <c r="J618" s="849"/>
      <c r="K618" s="837">
        <v>0</v>
      </c>
      <c r="L618" s="849">
        <v>12</v>
      </c>
      <c r="M618" s="850">
        <v>8079.9600000000009</v>
      </c>
    </row>
    <row r="619" spans="1:13" ht="14.4" customHeight="1" x14ac:dyDescent="0.3">
      <c r="A619" s="831" t="s">
        <v>3475</v>
      </c>
      <c r="B619" s="832" t="s">
        <v>3242</v>
      </c>
      <c r="C619" s="832" t="s">
        <v>4940</v>
      </c>
      <c r="D619" s="832" t="s">
        <v>4941</v>
      </c>
      <c r="E619" s="832" t="s">
        <v>3257</v>
      </c>
      <c r="F619" s="849">
        <v>120</v>
      </c>
      <c r="G619" s="849">
        <v>21175.200000000001</v>
      </c>
      <c r="H619" s="837">
        <v>1</v>
      </c>
      <c r="I619" s="849"/>
      <c r="J619" s="849"/>
      <c r="K619" s="837">
        <v>0</v>
      </c>
      <c r="L619" s="849">
        <v>120</v>
      </c>
      <c r="M619" s="850">
        <v>21175.200000000001</v>
      </c>
    </row>
    <row r="620" spans="1:13" ht="14.4" customHeight="1" x14ac:dyDescent="0.3">
      <c r="A620" s="831" t="s">
        <v>3475</v>
      </c>
      <c r="B620" s="832" t="s">
        <v>2654</v>
      </c>
      <c r="C620" s="832" t="s">
        <v>2657</v>
      </c>
      <c r="D620" s="832" t="s">
        <v>967</v>
      </c>
      <c r="E620" s="832" t="s">
        <v>2658</v>
      </c>
      <c r="F620" s="849"/>
      <c r="G620" s="849"/>
      <c r="H620" s="837">
        <v>0</v>
      </c>
      <c r="I620" s="849">
        <v>2</v>
      </c>
      <c r="J620" s="849">
        <v>3089.98</v>
      </c>
      <c r="K620" s="837">
        <v>1</v>
      </c>
      <c r="L620" s="849">
        <v>2</v>
      </c>
      <c r="M620" s="850">
        <v>3089.98</v>
      </c>
    </row>
    <row r="621" spans="1:13" ht="14.4" customHeight="1" x14ac:dyDescent="0.3">
      <c r="A621" s="831" t="s">
        <v>3475</v>
      </c>
      <c r="B621" s="832" t="s">
        <v>2654</v>
      </c>
      <c r="C621" s="832" t="s">
        <v>2660</v>
      </c>
      <c r="D621" s="832" t="s">
        <v>967</v>
      </c>
      <c r="E621" s="832" t="s">
        <v>2661</v>
      </c>
      <c r="F621" s="849"/>
      <c r="G621" s="849"/>
      <c r="H621" s="837">
        <v>0</v>
      </c>
      <c r="I621" s="849">
        <v>2</v>
      </c>
      <c r="J621" s="849">
        <v>5339.5</v>
      </c>
      <c r="K621" s="837">
        <v>1</v>
      </c>
      <c r="L621" s="849">
        <v>2</v>
      </c>
      <c r="M621" s="850">
        <v>5339.5</v>
      </c>
    </row>
    <row r="622" spans="1:13" ht="14.4" customHeight="1" x14ac:dyDescent="0.3">
      <c r="A622" s="831" t="s">
        <v>3475</v>
      </c>
      <c r="B622" s="832" t="s">
        <v>2654</v>
      </c>
      <c r="C622" s="832" t="s">
        <v>2655</v>
      </c>
      <c r="D622" s="832" t="s">
        <v>967</v>
      </c>
      <c r="E622" s="832" t="s">
        <v>2656</v>
      </c>
      <c r="F622" s="849"/>
      <c r="G622" s="849"/>
      <c r="H622" s="837">
        <v>0</v>
      </c>
      <c r="I622" s="849">
        <v>1</v>
      </c>
      <c r="J622" s="849">
        <v>515</v>
      </c>
      <c r="K622" s="837">
        <v>1</v>
      </c>
      <c r="L622" s="849">
        <v>1</v>
      </c>
      <c r="M622" s="850">
        <v>515</v>
      </c>
    </row>
    <row r="623" spans="1:13" ht="14.4" customHeight="1" x14ac:dyDescent="0.3">
      <c r="A623" s="831" t="s">
        <v>3475</v>
      </c>
      <c r="B623" s="832" t="s">
        <v>2810</v>
      </c>
      <c r="C623" s="832" t="s">
        <v>3351</v>
      </c>
      <c r="D623" s="832" t="s">
        <v>2812</v>
      </c>
      <c r="E623" s="832" t="s">
        <v>3352</v>
      </c>
      <c r="F623" s="849"/>
      <c r="G623" s="849"/>
      <c r="H623" s="837">
        <v>0</v>
      </c>
      <c r="I623" s="849">
        <v>2</v>
      </c>
      <c r="J623" s="849">
        <v>362.9</v>
      </c>
      <c r="K623" s="837">
        <v>1</v>
      </c>
      <c r="L623" s="849">
        <v>2</v>
      </c>
      <c r="M623" s="850">
        <v>362.9</v>
      </c>
    </row>
    <row r="624" spans="1:13" ht="14.4" customHeight="1" x14ac:dyDescent="0.3">
      <c r="A624" s="831" t="s">
        <v>3475</v>
      </c>
      <c r="B624" s="832" t="s">
        <v>2810</v>
      </c>
      <c r="C624" s="832" t="s">
        <v>2814</v>
      </c>
      <c r="D624" s="832" t="s">
        <v>2812</v>
      </c>
      <c r="E624" s="832" t="s">
        <v>2815</v>
      </c>
      <c r="F624" s="849"/>
      <c r="G624" s="849"/>
      <c r="H624" s="837">
        <v>0</v>
      </c>
      <c r="I624" s="849">
        <v>1</v>
      </c>
      <c r="J624" s="849">
        <v>218.32</v>
      </c>
      <c r="K624" s="837">
        <v>1</v>
      </c>
      <c r="L624" s="849">
        <v>1</v>
      </c>
      <c r="M624" s="850">
        <v>218.32</v>
      </c>
    </row>
    <row r="625" spans="1:13" ht="14.4" customHeight="1" x14ac:dyDescent="0.3">
      <c r="A625" s="831" t="s">
        <v>3475</v>
      </c>
      <c r="B625" s="832" t="s">
        <v>2570</v>
      </c>
      <c r="C625" s="832" t="s">
        <v>2571</v>
      </c>
      <c r="D625" s="832" t="s">
        <v>2572</v>
      </c>
      <c r="E625" s="832" t="s">
        <v>2573</v>
      </c>
      <c r="F625" s="849"/>
      <c r="G625" s="849"/>
      <c r="H625" s="837">
        <v>0</v>
      </c>
      <c r="I625" s="849">
        <v>1</v>
      </c>
      <c r="J625" s="849">
        <v>165.63</v>
      </c>
      <c r="K625" s="837">
        <v>1</v>
      </c>
      <c r="L625" s="849">
        <v>1</v>
      </c>
      <c r="M625" s="850">
        <v>165.63</v>
      </c>
    </row>
    <row r="626" spans="1:13" ht="14.4" customHeight="1" x14ac:dyDescent="0.3">
      <c r="A626" s="831" t="s">
        <v>3475</v>
      </c>
      <c r="B626" s="832" t="s">
        <v>2570</v>
      </c>
      <c r="C626" s="832" t="s">
        <v>2574</v>
      </c>
      <c r="D626" s="832" t="s">
        <v>2572</v>
      </c>
      <c r="E626" s="832" t="s">
        <v>2575</v>
      </c>
      <c r="F626" s="849"/>
      <c r="G626" s="849"/>
      <c r="H626" s="837">
        <v>0</v>
      </c>
      <c r="I626" s="849">
        <v>1</v>
      </c>
      <c r="J626" s="849">
        <v>414.07</v>
      </c>
      <c r="K626" s="837">
        <v>1</v>
      </c>
      <c r="L626" s="849">
        <v>1</v>
      </c>
      <c r="M626" s="850">
        <v>414.07</v>
      </c>
    </row>
    <row r="627" spans="1:13" ht="14.4" customHeight="1" x14ac:dyDescent="0.3">
      <c r="A627" s="831" t="s">
        <v>3475</v>
      </c>
      <c r="B627" s="832" t="s">
        <v>3052</v>
      </c>
      <c r="C627" s="832" t="s">
        <v>3053</v>
      </c>
      <c r="D627" s="832" t="s">
        <v>3054</v>
      </c>
      <c r="E627" s="832" t="s">
        <v>3055</v>
      </c>
      <c r="F627" s="849"/>
      <c r="G627" s="849"/>
      <c r="H627" s="837">
        <v>0</v>
      </c>
      <c r="I627" s="849">
        <v>7</v>
      </c>
      <c r="J627" s="849">
        <v>352.24</v>
      </c>
      <c r="K627" s="837">
        <v>1</v>
      </c>
      <c r="L627" s="849">
        <v>7</v>
      </c>
      <c r="M627" s="850">
        <v>352.24</v>
      </c>
    </row>
    <row r="628" spans="1:13" ht="14.4" customHeight="1" x14ac:dyDescent="0.3">
      <c r="A628" s="831" t="s">
        <v>3476</v>
      </c>
      <c r="B628" s="832" t="s">
        <v>2555</v>
      </c>
      <c r="C628" s="832" t="s">
        <v>3488</v>
      </c>
      <c r="D628" s="832" t="s">
        <v>2559</v>
      </c>
      <c r="E628" s="832" t="s">
        <v>2560</v>
      </c>
      <c r="F628" s="849"/>
      <c r="G628" s="849"/>
      <c r="H628" s="837">
        <v>0</v>
      </c>
      <c r="I628" s="849">
        <v>1</v>
      </c>
      <c r="J628" s="849">
        <v>16.12</v>
      </c>
      <c r="K628" s="837">
        <v>1</v>
      </c>
      <c r="L628" s="849">
        <v>1</v>
      </c>
      <c r="M628" s="850">
        <v>16.12</v>
      </c>
    </row>
    <row r="629" spans="1:13" ht="14.4" customHeight="1" x14ac:dyDescent="0.3">
      <c r="A629" s="831" t="s">
        <v>3476</v>
      </c>
      <c r="B629" s="832" t="s">
        <v>2645</v>
      </c>
      <c r="C629" s="832" t="s">
        <v>2646</v>
      </c>
      <c r="D629" s="832" t="s">
        <v>2647</v>
      </c>
      <c r="E629" s="832" t="s">
        <v>2648</v>
      </c>
      <c r="F629" s="849"/>
      <c r="G629" s="849"/>
      <c r="H629" s="837">
        <v>0</v>
      </c>
      <c r="I629" s="849">
        <v>1</v>
      </c>
      <c r="J629" s="849">
        <v>93.43</v>
      </c>
      <c r="K629" s="837">
        <v>1</v>
      </c>
      <c r="L629" s="849">
        <v>1</v>
      </c>
      <c r="M629" s="850">
        <v>93.43</v>
      </c>
    </row>
    <row r="630" spans="1:13" ht="14.4" customHeight="1" x14ac:dyDescent="0.3">
      <c r="A630" s="831" t="s">
        <v>3476</v>
      </c>
      <c r="B630" s="832" t="s">
        <v>2733</v>
      </c>
      <c r="C630" s="832" t="s">
        <v>2734</v>
      </c>
      <c r="D630" s="832" t="s">
        <v>761</v>
      </c>
      <c r="E630" s="832" t="s">
        <v>2735</v>
      </c>
      <c r="F630" s="849"/>
      <c r="G630" s="849"/>
      <c r="H630" s="837">
        <v>0</v>
      </c>
      <c r="I630" s="849">
        <v>1</v>
      </c>
      <c r="J630" s="849">
        <v>17.559999999999999</v>
      </c>
      <c r="K630" s="837">
        <v>1</v>
      </c>
      <c r="L630" s="849">
        <v>1</v>
      </c>
      <c r="M630" s="850">
        <v>17.559999999999999</v>
      </c>
    </row>
    <row r="631" spans="1:13" ht="14.4" customHeight="1" x14ac:dyDescent="0.3">
      <c r="A631" s="831" t="s">
        <v>3476</v>
      </c>
      <c r="B631" s="832" t="s">
        <v>3131</v>
      </c>
      <c r="C631" s="832" t="s">
        <v>3137</v>
      </c>
      <c r="D631" s="832" t="s">
        <v>3133</v>
      </c>
      <c r="E631" s="832" t="s">
        <v>3136</v>
      </c>
      <c r="F631" s="849"/>
      <c r="G631" s="849"/>
      <c r="H631" s="837">
        <v>0</v>
      </c>
      <c r="I631" s="849">
        <v>1</v>
      </c>
      <c r="J631" s="849">
        <v>4.7</v>
      </c>
      <c r="K631" s="837">
        <v>1</v>
      </c>
      <c r="L631" s="849">
        <v>1</v>
      </c>
      <c r="M631" s="850">
        <v>4.7</v>
      </c>
    </row>
    <row r="632" spans="1:13" ht="14.4" customHeight="1" x14ac:dyDescent="0.3">
      <c r="A632" s="831" t="s">
        <v>3477</v>
      </c>
      <c r="B632" s="832" t="s">
        <v>2680</v>
      </c>
      <c r="C632" s="832" t="s">
        <v>2686</v>
      </c>
      <c r="D632" s="832" t="s">
        <v>2682</v>
      </c>
      <c r="E632" s="832" t="s">
        <v>2687</v>
      </c>
      <c r="F632" s="849"/>
      <c r="G632" s="849"/>
      <c r="H632" s="837">
        <v>0</v>
      </c>
      <c r="I632" s="849">
        <v>1</v>
      </c>
      <c r="J632" s="849">
        <v>351.51</v>
      </c>
      <c r="K632" s="837">
        <v>1</v>
      </c>
      <c r="L632" s="849">
        <v>1</v>
      </c>
      <c r="M632" s="850">
        <v>351.51</v>
      </c>
    </row>
    <row r="633" spans="1:13" ht="14.4" customHeight="1" x14ac:dyDescent="0.3">
      <c r="A633" s="831" t="s">
        <v>3477</v>
      </c>
      <c r="B633" s="832" t="s">
        <v>2680</v>
      </c>
      <c r="C633" s="832" t="s">
        <v>4370</v>
      </c>
      <c r="D633" s="832" t="s">
        <v>4371</v>
      </c>
      <c r="E633" s="832" t="s">
        <v>4372</v>
      </c>
      <c r="F633" s="849">
        <v>1</v>
      </c>
      <c r="G633" s="849">
        <v>229.65</v>
      </c>
      <c r="H633" s="837">
        <v>1</v>
      </c>
      <c r="I633" s="849"/>
      <c r="J633" s="849"/>
      <c r="K633" s="837">
        <v>0</v>
      </c>
      <c r="L633" s="849">
        <v>1</v>
      </c>
      <c r="M633" s="850">
        <v>229.65</v>
      </c>
    </row>
    <row r="634" spans="1:13" ht="14.4" customHeight="1" x14ac:dyDescent="0.3">
      <c r="A634" s="831" t="s">
        <v>3477</v>
      </c>
      <c r="B634" s="832" t="s">
        <v>2759</v>
      </c>
      <c r="C634" s="832" t="s">
        <v>4359</v>
      </c>
      <c r="D634" s="832" t="s">
        <v>4360</v>
      </c>
      <c r="E634" s="832" t="s">
        <v>2762</v>
      </c>
      <c r="F634" s="849">
        <v>1</v>
      </c>
      <c r="G634" s="849">
        <v>93.27</v>
      </c>
      <c r="H634" s="837">
        <v>1</v>
      </c>
      <c r="I634" s="849"/>
      <c r="J634" s="849"/>
      <c r="K634" s="837">
        <v>0</v>
      </c>
      <c r="L634" s="849">
        <v>1</v>
      </c>
      <c r="M634" s="850">
        <v>93.27</v>
      </c>
    </row>
    <row r="635" spans="1:13" ht="14.4" customHeight="1" x14ac:dyDescent="0.3">
      <c r="A635" s="831" t="s">
        <v>3477</v>
      </c>
      <c r="B635" s="832" t="s">
        <v>2766</v>
      </c>
      <c r="C635" s="832" t="s">
        <v>2767</v>
      </c>
      <c r="D635" s="832" t="s">
        <v>2768</v>
      </c>
      <c r="E635" s="832" t="s">
        <v>2769</v>
      </c>
      <c r="F635" s="849"/>
      <c r="G635" s="849"/>
      <c r="H635" s="837">
        <v>0</v>
      </c>
      <c r="I635" s="849">
        <v>3</v>
      </c>
      <c r="J635" s="849">
        <v>93.27</v>
      </c>
      <c r="K635" s="837">
        <v>1</v>
      </c>
      <c r="L635" s="849">
        <v>3</v>
      </c>
      <c r="M635" s="850">
        <v>93.27</v>
      </c>
    </row>
    <row r="636" spans="1:13" ht="14.4" customHeight="1" x14ac:dyDescent="0.3">
      <c r="A636" s="831" t="s">
        <v>3477</v>
      </c>
      <c r="B636" s="832" t="s">
        <v>2770</v>
      </c>
      <c r="C636" s="832" t="s">
        <v>4361</v>
      </c>
      <c r="D636" s="832" t="s">
        <v>2772</v>
      </c>
      <c r="E636" s="832" t="s">
        <v>4362</v>
      </c>
      <c r="F636" s="849"/>
      <c r="G636" s="849"/>
      <c r="H636" s="837">
        <v>0</v>
      </c>
      <c r="I636" s="849">
        <v>2</v>
      </c>
      <c r="J636" s="849">
        <v>414.54</v>
      </c>
      <c r="K636" s="837">
        <v>1</v>
      </c>
      <c r="L636" s="849">
        <v>2</v>
      </c>
      <c r="M636" s="850">
        <v>414.54</v>
      </c>
    </row>
    <row r="637" spans="1:13" ht="14.4" customHeight="1" x14ac:dyDescent="0.3">
      <c r="A637" s="831" t="s">
        <v>3477</v>
      </c>
      <c r="B637" s="832" t="s">
        <v>2784</v>
      </c>
      <c r="C637" s="832" t="s">
        <v>2785</v>
      </c>
      <c r="D637" s="832" t="s">
        <v>2786</v>
      </c>
      <c r="E637" s="832" t="s">
        <v>2787</v>
      </c>
      <c r="F637" s="849"/>
      <c r="G637" s="849"/>
      <c r="H637" s="837">
        <v>0</v>
      </c>
      <c r="I637" s="849">
        <v>5</v>
      </c>
      <c r="J637" s="849">
        <v>51.7</v>
      </c>
      <c r="K637" s="837">
        <v>1</v>
      </c>
      <c r="L637" s="849">
        <v>5</v>
      </c>
      <c r="M637" s="850">
        <v>51.7</v>
      </c>
    </row>
    <row r="638" spans="1:13" ht="14.4" customHeight="1" x14ac:dyDescent="0.3">
      <c r="A638" s="831" t="s">
        <v>3477</v>
      </c>
      <c r="B638" s="832" t="s">
        <v>2842</v>
      </c>
      <c r="C638" s="832" t="s">
        <v>2851</v>
      </c>
      <c r="D638" s="832" t="s">
        <v>1790</v>
      </c>
      <c r="E638" s="832" t="s">
        <v>2852</v>
      </c>
      <c r="F638" s="849"/>
      <c r="G638" s="849"/>
      <c r="H638" s="837">
        <v>0</v>
      </c>
      <c r="I638" s="849">
        <v>1</v>
      </c>
      <c r="J638" s="849">
        <v>139.77000000000001</v>
      </c>
      <c r="K638" s="837">
        <v>1</v>
      </c>
      <c r="L638" s="849">
        <v>1</v>
      </c>
      <c r="M638" s="850">
        <v>139.77000000000001</v>
      </c>
    </row>
    <row r="639" spans="1:13" ht="14.4" customHeight="1" x14ac:dyDescent="0.3">
      <c r="A639" s="831" t="s">
        <v>3477</v>
      </c>
      <c r="B639" s="832" t="s">
        <v>3020</v>
      </c>
      <c r="C639" s="832" t="s">
        <v>3023</v>
      </c>
      <c r="D639" s="832" t="s">
        <v>701</v>
      </c>
      <c r="E639" s="832" t="s">
        <v>642</v>
      </c>
      <c r="F639" s="849"/>
      <c r="G639" s="849"/>
      <c r="H639" s="837">
        <v>0</v>
      </c>
      <c r="I639" s="849">
        <v>6</v>
      </c>
      <c r="J639" s="849">
        <v>290.52</v>
      </c>
      <c r="K639" s="837">
        <v>1</v>
      </c>
      <c r="L639" s="849">
        <v>6</v>
      </c>
      <c r="M639" s="850">
        <v>290.52</v>
      </c>
    </row>
    <row r="640" spans="1:13" ht="14.4" customHeight="1" x14ac:dyDescent="0.3">
      <c r="A640" s="831" t="s">
        <v>3477</v>
      </c>
      <c r="B640" s="832" t="s">
        <v>3142</v>
      </c>
      <c r="C640" s="832" t="s">
        <v>3146</v>
      </c>
      <c r="D640" s="832" t="s">
        <v>1891</v>
      </c>
      <c r="E640" s="832" t="s">
        <v>3147</v>
      </c>
      <c r="F640" s="849"/>
      <c r="G640" s="849"/>
      <c r="H640" s="837"/>
      <c r="I640" s="849">
        <v>3</v>
      </c>
      <c r="J640" s="849">
        <v>0</v>
      </c>
      <c r="K640" s="837"/>
      <c r="L640" s="849">
        <v>3</v>
      </c>
      <c r="M640" s="850">
        <v>0</v>
      </c>
    </row>
    <row r="641" spans="1:13" ht="14.4" customHeight="1" x14ac:dyDescent="0.3">
      <c r="A641" s="831" t="s">
        <v>3477</v>
      </c>
      <c r="B641" s="832" t="s">
        <v>3154</v>
      </c>
      <c r="C641" s="832" t="s">
        <v>3155</v>
      </c>
      <c r="D641" s="832" t="s">
        <v>673</v>
      </c>
      <c r="E641" s="832" t="s">
        <v>823</v>
      </c>
      <c r="F641" s="849"/>
      <c r="G641" s="849"/>
      <c r="H641" s="837">
        <v>0</v>
      </c>
      <c r="I641" s="849">
        <v>5</v>
      </c>
      <c r="J641" s="849">
        <v>660</v>
      </c>
      <c r="K641" s="837">
        <v>1</v>
      </c>
      <c r="L641" s="849">
        <v>5</v>
      </c>
      <c r="M641" s="850">
        <v>660</v>
      </c>
    </row>
    <row r="642" spans="1:13" ht="14.4" customHeight="1" x14ac:dyDescent="0.3">
      <c r="A642" s="831" t="s">
        <v>3478</v>
      </c>
      <c r="B642" s="832" t="s">
        <v>2555</v>
      </c>
      <c r="C642" s="832" t="s">
        <v>3488</v>
      </c>
      <c r="D642" s="832" t="s">
        <v>2559</v>
      </c>
      <c r="E642" s="832" t="s">
        <v>2560</v>
      </c>
      <c r="F642" s="849"/>
      <c r="G642" s="849"/>
      <c r="H642" s="837">
        <v>0</v>
      </c>
      <c r="I642" s="849">
        <v>3</v>
      </c>
      <c r="J642" s="849">
        <v>48.36</v>
      </c>
      <c r="K642" s="837">
        <v>1</v>
      </c>
      <c r="L642" s="849">
        <v>3</v>
      </c>
      <c r="M642" s="850">
        <v>48.36</v>
      </c>
    </row>
    <row r="643" spans="1:13" ht="14.4" customHeight="1" x14ac:dyDescent="0.3">
      <c r="A643" s="831" t="s">
        <v>3478</v>
      </c>
      <c r="B643" s="832" t="s">
        <v>2555</v>
      </c>
      <c r="C643" s="832" t="s">
        <v>4186</v>
      </c>
      <c r="D643" s="832" t="s">
        <v>2559</v>
      </c>
      <c r="E643" s="832" t="s">
        <v>2564</v>
      </c>
      <c r="F643" s="849"/>
      <c r="G643" s="849"/>
      <c r="H643" s="837">
        <v>0</v>
      </c>
      <c r="I643" s="849">
        <v>2</v>
      </c>
      <c r="J643" s="849">
        <v>64.5</v>
      </c>
      <c r="K643" s="837">
        <v>1</v>
      </c>
      <c r="L643" s="849">
        <v>2</v>
      </c>
      <c r="M643" s="850">
        <v>64.5</v>
      </c>
    </row>
    <row r="644" spans="1:13" ht="14.4" customHeight="1" x14ac:dyDescent="0.3">
      <c r="A644" s="831" t="s">
        <v>3478</v>
      </c>
      <c r="B644" s="832" t="s">
        <v>2555</v>
      </c>
      <c r="C644" s="832" t="s">
        <v>3597</v>
      </c>
      <c r="D644" s="832" t="s">
        <v>2559</v>
      </c>
      <c r="E644" s="832" t="s">
        <v>3598</v>
      </c>
      <c r="F644" s="849"/>
      <c r="G644" s="849"/>
      <c r="H644" s="837">
        <v>0</v>
      </c>
      <c r="I644" s="849">
        <v>1</v>
      </c>
      <c r="J644" s="849">
        <v>8.06</v>
      </c>
      <c r="K644" s="837">
        <v>1</v>
      </c>
      <c r="L644" s="849">
        <v>1</v>
      </c>
      <c r="M644" s="850">
        <v>8.06</v>
      </c>
    </row>
    <row r="645" spans="1:13" ht="14.4" customHeight="1" x14ac:dyDescent="0.3">
      <c r="A645" s="831" t="s">
        <v>3478</v>
      </c>
      <c r="B645" s="832" t="s">
        <v>2555</v>
      </c>
      <c r="C645" s="832" t="s">
        <v>2563</v>
      </c>
      <c r="D645" s="832" t="s">
        <v>2559</v>
      </c>
      <c r="E645" s="832" t="s">
        <v>2564</v>
      </c>
      <c r="F645" s="849"/>
      <c r="G645" s="849"/>
      <c r="H645" s="837">
        <v>0</v>
      </c>
      <c r="I645" s="849">
        <v>2</v>
      </c>
      <c r="J645" s="849">
        <v>64.5</v>
      </c>
      <c r="K645" s="837">
        <v>1</v>
      </c>
      <c r="L645" s="849">
        <v>2</v>
      </c>
      <c r="M645" s="850">
        <v>64.5</v>
      </c>
    </row>
    <row r="646" spans="1:13" ht="14.4" customHeight="1" x14ac:dyDescent="0.3">
      <c r="A646" s="831" t="s">
        <v>3478</v>
      </c>
      <c r="B646" s="832" t="s">
        <v>2555</v>
      </c>
      <c r="C646" s="832" t="s">
        <v>2558</v>
      </c>
      <c r="D646" s="832" t="s">
        <v>2559</v>
      </c>
      <c r="E646" s="832" t="s">
        <v>2560</v>
      </c>
      <c r="F646" s="849"/>
      <c r="G646" s="849"/>
      <c r="H646" s="837">
        <v>0</v>
      </c>
      <c r="I646" s="849">
        <v>6</v>
      </c>
      <c r="J646" s="849">
        <v>96.72</v>
      </c>
      <c r="K646" s="837">
        <v>1</v>
      </c>
      <c r="L646" s="849">
        <v>6</v>
      </c>
      <c r="M646" s="850">
        <v>96.72</v>
      </c>
    </row>
    <row r="647" spans="1:13" ht="14.4" customHeight="1" x14ac:dyDescent="0.3">
      <c r="A647" s="831" t="s">
        <v>3478</v>
      </c>
      <c r="B647" s="832" t="s">
        <v>2565</v>
      </c>
      <c r="C647" s="832" t="s">
        <v>2566</v>
      </c>
      <c r="D647" s="832" t="s">
        <v>1308</v>
      </c>
      <c r="E647" s="832" t="s">
        <v>2567</v>
      </c>
      <c r="F647" s="849"/>
      <c r="G647" s="849"/>
      <c r="H647" s="837">
        <v>0</v>
      </c>
      <c r="I647" s="849">
        <v>1</v>
      </c>
      <c r="J647" s="849">
        <v>32.25</v>
      </c>
      <c r="K647" s="837">
        <v>1</v>
      </c>
      <c r="L647" s="849">
        <v>1</v>
      </c>
      <c r="M647" s="850">
        <v>32.25</v>
      </c>
    </row>
    <row r="648" spans="1:13" ht="14.4" customHeight="1" x14ac:dyDescent="0.3">
      <c r="A648" s="831" t="s">
        <v>3478</v>
      </c>
      <c r="B648" s="832" t="s">
        <v>2582</v>
      </c>
      <c r="C648" s="832" t="s">
        <v>3295</v>
      </c>
      <c r="D648" s="832" t="s">
        <v>940</v>
      </c>
      <c r="E648" s="832" t="s">
        <v>3296</v>
      </c>
      <c r="F648" s="849"/>
      <c r="G648" s="849"/>
      <c r="H648" s="837"/>
      <c r="I648" s="849">
        <v>2</v>
      </c>
      <c r="J648" s="849">
        <v>0</v>
      </c>
      <c r="K648" s="837"/>
      <c r="L648" s="849">
        <v>2</v>
      </c>
      <c r="M648" s="850">
        <v>0</v>
      </c>
    </row>
    <row r="649" spans="1:13" ht="14.4" customHeight="1" x14ac:dyDescent="0.3">
      <c r="A649" s="831" t="s">
        <v>3478</v>
      </c>
      <c r="B649" s="832" t="s">
        <v>2607</v>
      </c>
      <c r="C649" s="832" t="s">
        <v>2608</v>
      </c>
      <c r="D649" s="832" t="s">
        <v>2609</v>
      </c>
      <c r="E649" s="832" t="s">
        <v>2610</v>
      </c>
      <c r="F649" s="849"/>
      <c r="G649" s="849"/>
      <c r="H649" s="837">
        <v>0</v>
      </c>
      <c r="I649" s="849">
        <v>1</v>
      </c>
      <c r="J649" s="849">
        <v>86.41</v>
      </c>
      <c r="K649" s="837">
        <v>1</v>
      </c>
      <c r="L649" s="849">
        <v>1</v>
      </c>
      <c r="M649" s="850">
        <v>86.41</v>
      </c>
    </row>
    <row r="650" spans="1:13" ht="14.4" customHeight="1" x14ac:dyDescent="0.3">
      <c r="A650" s="831" t="s">
        <v>3478</v>
      </c>
      <c r="B650" s="832" t="s">
        <v>2607</v>
      </c>
      <c r="C650" s="832" t="s">
        <v>4288</v>
      </c>
      <c r="D650" s="832" t="s">
        <v>4289</v>
      </c>
      <c r="E650" s="832" t="s">
        <v>4290</v>
      </c>
      <c r="F650" s="849">
        <v>1</v>
      </c>
      <c r="G650" s="849">
        <v>36.020000000000003</v>
      </c>
      <c r="H650" s="837">
        <v>1</v>
      </c>
      <c r="I650" s="849"/>
      <c r="J650" s="849"/>
      <c r="K650" s="837">
        <v>0</v>
      </c>
      <c r="L650" s="849">
        <v>1</v>
      </c>
      <c r="M650" s="850">
        <v>36.020000000000003</v>
      </c>
    </row>
    <row r="651" spans="1:13" ht="14.4" customHeight="1" x14ac:dyDescent="0.3">
      <c r="A651" s="831" t="s">
        <v>3478</v>
      </c>
      <c r="B651" s="832" t="s">
        <v>2617</v>
      </c>
      <c r="C651" s="832" t="s">
        <v>2621</v>
      </c>
      <c r="D651" s="832" t="s">
        <v>2622</v>
      </c>
      <c r="E651" s="832" t="s">
        <v>2623</v>
      </c>
      <c r="F651" s="849"/>
      <c r="G651" s="849"/>
      <c r="H651" s="837">
        <v>0</v>
      </c>
      <c r="I651" s="849">
        <v>1</v>
      </c>
      <c r="J651" s="849">
        <v>120.61</v>
      </c>
      <c r="K651" s="837">
        <v>1</v>
      </c>
      <c r="L651" s="849">
        <v>1</v>
      </c>
      <c r="M651" s="850">
        <v>120.61</v>
      </c>
    </row>
    <row r="652" spans="1:13" ht="14.4" customHeight="1" x14ac:dyDescent="0.3">
      <c r="A652" s="831" t="s">
        <v>3478</v>
      </c>
      <c r="B652" s="832" t="s">
        <v>2626</v>
      </c>
      <c r="C652" s="832" t="s">
        <v>3580</v>
      </c>
      <c r="D652" s="832" t="s">
        <v>1071</v>
      </c>
      <c r="E652" s="832" t="s">
        <v>2638</v>
      </c>
      <c r="F652" s="849"/>
      <c r="G652" s="849"/>
      <c r="H652" s="837">
        <v>0</v>
      </c>
      <c r="I652" s="849">
        <v>2</v>
      </c>
      <c r="J652" s="849">
        <v>736.32</v>
      </c>
      <c r="K652" s="837">
        <v>1</v>
      </c>
      <c r="L652" s="849">
        <v>2</v>
      </c>
      <c r="M652" s="850">
        <v>736.32</v>
      </c>
    </row>
    <row r="653" spans="1:13" ht="14.4" customHeight="1" x14ac:dyDescent="0.3">
      <c r="A653" s="831" t="s">
        <v>3478</v>
      </c>
      <c r="B653" s="832" t="s">
        <v>2626</v>
      </c>
      <c r="C653" s="832" t="s">
        <v>3543</v>
      </c>
      <c r="D653" s="832" t="s">
        <v>1071</v>
      </c>
      <c r="E653" s="832" t="s">
        <v>2644</v>
      </c>
      <c r="F653" s="849"/>
      <c r="G653" s="849"/>
      <c r="H653" s="837">
        <v>0</v>
      </c>
      <c r="I653" s="849">
        <v>5</v>
      </c>
      <c r="J653" s="849">
        <v>2454.4499999999998</v>
      </c>
      <c r="K653" s="837">
        <v>1</v>
      </c>
      <c r="L653" s="849">
        <v>5</v>
      </c>
      <c r="M653" s="850">
        <v>2454.4499999999998</v>
      </c>
    </row>
    <row r="654" spans="1:13" ht="14.4" customHeight="1" x14ac:dyDescent="0.3">
      <c r="A654" s="831" t="s">
        <v>3478</v>
      </c>
      <c r="B654" s="832" t="s">
        <v>2626</v>
      </c>
      <c r="C654" s="832" t="s">
        <v>4049</v>
      </c>
      <c r="D654" s="832" t="s">
        <v>1071</v>
      </c>
      <c r="E654" s="832" t="s">
        <v>2640</v>
      </c>
      <c r="F654" s="849"/>
      <c r="G654" s="849"/>
      <c r="H654" s="837">
        <v>0</v>
      </c>
      <c r="I654" s="849">
        <v>1</v>
      </c>
      <c r="J654" s="849">
        <v>736.33</v>
      </c>
      <c r="K654" s="837">
        <v>1</v>
      </c>
      <c r="L654" s="849">
        <v>1</v>
      </c>
      <c r="M654" s="850">
        <v>736.33</v>
      </c>
    </row>
    <row r="655" spans="1:13" ht="14.4" customHeight="1" x14ac:dyDescent="0.3">
      <c r="A655" s="831" t="s">
        <v>3478</v>
      </c>
      <c r="B655" s="832" t="s">
        <v>2626</v>
      </c>
      <c r="C655" s="832" t="s">
        <v>2637</v>
      </c>
      <c r="D655" s="832" t="s">
        <v>1071</v>
      </c>
      <c r="E655" s="832" t="s">
        <v>2638</v>
      </c>
      <c r="F655" s="849"/>
      <c r="G655" s="849"/>
      <c r="H655" s="837">
        <v>0</v>
      </c>
      <c r="I655" s="849">
        <v>3</v>
      </c>
      <c r="J655" s="849">
        <v>1104.48</v>
      </c>
      <c r="K655" s="837">
        <v>1</v>
      </c>
      <c r="L655" s="849">
        <v>3</v>
      </c>
      <c r="M655" s="850">
        <v>1104.48</v>
      </c>
    </row>
    <row r="656" spans="1:13" ht="14.4" customHeight="1" x14ac:dyDescent="0.3">
      <c r="A656" s="831" t="s">
        <v>3478</v>
      </c>
      <c r="B656" s="832" t="s">
        <v>2626</v>
      </c>
      <c r="C656" s="832" t="s">
        <v>2639</v>
      </c>
      <c r="D656" s="832" t="s">
        <v>1071</v>
      </c>
      <c r="E656" s="832" t="s">
        <v>2640</v>
      </c>
      <c r="F656" s="849"/>
      <c r="G656" s="849"/>
      <c r="H656" s="837">
        <v>0</v>
      </c>
      <c r="I656" s="849">
        <v>4</v>
      </c>
      <c r="J656" s="849">
        <v>2945.32</v>
      </c>
      <c r="K656" s="837">
        <v>1</v>
      </c>
      <c r="L656" s="849">
        <v>4</v>
      </c>
      <c r="M656" s="850">
        <v>2945.32</v>
      </c>
    </row>
    <row r="657" spans="1:13" ht="14.4" customHeight="1" x14ac:dyDescent="0.3">
      <c r="A657" s="831" t="s">
        <v>3478</v>
      </c>
      <c r="B657" s="832" t="s">
        <v>2645</v>
      </c>
      <c r="C657" s="832" t="s">
        <v>2646</v>
      </c>
      <c r="D657" s="832" t="s">
        <v>2647</v>
      </c>
      <c r="E657" s="832" t="s">
        <v>2648</v>
      </c>
      <c r="F657" s="849"/>
      <c r="G657" s="849"/>
      <c r="H657" s="837">
        <v>0</v>
      </c>
      <c r="I657" s="849">
        <v>2</v>
      </c>
      <c r="J657" s="849">
        <v>186.86</v>
      </c>
      <c r="K657" s="837">
        <v>1</v>
      </c>
      <c r="L657" s="849">
        <v>2</v>
      </c>
      <c r="M657" s="850">
        <v>186.86</v>
      </c>
    </row>
    <row r="658" spans="1:13" ht="14.4" customHeight="1" x14ac:dyDescent="0.3">
      <c r="A658" s="831" t="s">
        <v>3478</v>
      </c>
      <c r="B658" s="832" t="s">
        <v>2664</v>
      </c>
      <c r="C658" s="832" t="s">
        <v>4591</v>
      </c>
      <c r="D658" s="832" t="s">
        <v>2666</v>
      </c>
      <c r="E658" s="832" t="s">
        <v>2669</v>
      </c>
      <c r="F658" s="849"/>
      <c r="G658" s="849"/>
      <c r="H658" s="837">
        <v>0</v>
      </c>
      <c r="I658" s="849">
        <v>1</v>
      </c>
      <c r="J658" s="849">
        <v>320.20999999999998</v>
      </c>
      <c r="K658" s="837">
        <v>1</v>
      </c>
      <c r="L658" s="849">
        <v>1</v>
      </c>
      <c r="M658" s="850">
        <v>320.20999999999998</v>
      </c>
    </row>
    <row r="659" spans="1:13" ht="14.4" customHeight="1" x14ac:dyDescent="0.3">
      <c r="A659" s="831" t="s">
        <v>3478</v>
      </c>
      <c r="B659" s="832" t="s">
        <v>2664</v>
      </c>
      <c r="C659" s="832" t="s">
        <v>4592</v>
      </c>
      <c r="D659" s="832" t="s">
        <v>4593</v>
      </c>
      <c r="E659" s="832" t="s">
        <v>2667</v>
      </c>
      <c r="F659" s="849">
        <v>1</v>
      </c>
      <c r="G659" s="849">
        <v>160.1</v>
      </c>
      <c r="H659" s="837">
        <v>1</v>
      </c>
      <c r="I659" s="849"/>
      <c r="J659" s="849"/>
      <c r="K659" s="837">
        <v>0</v>
      </c>
      <c r="L659" s="849">
        <v>1</v>
      </c>
      <c r="M659" s="850">
        <v>160.1</v>
      </c>
    </row>
    <row r="660" spans="1:13" ht="14.4" customHeight="1" x14ac:dyDescent="0.3">
      <c r="A660" s="831" t="s">
        <v>3478</v>
      </c>
      <c r="B660" s="832" t="s">
        <v>2680</v>
      </c>
      <c r="C660" s="832" t="s">
        <v>2688</v>
      </c>
      <c r="D660" s="832" t="s">
        <v>2682</v>
      </c>
      <c r="E660" s="832" t="s">
        <v>2689</v>
      </c>
      <c r="F660" s="849"/>
      <c r="G660" s="849"/>
      <c r="H660" s="837">
        <v>0</v>
      </c>
      <c r="I660" s="849">
        <v>1</v>
      </c>
      <c r="J660" s="849">
        <v>140.6</v>
      </c>
      <c r="K660" s="837">
        <v>1</v>
      </c>
      <c r="L660" s="849">
        <v>1</v>
      </c>
      <c r="M660" s="850">
        <v>140.6</v>
      </c>
    </row>
    <row r="661" spans="1:13" ht="14.4" customHeight="1" x14ac:dyDescent="0.3">
      <c r="A661" s="831" t="s">
        <v>3478</v>
      </c>
      <c r="B661" s="832" t="s">
        <v>2690</v>
      </c>
      <c r="C661" s="832" t="s">
        <v>2691</v>
      </c>
      <c r="D661" s="832" t="s">
        <v>2692</v>
      </c>
      <c r="E661" s="832" t="s">
        <v>2693</v>
      </c>
      <c r="F661" s="849"/>
      <c r="G661" s="849"/>
      <c r="H661" s="837">
        <v>0</v>
      </c>
      <c r="I661" s="849">
        <v>1</v>
      </c>
      <c r="J661" s="849">
        <v>300.31</v>
      </c>
      <c r="K661" s="837">
        <v>1</v>
      </c>
      <c r="L661" s="849">
        <v>1</v>
      </c>
      <c r="M661" s="850">
        <v>300.31</v>
      </c>
    </row>
    <row r="662" spans="1:13" ht="14.4" customHeight="1" x14ac:dyDescent="0.3">
      <c r="A662" s="831" t="s">
        <v>3478</v>
      </c>
      <c r="B662" s="832" t="s">
        <v>2690</v>
      </c>
      <c r="C662" s="832" t="s">
        <v>2694</v>
      </c>
      <c r="D662" s="832" t="s">
        <v>2692</v>
      </c>
      <c r="E662" s="832" t="s">
        <v>2616</v>
      </c>
      <c r="F662" s="849"/>
      <c r="G662" s="849"/>
      <c r="H662" s="837">
        <v>0</v>
      </c>
      <c r="I662" s="849">
        <v>1</v>
      </c>
      <c r="J662" s="849">
        <v>50.05</v>
      </c>
      <c r="K662" s="837">
        <v>1</v>
      </c>
      <c r="L662" s="849">
        <v>1</v>
      </c>
      <c r="M662" s="850">
        <v>50.05</v>
      </c>
    </row>
    <row r="663" spans="1:13" ht="14.4" customHeight="1" x14ac:dyDescent="0.3">
      <c r="A663" s="831" t="s">
        <v>3478</v>
      </c>
      <c r="B663" s="832" t="s">
        <v>2695</v>
      </c>
      <c r="C663" s="832" t="s">
        <v>2697</v>
      </c>
      <c r="D663" s="832" t="s">
        <v>1091</v>
      </c>
      <c r="E663" s="832" t="s">
        <v>2698</v>
      </c>
      <c r="F663" s="849"/>
      <c r="G663" s="849"/>
      <c r="H663" s="837">
        <v>0</v>
      </c>
      <c r="I663" s="849">
        <v>13</v>
      </c>
      <c r="J663" s="849">
        <v>552.63</v>
      </c>
      <c r="K663" s="837">
        <v>1</v>
      </c>
      <c r="L663" s="849">
        <v>13</v>
      </c>
      <c r="M663" s="850">
        <v>552.63</v>
      </c>
    </row>
    <row r="664" spans="1:13" ht="14.4" customHeight="1" x14ac:dyDescent="0.3">
      <c r="A664" s="831" t="s">
        <v>3478</v>
      </c>
      <c r="B664" s="832" t="s">
        <v>2695</v>
      </c>
      <c r="C664" s="832" t="s">
        <v>3314</v>
      </c>
      <c r="D664" s="832" t="s">
        <v>1089</v>
      </c>
      <c r="E664" s="832" t="s">
        <v>3315</v>
      </c>
      <c r="F664" s="849"/>
      <c r="G664" s="849"/>
      <c r="H664" s="837">
        <v>0</v>
      </c>
      <c r="I664" s="849">
        <v>1</v>
      </c>
      <c r="J664" s="849">
        <v>196.56</v>
      </c>
      <c r="K664" s="837">
        <v>1</v>
      </c>
      <c r="L664" s="849">
        <v>1</v>
      </c>
      <c r="M664" s="850">
        <v>196.56</v>
      </c>
    </row>
    <row r="665" spans="1:13" ht="14.4" customHeight="1" x14ac:dyDescent="0.3">
      <c r="A665" s="831" t="s">
        <v>3478</v>
      </c>
      <c r="B665" s="832" t="s">
        <v>2695</v>
      </c>
      <c r="C665" s="832" t="s">
        <v>2705</v>
      </c>
      <c r="D665" s="832" t="s">
        <v>1089</v>
      </c>
      <c r="E665" s="832" t="s">
        <v>2706</v>
      </c>
      <c r="F665" s="849"/>
      <c r="G665" s="849"/>
      <c r="H665" s="837">
        <v>0</v>
      </c>
      <c r="I665" s="849">
        <v>1</v>
      </c>
      <c r="J665" s="849">
        <v>393.13</v>
      </c>
      <c r="K665" s="837">
        <v>1</v>
      </c>
      <c r="L665" s="849">
        <v>1</v>
      </c>
      <c r="M665" s="850">
        <v>393.13</v>
      </c>
    </row>
    <row r="666" spans="1:13" ht="14.4" customHeight="1" x14ac:dyDescent="0.3">
      <c r="A666" s="831" t="s">
        <v>3478</v>
      </c>
      <c r="B666" s="832" t="s">
        <v>2711</v>
      </c>
      <c r="C666" s="832" t="s">
        <v>2717</v>
      </c>
      <c r="D666" s="832" t="s">
        <v>736</v>
      </c>
      <c r="E666" s="832" t="s">
        <v>2718</v>
      </c>
      <c r="F666" s="849"/>
      <c r="G666" s="849"/>
      <c r="H666" s="837">
        <v>0</v>
      </c>
      <c r="I666" s="849">
        <v>1</v>
      </c>
      <c r="J666" s="849">
        <v>10.65</v>
      </c>
      <c r="K666" s="837">
        <v>1</v>
      </c>
      <c r="L666" s="849">
        <v>1</v>
      </c>
      <c r="M666" s="850">
        <v>10.65</v>
      </c>
    </row>
    <row r="667" spans="1:13" ht="14.4" customHeight="1" x14ac:dyDescent="0.3">
      <c r="A667" s="831" t="s">
        <v>3478</v>
      </c>
      <c r="B667" s="832" t="s">
        <v>2711</v>
      </c>
      <c r="C667" s="832" t="s">
        <v>2719</v>
      </c>
      <c r="D667" s="832" t="s">
        <v>736</v>
      </c>
      <c r="E667" s="832" t="s">
        <v>2720</v>
      </c>
      <c r="F667" s="849"/>
      <c r="G667" s="849"/>
      <c r="H667" s="837">
        <v>0</v>
      </c>
      <c r="I667" s="849">
        <v>2</v>
      </c>
      <c r="J667" s="849">
        <v>70.22</v>
      </c>
      <c r="K667" s="837">
        <v>1</v>
      </c>
      <c r="L667" s="849">
        <v>2</v>
      </c>
      <c r="M667" s="850">
        <v>70.22</v>
      </c>
    </row>
    <row r="668" spans="1:13" ht="14.4" customHeight="1" x14ac:dyDescent="0.3">
      <c r="A668" s="831" t="s">
        <v>3478</v>
      </c>
      <c r="B668" s="832" t="s">
        <v>2711</v>
      </c>
      <c r="C668" s="832" t="s">
        <v>4578</v>
      </c>
      <c r="D668" s="832" t="s">
        <v>3539</v>
      </c>
      <c r="E668" s="832" t="s">
        <v>4579</v>
      </c>
      <c r="F668" s="849">
        <v>1</v>
      </c>
      <c r="G668" s="849">
        <v>32.99</v>
      </c>
      <c r="H668" s="837">
        <v>1</v>
      </c>
      <c r="I668" s="849"/>
      <c r="J668" s="849"/>
      <c r="K668" s="837">
        <v>0</v>
      </c>
      <c r="L668" s="849">
        <v>1</v>
      </c>
      <c r="M668" s="850">
        <v>32.99</v>
      </c>
    </row>
    <row r="669" spans="1:13" ht="14.4" customHeight="1" x14ac:dyDescent="0.3">
      <c r="A669" s="831" t="s">
        <v>3478</v>
      </c>
      <c r="B669" s="832" t="s">
        <v>2711</v>
      </c>
      <c r="C669" s="832" t="s">
        <v>2724</v>
      </c>
      <c r="D669" s="832" t="s">
        <v>736</v>
      </c>
      <c r="E669" s="832" t="s">
        <v>737</v>
      </c>
      <c r="F669" s="849"/>
      <c r="G669" s="849"/>
      <c r="H669" s="837">
        <v>0</v>
      </c>
      <c r="I669" s="849">
        <v>1</v>
      </c>
      <c r="J669" s="849">
        <v>17.559999999999999</v>
      </c>
      <c r="K669" s="837">
        <v>1</v>
      </c>
      <c r="L669" s="849">
        <v>1</v>
      </c>
      <c r="M669" s="850">
        <v>17.559999999999999</v>
      </c>
    </row>
    <row r="670" spans="1:13" ht="14.4" customHeight="1" x14ac:dyDescent="0.3">
      <c r="A670" s="831" t="s">
        <v>3478</v>
      </c>
      <c r="B670" s="832" t="s">
        <v>2711</v>
      </c>
      <c r="C670" s="832" t="s">
        <v>2725</v>
      </c>
      <c r="D670" s="832" t="s">
        <v>736</v>
      </c>
      <c r="E670" s="832" t="s">
        <v>2726</v>
      </c>
      <c r="F670" s="849"/>
      <c r="G670" s="849"/>
      <c r="H670" s="837">
        <v>0</v>
      </c>
      <c r="I670" s="849">
        <v>1</v>
      </c>
      <c r="J670" s="849">
        <v>70.23</v>
      </c>
      <c r="K670" s="837">
        <v>1</v>
      </c>
      <c r="L670" s="849">
        <v>1</v>
      </c>
      <c r="M670" s="850">
        <v>70.23</v>
      </c>
    </row>
    <row r="671" spans="1:13" ht="14.4" customHeight="1" x14ac:dyDescent="0.3">
      <c r="A671" s="831" t="s">
        <v>3478</v>
      </c>
      <c r="B671" s="832" t="s">
        <v>2727</v>
      </c>
      <c r="C671" s="832" t="s">
        <v>3320</v>
      </c>
      <c r="D671" s="832" t="s">
        <v>2157</v>
      </c>
      <c r="E671" s="832" t="s">
        <v>2758</v>
      </c>
      <c r="F671" s="849"/>
      <c r="G671" s="849"/>
      <c r="H671" s="837">
        <v>0</v>
      </c>
      <c r="I671" s="849">
        <v>1</v>
      </c>
      <c r="J671" s="849">
        <v>16.5</v>
      </c>
      <c r="K671" s="837">
        <v>1</v>
      </c>
      <c r="L671" s="849">
        <v>1</v>
      </c>
      <c r="M671" s="850">
        <v>16.5</v>
      </c>
    </row>
    <row r="672" spans="1:13" ht="14.4" customHeight="1" x14ac:dyDescent="0.3">
      <c r="A672" s="831" t="s">
        <v>3478</v>
      </c>
      <c r="B672" s="832" t="s">
        <v>2729</v>
      </c>
      <c r="C672" s="832" t="s">
        <v>2730</v>
      </c>
      <c r="D672" s="832" t="s">
        <v>2731</v>
      </c>
      <c r="E672" s="832" t="s">
        <v>2732</v>
      </c>
      <c r="F672" s="849"/>
      <c r="G672" s="849"/>
      <c r="H672" s="837">
        <v>0</v>
      </c>
      <c r="I672" s="849">
        <v>1</v>
      </c>
      <c r="J672" s="849">
        <v>65.540000000000006</v>
      </c>
      <c r="K672" s="837">
        <v>1</v>
      </c>
      <c r="L672" s="849">
        <v>1</v>
      </c>
      <c r="M672" s="850">
        <v>65.540000000000006</v>
      </c>
    </row>
    <row r="673" spans="1:13" ht="14.4" customHeight="1" x14ac:dyDescent="0.3">
      <c r="A673" s="831" t="s">
        <v>3478</v>
      </c>
      <c r="B673" s="832" t="s">
        <v>2733</v>
      </c>
      <c r="C673" s="832" t="s">
        <v>2736</v>
      </c>
      <c r="D673" s="832" t="s">
        <v>761</v>
      </c>
      <c r="E673" s="832" t="s">
        <v>2737</v>
      </c>
      <c r="F673" s="849"/>
      <c r="G673" s="849"/>
      <c r="H673" s="837">
        <v>0</v>
      </c>
      <c r="I673" s="849">
        <v>2</v>
      </c>
      <c r="J673" s="849">
        <v>70.22</v>
      </c>
      <c r="K673" s="837">
        <v>1</v>
      </c>
      <c r="L673" s="849">
        <v>2</v>
      </c>
      <c r="M673" s="850">
        <v>70.22</v>
      </c>
    </row>
    <row r="674" spans="1:13" ht="14.4" customHeight="1" x14ac:dyDescent="0.3">
      <c r="A674" s="831" t="s">
        <v>3478</v>
      </c>
      <c r="B674" s="832" t="s">
        <v>2733</v>
      </c>
      <c r="C674" s="832" t="s">
        <v>4555</v>
      </c>
      <c r="D674" s="832" t="s">
        <v>4556</v>
      </c>
      <c r="E674" s="832" t="s">
        <v>2737</v>
      </c>
      <c r="F674" s="849">
        <v>1</v>
      </c>
      <c r="G674" s="849">
        <v>35.11</v>
      </c>
      <c r="H674" s="837">
        <v>1</v>
      </c>
      <c r="I674" s="849"/>
      <c r="J674" s="849"/>
      <c r="K674" s="837">
        <v>0</v>
      </c>
      <c r="L674" s="849">
        <v>1</v>
      </c>
      <c r="M674" s="850">
        <v>35.11</v>
      </c>
    </row>
    <row r="675" spans="1:13" ht="14.4" customHeight="1" x14ac:dyDescent="0.3">
      <c r="A675" s="831" t="s">
        <v>3478</v>
      </c>
      <c r="B675" s="832" t="s">
        <v>2748</v>
      </c>
      <c r="C675" s="832" t="s">
        <v>4580</v>
      </c>
      <c r="D675" s="832" t="s">
        <v>4581</v>
      </c>
      <c r="E675" s="832" t="s">
        <v>2751</v>
      </c>
      <c r="F675" s="849">
        <v>1</v>
      </c>
      <c r="G675" s="849">
        <v>32.76</v>
      </c>
      <c r="H675" s="837">
        <v>1</v>
      </c>
      <c r="I675" s="849"/>
      <c r="J675" s="849"/>
      <c r="K675" s="837">
        <v>0</v>
      </c>
      <c r="L675" s="849">
        <v>1</v>
      </c>
      <c r="M675" s="850">
        <v>32.76</v>
      </c>
    </row>
    <row r="676" spans="1:13" ht="14.4" customHeight="1" x14ac:dyDescent="0.3">
      <c r="A676" s="831" t="s">
        <v>3478</v>
      </c>
      <c r="B676" s="832" t="s">
        <v>2748</v>
      </c>
      <c r="C676" s="832" t="s">
        <v>2749</v>
      </c>
      <c r="D676" s="832" t="s">
        <v>2750</v>
      </c>
      <c r="E676" s="832" t="s">
        <v>2751</v>
      </c>
      <c r="F676" s="849"/>
      <c r="G676" s="849"/>
      <c r="H676" s="837">
        <v>0</v>
      </c>
      <c r="I676" s="849">
        <v>1</v>
      </c>
      <c r="J676" s="849">
        <v>32.76</v>
      </c>
      <c r="K676" s="837">
        <v>1</v>
      </c>
      <c r="L676" s="849">
        <v>1</v>
      </c>
      <c r="M676" s="850">
        <v>32.76</v>
      </c>
    </row>
    <row r="677" spans="1:13" ht="14.4" customHeight="1" x14ac:dyDescent="0.3">
      <c r="A677" s="831" t="s">
        <v>3478</v>
      </c>
      <c r="B677" s="832" t="s">
        <v>2752</v>
      </c>
      <c r="C677" s="832" t="s">
        <v>2757</v>
      </c>
      <c r="D677" s="832" t="s">
        <v>803</v>
      </c>
      <c r="E677" s="832" t="s">
        <v>2758</v>
      </c>
      <c r="F677" s="849"/>
      <c r="G677" s="849"/>
      <c r="H677" s="837">
        <v>0</v>
      </c>
      <c r="I677" s="849">
        <v>1</v>
      </c>
      <c r="J677" s="849">
        <v>35.11</v>
      </c>
      <c r="K677" s="837">
        <v>1</v>
      </c>
      <c r="L677" s="849">
        <v>1</v>
      </c>
      <c r="M677" s="850">
        <v>35.11</v>
      </c>
    </row>
    <row r="678" spans="1:13" ht="14.4" customHeight="1" x14ac:dyDescent="0.3">
      <c r="A678" s="831" t="s">
        <v>3478</v>
      </c>
      <c r="B678" s="832" t="s">
        <v>2759</v>
      </c>
      <c r="C678" s="832" t="s">
        <v>4003</v>
      </c>
      <c r="D678" s="832" t="s">
        <v>4004</v>
      </c>
      <c r="E678" s="832" t="s">
        <v>2765</v>
      </c>
      <c r="F678" s="849">
        <v>1</v>
      </c>
      <c r="G678" s="849">
        <v>62.18</v>
      </c>
      <c r="H678" s="837">
        <v>1</v>
      </c>
      <c r="I678" s="849"/>
      <c r="J678" s="849"/>
      <c r="K678" s="837">
        <v>0</v>
      </c>
      <c r="L678" s="849">
        <v>1</v>
      </c>
      <c r="M678" s="850">
        <v>62.18</v>
      </c>
    </row>
    <row r="679" spans="1:13" ht="14.4" customHeight="1" x14ac:dyDescent="0.3">
      <c r="A679" s="831" t="s">
        <v>3478</v>
      </c>
      <c r="B679" s="832" t="s">
        <v>2759</v>
      </c>
      <c r="C679" s="832" t="s">
        <v>2763</v>
      </c>
      <c r="D679" s="832" t="s">
        <v>2761</v>
      </c>
      <c r="E679" s="832" t="s">
        <v>2747</v>
      </c>
      <c r="F679" s="849"/>
      <c r="G679" s="849"/>
      <c r="H679" s="837">
        <v>0</v>
      </c>
      <c r="I679" s="849">
        <v>4</v>
      </c>
      <c r="J679" s="849">
        <v>124.36</v>
      </c>
      <c r="K679" s="837">
        <v>1</v>
      </c>
      <c r="L679" s="849">
        <v>4</v>
      </c>
      <c r="M679" s="850">
        <v>124.36</v>
      </c>
    </row>
    <row r="680" spans="1:13" ht="14.4" customHeight="1" x14ac:dyDescent="0.3">
      <c r="A680" s="831" t="s">
        <v>3478</v>
      </c>
      <c r="B680" s="832" t="s">
        <v>2759</v>
      </c>
      <c r="C680" s="832" t="s">
        <v>2764</v>
      </c>
      <c r="D680" s="832" t="s">
        <v>2761</v>
      </c>
      <c r="E680" s="832" t="s">
        <v>2765</v>
      </c>
      <c r="F680" s="849"/>
      <c r="G680" s="849"/>
      <c r="H680" s="837">
        <v>0</v>
      </c>
      <c r="I680" s="849">
        <v>1</v>
      </c>
      <c r="J680" s="849">
        <v>62.18</v>
      </c>
      <c r="K680" s="837">
        <v>1</v>
      </c>
      <c r="L680" s="849">
        <v>1</v>
      </c>
      <c r="M680" s="850">
        <v>62.18</v>
      </c>
    </row>
    <row r="681" spans="1:13" ht="14.4" customHeight="1" x14ac:dyDescent="0.3">
      <c r="A681" s="831" t="s">
        <v>3478</v>
      </c>
      <c r="B681" s="832" t="s">
        <v>2770</v>
      </c>
      <c r="C681" s="832" t="s">
        <v>2773</v>
      </c>
      <c r="D681" s="832" t="s">
        <v>2772</v>
      </c>
      <c r="E681" s="832" t="s">
        <v>2774</v>
      </c>
      <c r="F681" s="849"/>
      <c r="G681" s="849"/>
      <c r="H681" s="837">
        <v>0</v>
      </c>
      <c r="I681" s="849">
        <v>1</v>
      </c>
      <c r="J681" s="849">
        <v>62.18</v>
      </c>
      <c r="K681" s="837">
        <v>1</v>
      </c>
      <c r="L681" s="849">
        <v>1</v>
      </c>
      <c r="M681" s="850">
        <v>62.18</v>
      </c>
    </row>
    <row r="682" spans="1:13" ht="14.4" customHeight="1" x14ac:dyDescent="0.3">
      <c r="A682" s="831" t="s">
        <v>3478</v>
      </c>
      <c r="B682" s="832" t="s">
        <v>2770</v>
      </c>
      <c r="C682" s="832" t="s">
        <v>2771</v>
      </c>
      <c r="D682" s="832" t="s">
        <v>2772</v>
      </c>
      <c r="E682" s="832" t="s">
        <v>2268</v>
      </c>
      <c r="F682" s="849"/>
      <c r="G682" s="849"/>
      <c r="H682" s="837">
        <v>0</v>
      </c>
      <c r="I682" s="849">
        <v>1</v>
      </c>
      <c r="J682" s="849">
        <v>31.09</v>
      </c>
      <c r="K682" s="837">
        <v>1</v>
      </c>
      <c r="L682" s="849">
        <v>1</v>
      </c>
      <c r="M682" s="850">
        <v>31.09</v>
      </c>
    </row>
    <row r="683" spans="1:13" ht="14.4" customHeight="1" x14ac:dyDescent="0.3">
      <c r="A683" s="831" t="s">
        <v>3478</v>
      </c>
      <c r="B683" s="832" t="s">
        <v>2780</v>
      </c>
      <c r="C683" s="832" t="s">
        <v>2781</v>
      </c>
      <c r="D683" s="832" t="s">
        <v>1553</v>
      </c>
      <c r="E683" s="832" t="s">
        <v>2737</v>
      </c>
      <c r="F683" s="849"/>
      <c r="G683" s="849"/>
      <c r="H683" s="837">
        <v>0</v>
      </c>
      <c r="I683" s="849">
        <v>5</v>
      </c>
      <c r="J683" s="849">
        <v>238.5</v>
      </c>
      <c r="K683" s="837">
        <v>1</v>
      </c>
      <c r="L683" s="849">
        <v>5</v>
      </c>
      <c r="M683" s="850">
        <v>238.5</v>
      </c>
    </row>
    <row r="684" spans="1:13" ht="14.4" customHeight="1" x14ac:dyDescent="0.3">
      <c r="A684" s="831" t="s">
        <v>3478</v>
      </c>
      <c r="B684" s="832" t="s">
        <v>2780</v>
      </c>
      <c r="C684" s="832" t="s">
        <v>3332</v>
      </c>
      <c r="D684" s="832" t="s">
        <v>2329</v>
      </c>
      <c r="E684" s="832" t="s">
        <v>762</v>
      </c>
      <c r="F684" s="849"/>
      <c r="G684" s="849"/>
      <c r="H684" s="837">
        <v>0</v>
      </c>
      <c r="I684" s="849">
        <v>1</v>
      </c>
      <c r="J684" s="849">
        <v>95.39</v>
      </c>
      <c r="K684" s="837">
        <v>1</v>
      </c>
      <c r="L684" s="849">
        <v>1</v>
      </c>
      <c r="M684" s="850">
        <v>95.39</v>
      </c>
    </row>
    <row r="685" spans="1:13" ht="14.4" customHeight="1" x14ac:dyDescent="0.3">
      <c r="A685" s="831" t="s">
        <v>3478</v>
      </c>
      <c r="B685" s="832" t="s">
        <v>2784</v>
      </c>
      <c r="C685" s="832" t="s">
        <v>2790</v>
      </c>
      <c r="D685" s="832" t="s">
        <v>2786</v>
      </c>
      <c r="E685" s="832" t="s">
        <v>2747</v>
      </c>
      <c r="F685" s="849"/>
      <c r="G685" s="849"/>
      <c r="H685" s="837">
        <v>0</v>
      </c>
      <c r="I685" s="849">
        <v>2</v>
      </c>
      <c r="J685" s="849">
        <v>95.4</v>
      </c>
      <c r="K685" s="837">
        <v>1</v>
      </c>
      <c r="L685" s="849">
        <v>2</v>
      </c>
      <c r="M685" s="850">
        <v>95.4</v>
      </c>
    </row>
    <row r="686" spans="1:13" ht="14.4" customHeight="1" x14ac:dyDescent="0.3">
      <c r="A686" s="831" t="s">
        <v>3478</v>
      </c>
      <c r="B686" s="832" t="s">
        <v>2791</v>
      </c>
      <c r="C686" s="832" t="s">
        <v>2792</v>
      </c>
      <c r="D686" s="832" t="s">
        <v>2793</v>
      </c>
      <c r="E686" s="832" t="s">
        <v>2794</v>
      </c>
      <c r="F686" s="849"/>
      <c r="G686" s="849"/>
      <c r="H686" s="837">
        <v>0</v>
      </c>
      <c r="I686" s="849">
        <v>1</v>
      </c>
      <c r="J686" s="849">
        <v>44.52</v>
      </c>
      <c r="K686" s="837">
        <v>1</v>
      </c>
      <c r="L686" s="849">
        <v>1</v>
      </c>
      <c r="M686" s="850">
        <v>44.52</v>
      </c>
    </row>
    <row r="687" spans="1:13" ht="14.4" customHeight="1" x14ac:dyDescent="0.3">
      <c r="A687" s="831" t="s">
        <v>3478</v>
      </c>
      <c r="B687" s="832" t="s">
        <v>3338</v>
      </c>
      <c r="C687" s="832" t="s">
        <v>4190</v>
      </c>
      <c r="D687" s="832" t="s">
        <v>3340</v>
      </c>
      <c r="E687" s="832" t="s">
        <v>4191</v>
      </c>
      <c r="F687" s="849"/>
      <c r="G687" s="849"/>
      <c r="H687" s="837">
        <v>0</v>
      </c>
      <c r="I687" s="849">
        <v>1</v>
      </c>
      <c r="J687" s="849">
        <v>102.46</v>
      </c>
      <c r="K687" s="837">
        <v>1</v>
      </c>
      <c r="L687" s="849">
        <v>1</v>
      </c>
      <c r="M687" s="850">
        <v>102.46</v>
      </c>
    </row>
    <row r="688" spans="1:13" ht="14.4" customHeight="1" x14ac:dyDescent="0.3">
      <c r="A688" s="831" t="s">
        <v>3478</v>
      </c>
      <c r="B688" s="832" t="s">
        <v>2803</v>
      </c>
      <c r="C688" s="832" t="s">
        <v>2804</v>
      </c>
      <c r="D688" s="832" t="s">
        <v>2805</v>
      </c>
      <c r="E688" s="832" t="s">
        <v>2806</v>
      </c>
      <c r="F688" s="849"/>
      <c r="G688" s="849"/>
      <c r="H688" s="837">
        <v>0</v>
      </c>
      <c r="I688" s="849">
        <v>2</v>
      </c>
      <c r="J688" s="849">
        <v>234.92</v>
      </c>
      <c r="K688" s="837">
        <v>1</v>
      </c>
      <c r="L688" s="849">
        <v>2</v>
      </c>
      <c r="M688" s="850">
        <v>234.92</v>
      </c>
    </row>
    <row r="689" spans="1:13" ht="14.4" customHeight="1" x14ac:dyDescent="0.3">
      <c r="A689" s="831" t="s">
        <v>3478</v>
      </c>
      <c r="B689" s="832" t="s">
        <v>2803</v>
      </c>
      <c r="C689" s="832" t="s">
        <v>2807</v>
      </c>
      <c r="D689" s="832" t="s">
        <v>2808</v>
      </c>
      <c r="E689" s="832" t="s">
        <v>2809</v>
      </c>
      <c r="F689" s="849"/>
      <c r="G689" s="849"/>
      <c r="H689" s="837">
        <v>0</v>
      </c>
      <c r="I689" s="849">
        <v>1</v>
      </c>
      <c r="J689" s="849">
        <v>135.68</v>
      </c>
      <c r="K689" s="837">
        <v>1</v>
      </c>
      <c r="L689" s="849">
        <v>1</v>
      </c>
      <c r="M689" s="850">
        <v>135.68</v>
      </c>
    </row>
    <row r="690" spans="1:13" ht="14.4" customHeight="1" x14ac:dyDescent="0.3">
      <c r="A690" s="831" t="s">
        <v>3478</v>
      </c>
      <c r="B690" s="832" t="s">
        <v>5022</v>
      </c>
      <c r="C690" s="832" t="s">
        <v>4599</v>
      </c>
      <c r="D690" s="832" t="s">
        <v>4600</v>
      </c>
      <c r="E690" s="832" t="s">
        <v>4601</v>
      </c>
      <c r="F690" s="849">
        <v>1</v>
      </c>
      <c r="G690" s="849">
        <v>294.29000000000002</v>
      </c>
      <c r="H690" s="837">
        <v>1</v>
      </c>
      <c r="I690" s="849"/>
      <c r="J690" s="849"/>
      <c r="K690" s="837">
        <v>0</v>
      </c>
      <c r="L690" s="849">
        <v>1</v>
      </c>
      <c r="M690" s="850">
        <v>294.29000000000002</v>
      </c>
    </row>
    <row r="691" spans="1:13" ht="14.4" customHeight="1" x14ac:dyDescent="0.3">
      <c r="A691" s="831" t="s">
        <v>3478</v>
      </c>
      <c r="B691" s="832" t="s">
        <v>2826</v>
      </c>
      <c r="C691" s="832" t="s">
        <v>2827</v>
      </c>
      <c r="D691" s="832" t="s">
        <v>2828</v>
      </c>
      <c r="E691" s="832" t="s">
        <v>2829</v>
      </c>
      <c r="F691" s="849"/>
      <c r="G691" s="849"/>
      <c r="H691" s="837">
        <v>0</v>
      </c>
      <c r="I691" s="849">
        <v>1</v>
      </c>
      <c r="J691" s="849">
        <v>79.11</v>
      </c>
      <c r="K691" s="837">
        <v>1</v>
      </c>
      <c r="L691" s="849">
        <v>1</v>
      </c>
      <c r="M691" s="850">
        <v>79.11</v>
      </c>
    </row>
    <row r="692" spans="1:13" ht="14.4" customHeight="1" x14ac:dyDescent="0.3">
      <c r="A692" s="831" t="s">
        <v>3478</v>
      </c>
      <c r="B692" s="832" t="s">
        <v>2830</v>
      </c>
      <c r="C692" s="832" t="s">
        <v>2831</v>
      </c>
      <c r="D692" s="832" t="s">
        <v>1356</v>
      </c>
      <c r="E692" s="832" t="s">
        <v>2832</v>
      </c>
      <c r="F692" s="849"/>
      <c r="G692" s="849"/>
      <c r="H692" s="837">
        <v>0</v>
      </c>
      <c r="I692" s="849">
        <v>2</v>
      </c>
      <c r="J692" s="849">
        <v>51.88</v>
      </c>
      <c r="K692" s="837">
        <v>1</v>
      </c>
      <c r="L692" s="849">
        <v>2</v>
      </c>
      <c r="M692" s="850">
        <v>51.88</v>
      </c>
    </row>
    <row r="693" spans="1:13" ht="14.4" customHeight="1" x14ac:dyDescent="0.3">
      <c r="A693" s="831" t="s">
        <v>3478</v>
      </c>
      <c r="B693" s="832" t="s">
        <v>2842</v>
      </c>
      <c r="C693" s="832" t="s">
        <v>2853</v>
      </c>
      <c r="D693" s="832" t="s">
        <v>1790</v>
      </c>
      <c r="E693" s="832" t="s">
        <v>2854</v>
      </c>
      <c r="F693" s="849"/>
      <c r="G693" s="849"/>
      <c r="H693" s="837">
        <v>0</v>
      </c>
      <c r="I693" s="849">
        <v>1</v>
      </c>
      <c r="J693" s="849">
        <v>93.18</v>
      </c>
      <c r="K693" s="837">
        <v>1</v>
      </c>
      <c r="L693" s="849">
        <v>1</v>
      </c>
      <c r="M693" s="850">
        <v>93.18</v>
      </c>
    </row>
    <row r="694" spans="1:13" ht="14.4" customHeight="1" x14ac:dyDescent="0.3">
      <c r="A694" s="831" t="s">
        <v>3478</v>
      </c>
      <c r="B694" s="832" t="s">
        <v>2842</v>
      </c>
      <c r="C694" s="832" t="s">
        <v>2846</v>
      </c>
      <c r="D694" s="832" t="s">
        <v>1790</v>
      </c>
      <c r="E694" s="832" t="s">
        <v>1791</v>
      </c>
      <c r="F694" s="849"/>
      <c r="G694" s="849"/>
      <c r="H694" s="837">
        <v>0</v>
      </c>
      <c r="I694" s="849">
        <v>1</v>
      </c>
      <c r="J694" s="849">
        <v>143.35</v>
      </c>
      <c r="K694" s="837">
        <v>1</v>
      </c>
      <c r="L694" s="849">
        <v>1</v>
      </c>
      <c r="M694" s="850">
        <v>143.35</v>
      </c>
    </row>
    <row r="695" spans="1:13" ht="14.4" customHeight="1" x14ac:dyDescent="0.3">
      <c r="A695" s="831" t="s">
        <v>3478</v>
      </c>
      <c r="B695" s="832" t="s">
        <v>2842</v>
      </c>
      <c r="C695" s="832" t="s">
        <v>2849</v>
      </c>
      <c r="D695" s="832" t="s">
        <v>1790</v>
      </c>
      <c r="E695" s="832" t="s">
        <v>2850</v>
      </c>
      <c r="F695" s="849"/>
      <c r="G695" s="849"/>
      <c r="H695" s="837">
        <v>0</v>
      </c>
      <c r="I695" s="849">
        <v>2</v>
      </c>
      <c r="J695" s="849">
        <v>93.2</v>
      </c>
      <c r="K695" s="837">
        <v>1</v>
      </c>
      <c r="L695" s="849">
        <v>2</v>
      </c>
      <c r="M695" s="850">
        <v>93.2</v>
      </c>
    </row>
    <row r="696" spans="1:13" ht="14.4" customHeight="1" x14ac:dyDescent="0.3">
      <c r="A696" s="831" t="s">
        <v>3478</v>
      </c>
      <c r="B696" s="832" t="s">
        <v>2857</v>
      </c>
      <c r="C696" s="832" t="s">
        <v>3366</v>
      </c>
      <c r="D696" s="832" t="s">
        <v>2859</v>
      </c>
      <c r="E696" s="832" t="s">
        <v>823</v>
      </c>
      <c r="F696" s="849"/>
      <c r="G696" s="849"/>
      <c r="H696" s="837">
        <v>0</v>
      </c>
      <c r="I696" s="849">
        <v>2</v>
      </c>
      <c r="J696" s="849">
        <v>286.7</v>
      </c>
      <c r="K696" s="837">
        <v>1</v>
      </c>
      <c r="L696" s="849">
        <v>2</v>
      </c>
      <c r="M696" s="850">
        <v>286.7</v>
      </c>
    </row>
    <row r="697" spans="1:13" ht="14.4" customHeight="1" x14ac:dyDescent="0.3">
      <c r="A697" s="831" t="s">
        <v>3478</v>
      </c>
      <c r="B697" s="832" t="s">
        <v>2862</v>
      </c>
      <c r="C697" s="832" t="s">
        <v>2863</v>
      </c>
      <c r="D697" s="832" t="s">
        <v>2864</v>
      </c>
      <c r="E697" s="832" t="s">
        <v>2865</v>
      </c>
      <c r="F697" s="849"/>
      <c r="G697" s="849"/>
      <c r="H697" s="837">
        <v>0</v>
      </c>
      <c r="I697" s="849">
        <v>1</v>
      </c>
      <c r="J697" s="849">
        <v>186.57</v>
      </c>
      <c r="K697" s="837">
        <v>1</v>
      </c>
      <c r="L697" s="849">
        <v>1</v>
      </c>
      <c r="M697" s="850">
        <v>186.57</v>
      </c>
    </row>
    <row r="698" spans="1:13" ht="14.4" customHeight="1" x14ac:dyDescent="0.3">
      <c r="A698" s="831" t="s">
        <v>3478</v>
      </c>
      <c r="B698" s="832" t="s">
        <v>2881</v>
      </c>
      <c r="C698" s="832" t="s">
        <v>2882</v>
      </c>
      <c r="D698" s="832" t="s">
        <v>1380</v>
      </c>
      <c r="E698" s="832" t="s">
        <v>2883</v>
      </c>
      <c r="F698" s="849"/>
      <c r="G698" s="849"/>
      <c r="H698" s="837">
        <v>0</v>
      </c>
      <c r="I698" s="849">
        <v>1</v>
      </c>
      <c r="J698" s="849">
        <v>32.869999999999997</v>
      </c>
      <c r="K698" s="837">
        <v>1</v>
      </c>
      <c r="L698" s="849">
        <v>1</v>
      </c>
      <c r="M698" s="850">
        <v>32.869999999999997</v>
      </c>
    </row>
    <row r="699" spans="1:13" ht="14.4" customHeight="1" x14ac:dyDescent="0.3">
      <c r="A699" s="831" t="s">
        <v>3478</v>
      </c>
      <c r="B699" s="832" t="s">
        <v>2895</v>
      </c>
      <c r="C699" s="832" t="s">
        <v>2908</v>
      </c>
      <c r="D699" s="832" t="s">
        <v>2900</v>
      </c>
      <c r="E699" s="832" t="s">
        <v>2909</v>
      </c>
      <c r="F699" s="849"/>
      <c r="G699" s="849"/>
      <c r="H699" s="837">
        <v>0</v>
      </c>
      <c r="I699" s="849">
        <v>1</v>
      </c>
      <c r="J699" s="849">
        <v>84.18</v>
      </c>
      <c r="K699" s="837">
        <v>1</v>
      </c>
      <c r="L699" s="849">
        <v>1</v>
      </c>
      <c r="M699" s="850">
        <v>84.18</v>
      </c>
    </row>
    <row r="700" spans="1:13" ht="14.4" customHeight="1" x14ac:dyDescent="0.3">
      <c r="A700" s="831" t="s">
        <v>3478</v>
      </c>
      <c r="B700" s="832" t="s">
        <v>2895</v>
      </c>
      <c r="C700" s="832" t="s">
        <v>2910</v>
      </c>
      <c r="D700" s="832" t="s">
        <v>2897</v>
      </c>
      <c r="E700" s="832" t="s">
        <v>2911</v>
      </c>
      <c r="F700" s="849"/>
      <c r="G700" s="849"/>
      <c r="H700" s="837">
        <v>0</v>
      </c>
      <c r="I700" s="849">
        <v>4</v>
      </c>
      <c r="J700" s="849">
        <v>252.56</v>
      </c>
      <c r="K700" s="837">
        <v>1</v>
      </c>
      <c r="L700" s="849">
        <v>4</v>
      </c>
      <c r="M700" s="850">
        <v>252.56</v>
      </c>
    </row>
    <row r="701" spans="1:13" ht="14.4" customHeight="1" x14ac:dyDescent="0.3">
      <c r="A701" s="831" t="s">
        <v>3478</v>
      </c>
      <c r="B701" s="832" t="s">
        <v>2895</v>
      </c>
      <c r="C701" s="832" t="s">
        <v>2912</v>
      </c>
      <c r="D701" s="832" t="s">
        <v>2897</v>
      </c>
      <c r="E701" s="832" t="s">
        <v>2913</v>
      </c>
      <c r="F701" s="849"/>
      <c r="G701" s="849"/>
      <c r="H701" s="837">
        <v>0</v>
      </c>
      <c r="I701" s="849">
        <v>2</v>
      </c>
      <c r="J701" s="849">
        <v>98.16</v>
      </c>
      <c r="K701" s="837">
        <v>1</v>
      </c>
      <c r="L701" s="849">
        <v>2</v>
      </c>
      <c r="M701" s="850">
        <v>98.16</v>
      </c>
    </row>
    <row r="702" spans="1:13" ht="14.4" customHeight="1" x14ac:dyDescent="0.3">
      <c r="A702" s="831" t="s">
        <v>3478</v>
      </c>
      <c r="B702" s="832" t="s">
        <v>2895</v>
      </c>
      <c r="C702" s="832" t="s">
        <v>3968</v>
      </c>
      <c r="D702" s="832" t="s">
        <v>2897</v>
      </c>
      <c r="E702" s="832" t="s">
        <v>3969</v>
      </c>
      <c r="F702" s="849">
        <v>1</v>
      </c>
      <c r="G702" s="849">
        <v>84.18</v>
      </c>
      <c r="H702" s="837">
        <v>1</v>
      </c>
      <c r="I702" s="849"/>
      <c r="J702" s="849"/>
      <c r="K702" s="837">
        <v>0</v>
      </c>
      <c r="L702" s="849">
        <v>1</v>
      </c>
      <c r="M702" s="850">
        <v>84.18</v>
      </c>
    </row>
    <row r="703" spans="1:13" ht="14.4" customHeight="1" x14ac:dyDescent="0.3">
      <c r="A703" s="831" t="s">
        <v>3478</v>
      </c>
      <c r="B703" s="832" t="s">
        <v>2895</v>
      </c>
      <c r="C703" s="832" t="s">
        <v>2902</v>
      </c>
      <c r="D703" s="832" t="s">
        <v>2900</v>
      </c>
      <c r="E703" s="832" t="s">
        <v>2903</v>
      </c>
      <c r="F703" s="849"/>
      <c r="G703" s="849"/>
      <c r="H703" s="837">
        <v>0</v>
      </c>
      <c r="I703" s="849">
        <v>1</v>
      </c>
      <c r="J703" s="849">
        <v>126.27</v>
      </c>
      <c r="K703" s="837">
        <v>1</v>
      </c>
      <c r="L703" s="849">
        <v>1</v>
      </c>
      <c r="M703" s="850">
        <v>126.27</v>
      </c>
    </row>
    <row r="704" spans="1:13" ht="14.4" customHeight="1" x14ac:dyDescent="0.3">
      <c r="A704" s="831" t="s">
        <v>3478</v>
      </c>
      <c r="B704" s="832" t="s">
        <v>2895</v>
      </c>
      <c r="C704" s="832" t="s">
        <v>2904</v>
      </c>
      <c r="D704" s="832" t="s">
        <v>2900</v>
      </c>
      <c r="E704" s="832" t="s">
        <v>2905</v>
      </c>
      <c r="F704" s="849"/>
      <c r="G704" s="849"/>
      <c r="H704" s="837">
        <v>0</v>
      </c>
      <c r="I704" s="849">
        <v>1</v>
      </c>
      <c r="J704" s="849">
        <v>63.14</v>
      </c>
      <c r="K704" s="837">
        <v>1</v>
      </c>
      <c r="L704" s="849">
        <v>1</v>
      </c>
      <c r="M704" s="850">
        <v>63.14</v>
      </c>
    </row>
    <row r="705" spans="1:13" ht="14.4" customHeight="1" x14ac:dyDescent="0.3">
      <c r="A705" s="831" t="s">
        <v>3478</v>
      </c>
      <c r="B705" s="832" t="s">
        <v>2895</v>
      </c>
      <c r="C705" s="832" t="s">
        <v>2906</v>
      </c>
      <c r="D705" s="832" t="s">
        <v>2900</v>
      </c>
      <c r="E705" s="832" t="s">
        <v>2907</v>
      </c>
      <c r="F705" s="849"/>
      <c r="G705" s="849"/>
      <c r="H705" s="837">
        <v>0</v>
      </c>
      <c r="I705" s="849">
        <v>3</v>
      </c>
      <c r="J705" s="849">
        <v>147.24</v>
      </c>
      <c r="K705" s="837">
        <v>1</v>
      </c>
      <c r="L705" s="849">
        <v>3</v>
      </c>
      <c r="M705" s="850">
        <v>147.24</v>
      </c>
    </row>
    <row r="706" spans="1:13" ht="14.4" customHeight="1" x14ac:dyDescent="0.3">
      <c r="A706" s="831" t="s">
        <v>3478</v>
      </c>
      <c r="B706" s="832" t="s">
        <v>3024</v>
      </c>
      <c r="C706" s="832" t="s">
        <v>4553</v>
      </c>
      <c r="D706" s="832" t="s">
        <v>4246</v>
      </c>
      <c r="E706" s="832" t="s">
        <v>2713</v>
      </c>
      <c r="F706" s="849">
        <v>1</v>
      </c>
      <c r="G706" s="849">
        <v>36.270000000000003</v>
      </c>
      <c r="H706" s="837">
        <v>1</v>
      </c>
      <c r="I706" s="849"/>
      <c r="J706" s="849"/>
      <c r="K706" s="837">
        <v>0</v>
      </c>
      <c r="L706" s="849">
        <v>1</v>
      </c>
      <c r="M706" s="850">
        <v>36.270000000000003</v>
      </c>
    </row>
    <row r="707" spans="1:13" ht="14.4" customHeight="1" x14ac:dyDescent="0.3">
      <c r="A707" s="831" t="s">
        <v>3478</v>
      </c>
      <c r="B707" s="832" t="s">
        <v>3024</v>
      </c>
      <c r="C707" s="832" t="s">
        <v>3027</v>
      </c>
      <c r="D707" s="832" t="s">
        <v>641</v>
      </c>
      <c r="E707" s="832" t="s">
        <v>644</v>
      </c>
      <c r="F707" s="849"/>
      <c r="G707" s="849"/>
      <c r="H707" s="837">
        <v>0</v>
      </c>
      <c r="I707" s="849">
        <v>1</v>
      </c>
      <c r="J707" s="849">
        <v>65.28</v>
      </c>
      <c r="K707" s="837">
        <v>1</v>
      </c>
      <c r="L707" s="849">
        <v>1</v>
      </c>
      <c r="M707" s="850">
        <v>65.28</v>
      </c>
    </row>
    <row r="708" spans="1:13" ht="14.4" customHeight="1" x14ac:dyDescent="0.3">
      <c r="A708" s="831" t="s">
        <v>3478</v>
      </c>
      <c r="B708" s="832" t="s">
        <v>3024</v>
      </c>
      <c r="C708" s="832" t="s">
        <v>3025</v>
      </c>
      <c r="D708" s="832" t="s">
        <v>641</v>
      </c>
      <c r="E708" s="832" t="s">
        <v>642</v>
      </c>
      <c r="F708" s="849"/>
      <c r="G708" s="849"/>
      <c r="H708" s="837">
        <v>0</v>
      </c>
      <c r="I708" s="849">
        <v>5</v>
      </c>
      <c r="J708" s="849">
        <v>108.80000000000001</v>
      </c>
      <c r="K708" s="837">
        <v>1</v>
      </c>
      <c r="L708" s="849">
        <v>5</v>
      </c>
      <c r="M708" s="850">
        <v>108.80000000000001</v>
      </c>
    </row>
    <row r="709" spans="1:13" ht="14.4" customHeight="1" x14ac:dyDescent="0.3">
      <c r="A709" s="831" t="s">
        <v>3478</v>
      </c>
      <c r="B709" s="832" t="s">
        <v>3056</v>
      </c>
      <c r="C709" s="832" t="s">
        <v>3057</v>
      </c>
      <c r="D709" s="832" t="s">
        <v>1461</v>
      </c>
      <c r="E709" s="832" t="s">
        <v>3058</v>
      </c>
      <c r="F709" s="849"/>
      <c r="G709" s="849"/>
      <c r="H709" s="837"/>
      <c r="I709" s="849">
        <v>26</v>
      </c>
      <c r="J709" s="849">
        <v>0</v>
      </c>
      <c r="K709" s="837"/>
      <c r="L709" s="849">
        <v>26</v>
      </c>
      <c r="M709" s="850">
        <v>0</v>
      </c>
    </row>
    <row r="710" spans="1:13" ht="14.4" customHeight="1" x14ac:dyDescent="0.3">
      <c r="A710" s="831" t="s">
        <v>3478</v>
      </c>
      <c r="B710" s="832" t="s">
        <v>3069</v>
      </c>
      <c r="C710" s="832" t="s">
        <v>3409</v>
      </c>
      <c r="D710" s="832" t="s">
        <v>3073</v>
      </c>
      <c r="E710" s="832" t="s">
        <v>3410</v>
      </c>
      <c r="F710" s="849"/>
      <c r="G710" s="849"/>
      <c r="H710" s="837">
        <v>0</v>
      </c>
      <c r="I710" s="849">
        <v>1</v>
      </c>
      <c r="J710" s="849">
        <v>366.31</v>
      </c>
      <c r="K710" s="837">
        <v>1</v>
      </c>
      <c r="L710" s="849">
        <v>1</v>
      </c>
      <c r="M710" s="850">
        <v>366.31</v>
      </c>
    </row>
    <row r="711" spans="1:13" ht="14.4" customHeight="1" x14ac:dyDescent="0.3">
      <c r="A711" s="831" t="s">
        <v>3478</v>
      </c>
      <c r="B711" s="832" t="s">
        <v>3075</v>
      </c>
      <c r="C711" s="832" t="s">
        <v>4575</v>
      </c>
      <c r="D711" s="832" t="s">
        <v>4576</v>
      </c>
      <c r="E711" s="832" t="s">
        <v>4577</v>
      </c>
      <c r="F711" s="849">
        <v>1</v>
      </c>
      <c r="G711" s="849">
        <v>585.46</v>
      </c>
      <c r="H711" s="837">
        <v>1</v>
      </c>
      <c r="I711" s="849"/>
      <c r="J711" s="849"/>
      <c r="K711" s="837">
        <v>0</v>
      </c>
      <c r="L711" s="849">
        <v>1</v>
      </c>
      <c r="M711" s="850">
        <v>585.46</v>
      </c>
    </row>
    <row r="712" spans="1:13" ht="14.4" customHeight="1" x14ac:dyDescent="0.3">
      <c r="A712" s="831" t="s">
        <v>3478</v>
      </c>
      <c r="B712" s="832" t="s">
        <v>3082</v>
      </c>
      <c r="C712" s="832" t="s">
        <v>3554</v>
      </c>
      <c r="D712" s="832" t="s">
        <v>1544</v>
      </c>
      <c r="E712" s="832" t="s">
        <v>3089</v>
      </c>
      <c r="F712" s="849"/>
      <c r="G712" s="849"/>
      <c r="H712" s="837">
        <v>0</v>
      </c>
      <c r="I712" s="849">
        <v>1</v>
      </c>
      <c r="J712" s="849">
        <v>298.94</v>
      </c>
      <c r="K712" s="837">
        <v>1</v>
      </c>
      <c r="L712" s="849">
        <v>1</v>
      </c>
      <c r="M712" s="850">
        <v>298.94</v>
      </c>
    </row>
    <row r="713" spans="1:13" ht="14.4" customHeight="1" x14ac:dyDescent="0.3">
      <c r="A713" s="831" t="s">
        <v>3478</v>
      </c>
      <c r="B713" s="832" t="s">
        <v>3090</v>
      </c>
      <c r="C713" s="832" t="s">
        <v>3093</v>
      </c>
      <c r="D713" s="832" t="s">
        <v>1432</v>
      </c>
      <c r="E713" s="832" t="s">
        <v>3094</v>
      </c>
      <c r="F713" s="849"/>
      <c r="G713" s="849"/>
      <c r="H713" s="837">
        <v>0</v>
      </c>
      <c r="I713" s="849">
        <v>1</v>
      </c>
      <c r="J713" s="849">
        <v>212.45</v>
      </c>
      <c r="K713" s="837">
        <v>1</v>
      </c>
      <c r="L713" s="849">
        <v>1</v>
      </c>
      <c r="M713" s="850">
        <v>212.45</v>
      </c>
    </row>
    <row r="714" spans="1:13" ht="14.4" customHeight="1" x14ac:dyDescent="0.3">
      <c r="A714" s="831" t="s">
        <v>3478</v>
      </c>
      <c r="B714" s="832" t="s">
        <v>3131</v>
      </c>
      <c r="C714" s="832" t="s">
        <v>3137</v>
      </c>
      <c r="D714" s="832" t="s">
        <v>3133</v>
      </c>
      <c r="E714" s="832" t="s">
        <v>3136</v>
      </c>
      <c r="F714" s="849"/>
      <c r="G714" s="849"/>
      <c r="H714" s="837">
        <v>0</v>
      </c>
      <c r="I714" s="849">
        <v>1</v>
      </c>
      <c r="J714" s="849">
        <v>4.7</v>
      </c>
      <c r="K714" s="837">
        <v>1</v>
      </c>
      <c r="L714" s="849">
        <v>1</v>
      </c>
      <c r="M714" s="850">
        <v>4.7</v>
      </c>
    </row>
    <row r="715" spans="1:13" ht="14.4" customHeight="1" x14ac:dyDescent="0.3">
      <c r="A715" s="831" t="s">
        <v>3478</v>
      </c>
      <c r="B715" s="832" t="s">
        <v>3142</v>
      </c>
      <c r="C715" s="832" t="s">
        <v>3145</v>
      </c>
      <c r="D715" s="832" t="s">
        <v>1891</v>
      </c>
      <c r="E715" s="832" t="s">
        <v>3144</v>
      </c>
      <c r="F715" s="849"/>
      <c r="G715" s="849"/>
      <c r="H715" s="837"/>
      <c r="I715" s="849">
        <v>1</v>
      </c>
      <c r="J715" s="849">
        <v>0</v>
      </c>
      <c r="K715" s="837"/>
      <c r="L715" s="849">
        <v>1</v>
      </c>
      <c r="M715" s="850">
        <v>0</v>
      </c>
    </row>
    <row r="716" spans="1:13" ht="14.4" customHeight="1" x14ac:dyDescent="0.3">
      <c r="A716" s="831" t="s">
        <v>3478</v>
      </c>
      <c r="B716" s="832" t="s">
        <v>3148</v>
      </c>
      <c r="C716" s="832" t="s">
        <v>3595</v>
      </c>
      <c r="D716" s="832" t="s">
        <v>822</v>
      </c>
      <c r="E716" s="832" t="s">
        <v>823</v>
      </c>
      <c r="F716" s="849"/>
      <c r="G716" s="849"/>
      <c r="H716" s="837">
        <v>0</v>
      </c>
      <c r="I716" s="849">
        <v>2</v>
      </c>
      <c r="J716" s="849">
        <v>264</v>
      </c>
      <c r="K716" s="837">
        <v>1</v>
      </c>
      <c r="L716" s="849">
        <v>2</v>
      </c>
      <c r="M716" s="850">
        <v>264</v>
      </c>
    </row>
    <row r="717" spans="1:13" ht="14.4" customHeight="1" x14ac:dyDescent="0.3">
      <c r="A717" s="831" t="s">
        <v>3478</v>
      </c>
      <c r="B717" s="832" t="s">
        <v>3148</v>
      </c>
      <c r="C717" s="832" t="s">
        <v>3149</v>
      </c>
      <c r="D717" s="832" t="s">
        <v>821</v>
      </c>
      <c r="E717" s="832" t="s">
        <v>762</v>
      </c>
      <c r="F717" s="849"/>
      <c r="G717" s="849"/>
      <c r="H717" s="837">
        <v>0</v>
      </c>
      <c r="I717" s="849">
        <v>5</v>
      </c>
      <c r="J717" s="849">
        <v>329.95</v>
      </c>
      <c r="K717" s="837">
        <v>1</v>
      </c>
      <c r="L717" s="849">
        <v>5</v>
      </c>
      <c r="M717" s="850">
        <v>329.95</v>
      </c>
    </row>
    <row r="718" spans="1:13" ht="14.4" customHeight="1" x14ac:dyDescent="0.3">
      <c r="A718" s="831" t="s">
        <v>3478</v>
      </c>
      <c r="B718" s="832" t="s">
        <v>3148</v>
      </c>
      <c r="C718" s="832" t="s">
        <v>4258</v>
      </c>
      <c r="D718" s="832" t="s">
        <v>822</v>
      </c>
      <c r="E718" s="832" t="s">
        <v>823</v>
      </c>
      <c r="F718" s="849"/>
      <c r="G718" s="849"/>
      <c r="H718" s="837">
        <v>0</v>
      </c>
      <c r="I718" s="849">
        <v>1</v>
      </c>
      <c r="J718" s="849">
        <v>132</v>
      </c>
      <c r="K718" s="837">
        <v>1</v>
      </c>
      <c r="L718" s="849">
        <v>1</v>
      </c>
      <c r="M718" s="850">
        <v>132</v>
      </c>
    </row>
    <row r="719" spans="1:13" ht="14.4" customHeight="1" x14ac:dyDescent="0.3">
      <c r="A719" s="831" t="s">
        <v>3478</v>
      </c>
      <c r="B719" s="832" t="s">
        <v>3156</v>
      </c>
      <c r="C719" s="832" t="s">
        <v>3159</v>
      </c>
      <c r="D719" s="832" t="s">
        <v>3160</v>
      </c>
      <c r="E719" s="832" t="s">
        <v>3006</v>
      </c>
      <c r="F719" s="849"/>
      <c r="G719" s="849"/>
      <c r="H719" s="837">
        <v>0</v>
      </c>
      <c r="I719" s="849">
        <v>1</v>
      </c>
      <c r="J719" s="849">
        <v>122.96</v>
      </c>
      <c r="K719" s="837">
        <v>1</v>
      </c>
      <c r="L719" s="849">
        <v>1</v>
      </c>
      <c r="M719" s="850">
        <v>122.96</v>
      </c>
    </row>
    <row r="720" spans="1:13" ht="14.4" customHeight="1" x14ac:dyDescent="0.3">
      <c r="A720" s="831" t="s">
        <v>3478</v>
      </c>
      <c r="B720" s="832" t="s">
        <v>3156</v>
      </c>
      <c r="C720" s="832" t="s">
        <v>3157</v>
      </c>
      <c r="D720" s="832" t="s">
        <v>3158</v>
      </c>
      <c r="E720" s="832" t="s">
        <v>1058</v>
      </c>
      <c r="F720" s="849"/>
      <c r="G720" s="849"/>
      <c r="H720" s="837">
        <v>0</v>
      </c>
      <c r="I720" s="849">
        <v>1</v>
      </c>
      <c r="J720" s="849">
        <v>648.76</v>
      </c>
      <c r="K720" s="837">
        <v>1</v>
      </c>
      <c r="L720" s="849">
        <v>1</v>
      </c>
      <c r="M720" s="850">
        <v>648.76</v>
      </c>
    </row>
    <row r="721" spans="1:13" ht="14.4" customHeight="1" x14ac:dyDescent="0.3">
      <c r="A721" s="831" t="s">
        <v>3478</v>
      </c>
      <c r="B721" s="832" t="s">
        <v>3163</v>
      </c>
      <c r="C721" s="832" t="s">
        <v>3164</v>
      </c>
      <c r="D721" s="832" t="s">
        <v>2199</v>
      </c>
      <c r="E721" s="832" t="s">
        <v>3165</v>
      </c>
      <c r="F721" s="849"/>
      <c r="G721" s="849"/>
      <c r="H721" s="837">
        <v>0</v>
      </c>
      <c r="I721" s="849">
        <v>2</v>
      </c>
      <c r="J721" s="849">
        <v>246.4</v>
      </c>
      <c r="K721" s="837">
        <v>1</v>
      </c>
      <c r="L721" s="849">
        <v>2</v>
      </c>
      <c r="M721" s="850">
        <v>246.4</v>
      </c>
    </row>
    <row r="722" spans="1:13" ht="14.4" customHeight="1" x14ac:dyDescent="0.3">
      <c r="A722" s="831" t="s">
        <v>3478</v>
      </c>
      <c r="B722" s="832" t="s">
        <v>3163</v>
      </c>
      <c r="C722" s="832" t="s">
        <v>3166</v>
      </c>
      <c r="D722" s="832" t="s">
        <v>3167</v>
      </c>
      <c r="E722" s="832" t="s">
        <v>762</v>
      </c>
      <c r="F722" s="849">
        <v>1</v>
      </c>
      <c r="G722" s="849">
        <v>132</v>
      </c>
      <c r="H722" s="837">
        <v>1</v>
      </c>
      <c r="I722" s="849"/>
      <c r="J722" s="849"/>
      <c r="K722" s="837">
        <v>0</v>
      </c>
      <c r="L722" s="849">
        <v>1</v>
      </c>
      <c r="M722" s="850">
        <v>132</v>
      </c>
    </row>
    <row r="723" spans="1:13" ht="14.4" customHeight="1" x14ac:dyDescent="0.3">
      <c r="A723" s="831" t="s">
        <v>3478</v>
      </c>
      <c r="B723" s="832" t="s">
        <v>3168</v>
      </c>
      <c r="C723" s="832" t="s">
        <v>3172</v>
      </c>
      <c r="D723" s="832" t="s">
        <v>3173</v>
      </c>
      <c r="E723" s="832" t="s">
        <v>3171</v>
      </c>
      <c r="F723" s="849"/>
      <c r="G723" s="849"/>
      <c r="H723" s="837">
        <v>0</v>
      </c>
      <c r="I723" s="849">
        <v>3</v>
      </c>
      <c r="J723" s="849">
        <v>483.18</v>
      </c>
      <c r="K723" s="837">
        <v>1</v>
      </c>
      <c r="L723" s="849">
        <v>3</v>
      </c>
      <c r="M723" s="850">
        <v>483.18</v>
      </c>
    </row>
    <row r="724" spans="1:13" ht="14.4" customHeight="1" x14ac:dyDescent="0.3">
      <c r="A724" s="831" t="s">
        <v>3478</v>
      </c>
      <c r="B724" s="832" t="s">
        <v>3182</v>
      </c>
      <c r="C724" s="832" t="s">
        <v>3184</v>
      </c>
      <c r="D724" s="832" t="s">
        <v>811</v>
      </c>
      <c r="E724" s="832" t="s">
        <v>3185</v>
      </c>
      <c r="F724" s="849"/>
      <c r="G724" s="849"/>
      <c r="H724" s="837"/>
      <c r="I724" s="849">
        <v>1</v>
      </c>
      <c r="J724" s="849">
        <v>0</v>
      </c>
      <c r="K724" s="837"/>
      <c r="L724" s="849">
        <v>1</v>
      </c>
      <c r="M724" s="850">
        <v>0</v>
      </c>
    </row>
    <row r="725" spans="1:13" ht="14.4" customHeight="1" x14ac:dyDescent="0.3">
      <c r="A725" s="831" t="s">
        <v>3478</v>
      </c>
      <c r="B725" s="832" t="s">
        <v>3186</v>
      </c>
      <c r="C725" s="832" t="s">
        <v>4557</v>
      </c>
      <c r="D725" s="832" t="s">
        <v>4558</v>
      </c>
      <c r="E725" s="832" t="s">
        <v>921</v>
      </c>
      <c r="F725" s="849">
        <v>1</v>
      </c>
      <c r="G725" s="849">
        <v>264.23</v>
      </c>
      <c r="H725" s="837">
        <v>1</v>
      </c>
      <c r="I725" s="849"/>
      <c r="J725" s="849"/>
      <c r="K725" s="837">
        <v>0</v>
      </c>
      <c r="L725" s="849">
        <v>1</v>
      </c>
      <c r="M725" s="850">
        <v>264.23</v>
      </c>
    </row>
    <row r="726" spans="1:13" ht="14.4" customHeight="1" x14ac:dyDescent="0.3">
      <c r="A726" s="831" t="s">
        <v>3478</v>
      </c>
      <c r="B726" s="832" t="s">
        <v>3186</v>
      </c>
      <c r="C726" s="832" t="s">
        <v>3187</v>
      </c>
      <c r="D726" s="832" t="s">
        <v>3188</v>
      </c>
      <c r="E726" s="832" t="s">
        <v>921</v>
      </c>
      <c r="F726" s="849"/>
      <c r="G726" s="849"/>
      <c r="H726" s="837">
        <v>0</v>
      </c>
      <c r="I726" s="849">
        <v>1</v>
      </c>
      <c r="J726" s="849">
        <v>264.23</v>
      </c>
      <c r="K726" s="837">
        <v>1</v>
      </c>
      <c r="L726" s="849">
        <v>1</v>
      </c>
      <c r="M726" s="850">
        <v>264.23</v>
      </c>
    </row>
    <row r="727" spans="1:13" ht="14.4" customHeight="1" x14ac:dyDescent="0.3">
      <c r="A727" s="831" t="s">
        <v>3478</v>
      </c>
      <c r="B727" s="832" t="s">
        <v>3235</v>
      </c>
      <c r="C727" s="832" t="s">
        <v>3236</v>
      </c>
      <c r="D727" s="832" t="s">
        <v>3237</v>
      </c>
      <c r="E727" s="832" t="s">
        <v>2737</v>
      </c>
      <c r="F727" s="849">
        <v>1</v>
      </c>
      <c r="G727" s="849">
        <v>58.77</v>
      </c>
      <c r="H727" s="837">
        <v>1</v>
      </c>
      <c r="I727" s="849"/>
      <c r="J727" s="849"/>
      <c r="K727" s="837">
        <v>0</v>
      </c>
      <c r="L727" s="849">
        <v>1</v>
      </c>
      <c r="M727" s="850">
        <v>58.77</v>
      </c>
    </row>
    <row r="728" spans="1:13" ht="14.4" customHeight="1" x14ac:dyDescent="0.3">
      <c r="A728" s="831" t="s">
        <v>3478</v>
      </c>
      <c r="B728" s="832" t="s">
        <v>3240</v>
      </c>
      <c r="C728" s="832" t="s">
        <v>4603</v>
      </c>
      <c r="D728" s="832" t="s">
        <v>4604</v>
      </c>
      <c r="E728" s="832" t="s">
        <v>4605</v>
      </c>
      <c r="F728" s="849">
        <v>1</v>
      </c>
      <c r="G728" s="849">
        <v>2648.36</v>
      </c>
      <c r="H728" s="837">
        <v>1</v>
      </c>
      <c r="I728" s="849"/>
      <c r="J728" s="849"/>
      <c r="K728" s="837">
        <v>0</v>
      </c>
      <c r="L728" s="849">
        <v>1</v>
      </c>
      <c r="M728" s="850">
        <v>2648.36</v>
      </c>
    </row>
    <row r="729" spans="1:13" ht="14.4" customHeight="1" x14ac:dyDescent="0.3">
      <c r="A729" s="831" t="s">
        <v>3478</v>
      </c>
      <c r="B729" s="832" t="s">
        <v>2654</v>
      </c>
      <c r="C729" s="832" t="s">
        <v>2657</v>
      </c>
      <c r="D729" s="832" t="s">
        <v>967</v>
      </c>
      <c r="E729" s="832" t="s">
        <v>2658</v>
      </c>
      <c r="F729" s="849"/>
      <c r="G729" s="849"/>
      <c r="H729" s="837">
        <v>0</v>
      </c>
      <c r="I729" s="849">
        <v>3</v>
      </c>
      <c r="J729" s="849">
        <v>4634.97</v>
      </c>
      <c r="K729" s="837">
        <v>1</v>
      </c>
      <c r="L729" s="849">
        <v>3</v>
      </c>
      <c r="M729" s="850">
        <v>4634.97</v>
      </c>
    </row>
    <row r="730" spans="1:13" ht="14.4" customHeight="1" x14ac:dyDescent="0.3">
      <c r="A730" s="831" t="s">
        <v>3478</v>
      </c>
      <c r="B730" s="832" t="s">
        <v>2654</v>
      </c>
      <c r="C730" s="832" t="s">
        <v>2655</v>
      </c>
      <c r="D730" s="832" t="s">
        <v>967</v>
      </c>
      <c r="E730" s="832" t="s">
        <v>2656</v>
      </c>
      <c r="F730" s="849"/>
      <c r="G730" s="849"/>
      <c r="H730" s="837">
        <v>0</v>
      </c>
      <c r="I730" s="849">
        <v>1</v>
      </c>
      <c r="J730" s="849">
        <v>515</v>
      </c>
      <c r="K730" s="837">
        <v>1</v>
      </c>
      <c r="L730" s="849">
        <v>1</v>
      </c>
      <c r="M730" s="850">
        <v>515</v>
      </c>
    </row>
    <row r="731" spans="1:13" ht="14.4" customHeight="1" x14ac:dyDescent="0.3">
      <c r="A731" s="831" t="s">
        <v>3478</v>
      </c>
      <c r="B731" s="832" t="s">
        <v>2810</v>
      </c>
      <c r="C731" s="832" t="s">
        <v>2811</v>
      </c>
      <c r="D731" s="832" t="s">
        <v>2812</v>
      </c>
      <c r="E731" s="832" t="s">
        <v>2813</v>
      </c>
      <c r="F731" s="849"/>
      <c r="G731" s="849"/>
      <c r="H731" s="837">
        <v>0</v>
      </c>
      <c r="I731" s="849">
        <v>2</v>
      </c>
      <c r="J731" s="849">
        <v>218.34</v>
      </c>
      <c r="K731" s="837">
        <v>1</v>
      </c>
      <c r="L731" s="849">
        <v>2</v>
      </c>
      <c r="M731" s="850">
        <v>218.34</v>
      </c>
    </row>
    <row r="732" spans="1:13" ht="14.4" customHeight="1" x14ac:dyDescent="0.3">
      <c r="A732" s="831" t="s">
        <v>3478</v>
      </c>
      <c r="B732" s="832" t="s">
        <v>2570</v>
      </c>
      <c r="C732" s="832" t="s">
        <v>2571</v>
      </c>
      <c r="D732" s="832" t="s">
        <v>2572</v>
      </c>
      <c r="E732" s="832" t="s">
        <v>2573</v>
      </c>
      <c r="F732" s="849"/>
      <c r="G732" s="849"/>
      <c r="H732" s="837">
        <v>0</v>
      </c>
      <c r="I732" s="849">
        <v>2</v>
      </c>
      <c r="J732" s="849">
        <v>331.26</v>
      </c>
      <c r="K732" s="837">
        <v>1</v>
      </c>
      <c r="L732" s="849">
        <v>2</v>
      </c>
      <c r="M732" s="850">
        <v>331.26</v>
      </c>
    </row>
    <row r="733" spans="1:13" ht="14.4" customHeight="1" x14ac:dyDescent="0.3">
      <c r="A733" s="831" t="s">
        <v>3478</v>
      </c>
      <c r="B733" s="832" t="s">
        <v>3052</v>
      </c>
      <c r="C733" s="832" t="s">
        <v>3053</v>
      </c>
      <c r="D733" s="832" t="s">
        <v>3054</v>
      </c>
      <c r="E733" s="832" t="s">
        <v>3055</v>
      </c>
      <c r="F733" s="849"/>
      <c r="G733" s="849"/>
      <c r="H733" s="837">
        <v>0</v>
      </c>
      <c r="I733" s="849">
        <v>9</v>
      </c>
      <c r="J733" s="849">
        <v>452.88000000000005</v>
      </c>
      <c r="K733" s="837">
        <v>1</v>
      </c>
      <c r="L733" s="849">
        <v>9</v>
      </c>
      <c r="M733" s="850">
        <v>452.88000000000005</v>
      </c>
    </row>
    <row r="734" spans="1:13" ht="14.4" customHeight="1" x14ac:dyDescent="0.3">
      <c r="A734" s="831" t="s">
        <v>3479</v>
      </c>
      <c r="B734" s="832" t="s">
        <v>2555</v>
      </c>
      <c r="C734" s="832" t="s">
        <v>2561</v>
      </c>
      <c r="D734" s="832" t="s">
        <v>2559</v>
      </c>
      <c r="E734" s="832" t="s">
        <v>2562</v>
      </c>
      <c r="F734" s="849"/>
      <c r="G734" s="849"/>
      <c r="H734" s="837">
        <v>0</v>
      </c>
      <c r="I734" s="849">
        <v>1</v>
      </c>
      <c r="J734" s="849">
        <v>57.6</v>
      </c>
      <c r="K734" s="837">
        <v>1</v>
      </c>
      <c r="L734" s="849">
        <v>1</v>
      </c>
      <c r="M734" s="850">
        <v>57.6</v>
      </c>
    </row>
    <row r="735" spans="1:13" ht="14.4" customHeight="1" x14ac:dyDescent="0.3">
      <c r="A735" s="831" t="s">
        <v>3479</v>
      </c>
      <c r="B735" s="832" t="s">
        <v>2555</v>
      </c>
      <c r="C735" s="832" t="s">
        <v>2558</v>
      </c>
      <c r="D735" s="832" t="s">
        <v>2559</v>
      </c>
      <c r="E735" s="832" t="s">
        <v>2560</v>
      </c>
      <c r="F735" s="849"/>
      <c r="G735" s="849"/>
      <c r="H735" s="837">
        <v>0</v>
      </c>
      <c r="I735" s="849">
        <v>4</v>
      </c>
      <c r="J735" s="849">
        <v>64.48</v>
      </c>
      <c r="K735" s="837">
        <v>1</v>
      </c>
      <c r="L735" s="849">
        <v>4</v>
      </c>
      <c r="M735" s="850">
        <v>64.48</v>
      </c>
    </row>
    <row r="736" spans="1:13" ht="14.4" customHeight="1" x14ac:dyDescent="0.3">
      <c r="A736" s="831" t="s">
        <v>3479</v>
      </c>
      <c r="B736" s="832" t="s">
        <v>2565</v>
      </c>
      <c r="C736" s="832" t="s">
        <v>2566</v>
      </c>
      <c r="D736" s="832" t="s">
        <v>1308</v>
      </c>
      <c r="E736" s="832" t="s">
        <v>2567</v>
      </c>
      <c r="F736" s="849"/>
      <c r="G736" s="849"/>
      <c r="H736" s="837">
        <v>0</v>
      </c>
      <c r="I736" s="849">
        <v>3</v>
      </c>
      <c r="J736" s="849">
        <v>96.75</v>
      </c>
      <c r="K736" s="837">
        <v>1</v>
      </c>
      <c r="L736" s="849">
        <v>3</v>
      </c>
      <c r="M736" s="850">
        <v>96.75</v>
      </c>
    </row>
    <row r="737" spans="1:13" ht="14.4" customHeight="1" x14ac:dyDescent="0.3">
      <c r="A737" s="831" t="s">
        <v>3479</v>
      </c>
      <c r="B737" s="832" t="s">
        <v>2582</v>
      </c>
      <c r="C737" s="832" t="s">
        <v>3295</v>
      </c>
      <c r="D737" s="832" t="s">
        <v>940</v>
      </c>
      <c r="E737" s="832" t="s">
        <v>3296</v>
      </c>
      <c r="F737" s="849"/>
      <c r="G737" s="849"/>
      <c r="H737" s="837"/>
      <c r="I737" s="849">
        <v>1</v>
      </c>
      <c r="J737" s="849">
        <v>0</v>
      </c>
      <c r="K737" s="837"/>
      <c r="L737" s="849">
        <v>1</v>
      </c>
      <c r="M737" s="850">
        <v>0</v>
      </c>
    </row>
    <row r="738" spans="1:13" ht="14.4" customHeight="1" x14ac:dyDescent="0.3">
      <c r="A738" s="831" t="s">
        <v>3479</v>
      </c>
      <c r="B738" s="832" t="s">
        <v>2607</v>
      </c>
      <c r="C738" s="832" t="s">
        <v>3834</v>
      </c>
      <c r="D738" s="832" t="s">
        <v>1633</v>
      </c>
      <c r="E738" s="832" t="s">
        <v>3835</v>
      </c>
      <c r="F738" s="849"/>
      <c r="G738" s="849"/>
      <c r="H738" s="837">
        <v>0</v>
      </c>
      <c r="I738" s="849">
        <v>1</v>
      </c>
      <c r="J738" s="849">
        <v>86.43</v>
      </c>
      <c r="K738" s="837">
        <v>1</v>
      </c>
      <c r="L738" s="849">
        <v>1</v>
      </c>
      <c r="M738" s="850">
        <v>86.43</v>
      </c>
    </row>
    <row r="739" spans="1:13" ht="14.4" customHeight="1" x14ac:dyDescent="0.3">
      <c r="A739" s="831" t="s">
        <v>3479</v>
      </c>
      <c r="B739" s="832" t="s">
        <v>2607</v>
      </c>
      <c r="C739" s="832" t="s">
        <v>2608</v>
      </c>
      <c r="D739" s="832" t="s">
        <v>2609</v>
      </c>
      <c r="E739" s="832" t="s">
        <v>2610</v>
      </c>
      <c r="F739" s="849"/>
      <c r="G739" s="849"/>
      <c r="H739" s="837">
        <v>0</v>
      </c>
      <c r="I739" s="849">
        <v>1</v>
      </c>
      <c r="J739" s="849">
        <v>86.41</v>
      </c>
      <c r="K739" s="837">
        <v>1</v>
      </c>
      <c r="L739" s="849">
        <v>1</v>
      </c>
      <c r="M739" s="850">
        <v>86.41</v>
      </c>
    </row>
    <row r="740" spans="1:13" ht="14.4" customHeight="1" x14ac:dyDescent="0.3">
      <c r="A740" s="831" t="s">
        <v>3479</v>
      </c>
      <c r="B740" s="832" t="s">
        <v>2626</v>
      </c>
      <c r="C740" s="832" t="s">
        <v>3543</v>
      </c>
      <c r="D740" s="832" t="s">
        <v>1071</v>
      </c>
      <c r="E740" s="832" t="s">
        <v>2644</v>
      </c>
      <c r="F740" s="849"/>
      <c r="G740" s="849"/>
      <c r="H740" s="837">
        <v>0</v>
      </c>
      <c r="I740" s="849">
        <v>1</v>
      </c>
      <c r="J740" s="849">
        <v>490.89</v>
      </c>
      <c r="K740" s="837">
        <v>1</v>
      </c>
      <c r="L740" s="849">
        <v>1</v>
      </c>
      <c r="M740" s="850">
        <v>490.89</v>
      </c>
    </row>
    <row r="741" spans="1:13" ht="14.4" customHeight="1" x14ac:dyDescent="0.3">
      <c r="A741" s="831" t="s">
        <v>3479</v>
      </c>
      <c r="B741" s="832" t="s">
        <v>2626</v>
      </c>
      <c r="C741" s="832" t="s">
        <v>2643</v>
      </c>
      <c r="D741" s="832" t="s">
        <v>1071</v>
      </c>
      <c r="E741" s="832" t="s">
        <v>2644</v>
      </c>
      <c r="F741" s="849"/>
      <c r="G741" s="849"/>
      <c r="H741" s="837">
        <v>0</v>
      </c>
      <c r="I741" s="849">
        <v>1</v>
      </c>
      <c r="J741" s="849">
        <v>490.89</v>
      </c>
      <c r="K741" s="837">
        <v>1</v>
      </c>
      <c r="L741" s="849">
        <v>1</v>
      </c>
      <c r="M741" s="850">
        <v>490.89</v>
      </c>
    </row>
    <row r="742" spans="1:13" ht="14.4" customHeight="1" x14ac:dyDescent="0.3">
      <c r="A742" s="831" t="s">
        <v>3479</v>
      </c>
      <c r="B742" s="832" t="s">
        <v>2626</v>
      </c>
      <c r="C742" s="832" t="s">
        <v>2635</v>
      </c>
      <c r="D742" s="832" t="s">
        <v>1071</v>
      </c>
      <c r="E742" s="832" t="s">
        <v>2636</v>
      </c>
      <c r="F742" s="849"/>
      <c r="G742" s="849"/>
      <c r="H742" s="837">
        <v>0</v>
      </c>
      <c r="I742" s="849">
        <v>1</v>
      </c>
      <c r="J742" s="849">
        <v>923.74</v>
      </c>
      <c r="K742" s="837">
        <v>1</v>
      </c>
      <c r="L742" s="849">
        <v>1</v>
      </c>
      <c r="M742" s="850">
        <v>923.74</v>
      </c>
    </row>
    <row r="743" spans="1:13" ht="14.4" customHeight="1" x14ac:dyDescent="0.3">
      <c r="A743" s="831" t="s">
        <v>3479</v>
      </c>
      <c r="B743" s="832" t="s">
        <v>2645</v>
      </c>
      <c r="C743" s="832" t="s">
        <v>2646</v>
      </c>
      <c r="D743" s="832" t="s">
        <v>2647</v>
      </c>
      <c r="E743" s="832" t="s">
        <v>2648</v>
      </c>
      <c r="F743" s="849"/>
      <c r="G743" s="849"/>
      <c r="H743" s="837">
        <v>0</v>
      </c>
      <c r="I743" s="849">
        <v>16</v>
      </c>
      <c r="J743" s="849">
        <v>1494.88</v>
      </c>
      <c r="K743" s="837">
        <v>1</v>
      </c>
      <c r="L743" s="849">
        <v>16</v>
      </c>
      <c r="M743" s="850">
        <v>1494.88</v>
      </c>
    </row>
    <row r="744" spans="1:13" ht="14.4" customHeight="1" x14ac:dyDescent="0.3">
      <c r="A744" s="831" t="s">
        <v>3479</v>
      </c>
      <c r="B744" s="832" t="s">
        <v>5023</v>
      </c>
      <c r="C744" s="832" t="s">
        <v>4395</v>
      </c>
      <c r="D744" s="832" t="s">
        <v>4396</v>
      </c>
      <c r="E744" s="832" t="s">
        <v>4397</v>
      </c>
      <c r="F744" s="849"/>
      <c r="G744" s="849"/>
      <c r="H744" s="837">
        <v>0</v>
      </c>
      <c r="I744" s="849">
        <v>1</v>
      </c>
      <c r="J744" s="849">
        <v>129.1</v>
      </c>
      <c r="K744" s="837">
        <v>1</v>
      </c>
      <c r="L744" s="849">
        <v>1</v>
      </c>
      <c r="M744" s="850">
        <v>129.1</v>
      </c>
    </row>
    <row r="745" spans="1:13" ht="14.4" customHeight="1" x14ac:dyDescent="0.3">
      <c r="A745" s="831" t="s">
        <v>3479</v>
      </c>
      <c r="B745" s="832" t="s">
        <v>2676</v>
      </c>
      <c r="C745" s="832" t="s">
        <v>2677</v>
      </c>
      <c r="D745" s="832" t="s">
        <v>2678</v>
      </c>
      <c r="E745" s="832" t="s">
        <v>2679</v>
      </c>
      <c r="F745" s="849"/>
      <c r="G745" s="849"/>
      <c r="H745" s="837">
        <v>0</v>
      </c>
      <c r="I745" s="849">
        <v>2</v>
      </c>
      <c r="J745" s="849">
        <v>262.64</v>
      </c>
      <c r="K745" s="837">
        <v>1</v>
      </c>
      <c r="L745" s="849">
        <v>2</v>
      </c>
      <c r="M745" s="850">
        <v>262.64</v>
      </c>
    </row>
    <row r="746" spans="1:13" ht="14.4" customHeight="1" x14ac:dyDescent="0.3">
      <c r="A746" s="831" t="s">
        <v>3479</v>
      </c>
      <c r="B746" s="832" t="s">
        <v>5024</v>
      </c>
      <c r="C746" s="832" t="s">
        <v>4399</v>
      </c>
      <c r="D746" s="832" t="s">
        <v>4400</v>
      </c>
      <c r="E746" s="832" t="s">
        <v>4401</v>
      </c>
      <c r="F746" s="849"/>
      <c r="G746" s="849"/>
      <c r="H746" s="837">
        <v>0</v>
      </c>
      <c r="I746" s="849">
        <v>3</v>
      </c>
      <c r="J746" s="849">
        <v>2948.52</v>
      </c>
      <c r="K746" s="837">
        <v>1</v>
      </c>
      <c r="L746" s="849">
        <v>3</v>
      </c>
      <c r="M746" s="850">
        <v>2948.52</v>
      </c>
    </row>
    <row r="747" spans="1:13" ht="14.4" customHeight="1" x14ac:dyDescent="0.3">
      <c r="A747" s="831" t="s">
        <v>3479</v>
      </c>
      <c r="B747" s="832" t="s">
        <v>2680</v>
      </c>
      <c r="C747" s="832" t="s">
        <v>2686</v>
      </c>
      <c r="D747" s="832" t="s">
        <v>2682</v>
      </c>
      <c r="E747" s="832" t="s">
        <v>2687</v>
      </c>
      <c r="F747" s="849"/>
      <c r="G747" s="849"/>
      <c r="H747" s="837">
        <v>0</v>
      </c>
      <c r="I747" s="849">
        <v>1</v>
      </c>
      <c r="J747" s="849">
        <v>351.51</v>
      </c>
      <c r="K747" s="837">
        <v>1</v>
      </c>
      <c r="L747" s="849">
        <v>1</v>
      </c>
      <c r="M747" s="850">
        <v>351.51</v>
      </c>
    </row>
    <row r="748" spans="1:13" ht="14.4" customHeight="1" x14ac:dyDescent="0.3">
      <c r="A748" s="831" t="s">
        <v>3479</v>
      </c>
      <c r="B748" s="832" t="s">
        <v>2695</v>
      </c>
      <c r="C748" s="832" t="s">
        <v>2697</v>
      </c>
      <c r="D748" s="832" t="s">
        <v>1091</v>
      </c>
      <c r="E748" s="832" t="s">
        <v>2698</v>
      </c>
      <c r="F748" s="849"/>
      <c r="G748" s="849"/>
      <c r="H748" s="837">
        <v>0</v>
      </c>
      <c r="I748" s="849">
        <v>3</v>
      </c>
      <c r="J748" s="849">
        <v>127.53</v>
      </c>
      <c r="K748" s="837">
        <v>1</v>
      </c>
      <c r="L748" s="849">
        <v>3</v>
      </c>
      <c r="M748" s="850">
        <v>127.53</v>
      </c>
    </row>
    <row r="749" spans="1:13" ht="14.4" customHeight="1" x14ac:dyDescent="0.3">
      <c r="A749" s="831" t="s">
        <v>3479</v>
      </c>
      <c r="B749" s="832" t="s">
        <v>2695</v>
      </c>
      <c r="C749" s="832" t="s">
        <v>2701</v>
      </c>
      <c r="D749" s="832" t="s">
        <v>1086</v>
      </c>
      <c r="E749" s="832" t="s">
        <v>2702</v>
      </c>
      <c r="F749" s="849"/>
      <c r="G749" s="849"/>
      <c r="H749" s="837">
        <v>0</v>
      </c>
      <c r="I749" s="849">
        <v>1</v>
      </c>
      <c r="J749" s="849">
        <v>58.97</v>
      </c>
      <c r="K749" s="837">
        <v>1</v>
      </c>
      <c r="L749" s="849">
        <v>1</v>
      </c>
      <c r="M749" s="850">
        <v>58.97</v>
      </c>
    </row>
    <row r="750" spans="1:13" ht="14.4" customHeight="1" x14ac:dyDescent="0.3">
      <c r="A750" s="831" t="s">
        <v>3479</v>
      </c>
      <c r="B750" s="832" t="s">
        <v>2711</v>
      </c>
      <c r="C750" s="832" t="s">
        <v>2717</v>
      </c>
      <c r="D750" s="832" t="s">
        <v>736</v>
      </c>
      <c r="E750" s="832" t="s">
        <v>2718</v>
      </c>
      <c r="F750" s="849"/>
      <c r="G750" s="849"/>
      <c r="H750" s="837">
        <v>0</v>
      </c>
      <c r="I750" s="849">
        <v>1</v>
      </c>
      <c r="J750" s="849">
        <v>10.65</v>
      </c>
      <c r="K750" s="837">
        <v>1</v>
      </c>
      <c r="L750" s="849">
        <v>1</v>
      </c>
      <c r="M750" s="850">
        <v>10.65</v>
      </c>
    </row>
    <row r="751" spans="1:13" ht="14.4" customHeight="1" x14ac:dyDescent="0.3">
      <c r="A751" s="831" t="s">
        <v>3479</v>
      </c>
      <c r="B751" s="832" t="s">
        <v>2711</v>
      </c>
      <c r="C751" s="832" t="s">
        <v>2724</v>
      </c>
      <c r="D751" s="832" t="s">
        <v>736</v>
      </c>
      <c r="E751" s="832" t="s">
        <v>737</v>
      </c>
      <c r="F751" s="849"/>
      <c r="G751" s="849"/>
      <c r="H751" s="837">
        <v>0</v>
      </c>
      <c r="I751" s="849">
        <v>6</v>
      </c>
      <c r="J751" s="849">
        <v>105.35999999999999</v>
      </c>
      <c r="K751" s="837">
        <v>1</v>
      </c>
      <c r="L751" s="849">
        <v>6</v>
      </c>
      <c r="M751" s="850">
        <v>105.35999999999999</v>
      </c>
    </row>
    <row r="752" spans="1:13" ht="14.4" customHeight="1" x14ac:dyDescent="0.3">
      <c r="A752" s="831" t="s">
        <v>3479</v>
      </c>
      <c r="B752" s="832" t="s">
        <v>2711</v>
      </c>
      <c r="C752" s="832" t="s">
        <v>2714</v>
      </c>
      <c r="D752" s="832" t="s">
        <v>1818</v>
      </c>
      <c r="E752" s="832" t="s">
        <v>2715</v>
      </c>
      <c r="F752" s="849"/>
      <c r="G752" s="849"/>
      <c r="H752" s="837">
        <v>0</v>
      </c>
      <c r="I752" s="849">
        <v>2</v>
      </c>
      <c r="J752" s="849">
        <v>82.64</v>
      </c>
      <c r="K752" s="837">
        <v>1</v>
      </c>
      <c r="L752" s="849">
        <v>2</v>
      </c>
      <c r="M752" s="850">
        <v>82.64</v>
      </c>
    </row>
    <row r="753" spans="1:13" ht="14.4" customHeight="1" x14ac:dyDescent="0.3">
      <c r="A753" s="831" t="s">
        <v>3479</v>
      </c>
      <c r="B753" s="832" t="s">
        <v>2729</v>
      </c>
      <c r="C753" s="832" t="s">
        <v>2730</v>
      </c>
      <c r="D753" s="832" t="s">
        <v>2731</v>
      </c>
      <c r="E753" s="832" t="s">
        <v>2732</v>
      </c>
      <c r="F753" s="849"/>
      <c r="G753" s="849"/>
      <c r="H753" s="837">
        <v>0</v>
      </c>
      <c r="I753" s="849">
        <v>5</v>
      </c>
      <c r="J753" s="849">
        <v>327.70000000000005</v>
      </c>
      <c r="K753" s="837">
        <v>1</v>
      </c>
      <c r="L753" s="849">
        <v>5</v>
      </c>
      <c r="M753" s="850">
        <v>327.70000000000005</v>
      </c>
    </row>
    <row r="754" spans="1:13" ht="14.4" customHeight="1" x14ac:dyDescent="0.3">
      <c r="A754" s="831" t="s">
        <v>3479</v>
      </c>
      <c r="B754" s="832" t="s">
        <v>2729</v>
      </c>
      <c r="C754" s="832" t="s">
        <v>3321</v>
      </c>
      <c r="D754" s="832" t="s">
        <v>2731</v>
      </c>
      <c r="E754" s="832" t="s">
        <v>3322</v>
      </c>
      <c r="F754" s="849"/>
      <c r="G754" s="849"/>
      <c r="H754" s="837">
        <v>0</v>
      </c>
      <c r="I754" s="849">
        <v>1</v>
      </c>
      <c r="J754" s="849">
        <v>229.38</v>
      </c>
      <c r="K754" s="837">
        <v>1</v>
      </c>
      <c r="L754" s="849">
        <v>1</v>
      </c>
      <c r="M754" s="850">
        <v>229.38</v>
      </c>
    </row>
    <row r="755" spans="1:13" ht="14.4" customHeight="1" x14ac:dyDescent="0.3">
      <c r="A755" s="831" t="s">
        <v>3479</v>
      </c>
      <c r="B755" s="832" t="s">
        <v>2733</v>
      </c>
      <c r="C755" s="832" t="s">
        <v>2736</v>
      </c>
      <c r="D755" s="832" t="s">
        <v>761</v>
      </c>
      <c r="E755" s="832" t="s">
        <v>2737</v>
      </c>
      <c r="F755" s="849"/>
      <c r="G755" s="849"/>
      <c r="H755" s="837">
        <v>0</v>
      </c>
      <c r="I755" s="849">
        <v>1</v>
      </c>
      <c r="J755" s="849">
        <v>35.11</v>
      </c>
      <c r="K755" s="837">
        <v>1</v>
      </c>
      <c r="L755" s="849">
        <v>1</v>
      </c>
      <c r="M755" s="850">
        <v>35.11</v>
      </c>
    </row>
    <row r="756" spans="1:13" ht="14.4" customHeight="1" x14ac:dyDescent="0.3">
      <c r="A756" s="831" t="s">
        <v>3479</v>
      </c>
      <c r="B756" s="832" t="s">
        <v>2733</v>
      </c>
      <c r="C756" s="832" t="s">
        <v>2734</v>
      </c>
      <c r="D756" s="832" t="s">
        <v>761</v>
      </c>
      <c r="E756" s="832" t="s">
        <v>2735</v>
      </c>
      <c r="F756" s="849"/>
      <c r="G756" s="849"/>
      <c r="H756" s="837">
        <v>0</v>
      </c>
      <c r="I756" s="849">
        <v>4</v>
      </c>
      <c r="J756" s="849">
        <v>70.239999999999995</v>
      </c>
      <c r="K756" s="837">
        <v>1</v>
      </c>
      <c r="L756" s="849">
        <v>4</v>
      </c>
      <c r="M756" s="850">
        <v>70.239999999999995</v>
      </c>
    </row>
    <row r="757" spans="1:13" ht="14.4" customHeight="1" x14ac:dyDescent="0.3">
      <c r="A757" s="831" t="s">
        <v>3479</v>
      </c>
      <c r="B757" s="832" t="s">
        <v>2733</v>
      </c>
      <c r="C757" s="832" t="s">
        <v>2738</v>
      </c>
      <c r="D757" s="832" t="s">
        <v>761</v>
      </c>
      <c r="E757" s="832" t="s">
        <v>664</v>
      </c>
      <c r="F757" s="849"/>
      <c r="G757" s="849"/>
      <c r="H757" s="837">
        <v>0</v>
      </c>
      <c r="I757" s="849">
        <v>1</v>
      </c>
      <c r="J757" s="849">
        <v>117.03</v>
      </c>
      <c r="K757" s="837">
        <v>1</v>
      </c>
      <c r="L757" s="849">
        <v>1</v>
      </c>
      <c r="M757" s="850">
        <v>117.03</v>
      </c>
    </row>
    <row r="758" spans="1:13" ht="14.4" customHeight="1" x14ac:dyDescent="0.3">
      <c r="A758" s="831" t="s">
        <v>3479</v>
      </c>
      <c r="B758" s="832" t="s">
        <v>2748</v>
      </c>
      <c r="C758" s="832" t="s">
        <v>2749</v>
      </c>
      <c r="D758" s="832" t="s">
        <v>2750</v>
      </c>
      <c r="E758" s="832" t="s">
        <v>2751</v>
      </c>
      <c r="F758" s="849"/>
      <c r="G758" s="849"/>
      <c r="H758" s="837">
        <v>0</v>
      </c>
      <c r="I758" s="849">
        <v>1</v>
      </c>
      <c r="J758" s="849">
        <v>32.76</v>
      </c>
      <c r="K758" s="837">
        <v>1</v>
      </c>
      <c r="L758" s="849">
        <v>1</v>
      </c>
      <c r="M758" s="850">
        <v>32.76</v>
      </c>
    </row>
    <row r="759" spans="1:13" ht="14.4" customHeight="1" x14ac:dyDescent="0.3">
      <c r="A759" s="831" t="s">
        <v>3479</v>
      </c>
      <c r="B759" s="832" t="s">
        <v>2759</v>
      </c>
      <c r="C759" s="832" t="s">
        <v>2763</v>
      </c>
      <c r="D759" s="832" t="s">
        <v>2761</v>
      </c>
      <c r="E759" s="832" t="s">
        <v>2747</v>
      </c>
      <c r="F759" s="849"/>
      <c r="G759" s="849"/>
      <c r="H759" s="837">
        <v>0</v>
      </c>
      <c r="I759" s="849">
        <v>4</v>
      </c>
      <c r="J759" s="849">
        <v>124.36</v>
      </c>
      <c r="K759" s="837">
        <v>1</v>
      </c>
      <c r="L759" s="849">
        <v>4</v>
      </c>
      <c r="M759" s="850">
        <v>124.36</v>
      </c>
    </row>
    <row r="760" spans="1:13" ht="14.4" customHeight="1" x14ac:dyDescent="0.3">
      <c r="A760" s="831" t="s">
        <v>3479</v>
      </c>
      <c r="B760" s="832" t="s">
        <v>2766</v>
      </c>
      <c r="C760" s="832" t="s">
        <v>3327</v>
      </c>
      <c r="D760" s="832" t="s">
        <v>2768</v>
      </c>
      <c r="E760" s="832" t="s">
        <v>2765</v>
      </c>
      <c r="F760" s="849"/>
      <c r="G760" s="849"/>
      <c r="H760" s="837">
        <v>0</v>
      </c>
      <c r="I760" s="849">
        <v>7</v>
      </c>
      <c r="J760" s="849">
        <v>108.85000000000001</v>
      </c>
      <c r="K760" s="837">
        <v>1</v>
      </c>
      <c r="L760" s="849">
        <v>7</v>
      </c>
      <c r="M760" s="850">
        <v>108.85000000000001</v>
      </c>
    </row>
    <row r="761" spans="1:13" ht="14.4" customHeight="1" x14ac:dyDescent="0.3">
      <c r="A761" s="831" t="s">
        <v>3479</v>
      </c>
      <c r="B761" s="832" t="s">
        <v>2766</v>
      </c>
      <c r="C761" s="832" t="s">
        <v>2767</v>
      </c>
      <c r="D761" s="832" t="s">
        <v>2768</v>
      </c>
      <c r="E761" s="832" t="s">
        <v>2769</v>
      </c>
      <c r="F761" s="849"/>
      <c r="G761" s="849"/>
      <c r="H761" s="837">
        <v>0</v>
      </c>
      <c r="I761" s="849">
        <v>15</v>
      </c>
      <c r="J761" s="849">
        <v>466.34999999999997</v>
      </c>
      <c r="K761" s="837">
        <v>1</v>
      </c>
      <c r="L761" s="849">
        <v>15</v>
      </c>
      <c r="M761" s="850">
        <v>466.34999999999997</v>
      </c>
    </row>
    <row r="762" spans="1:13" ht="14.4" customHeight="1" x14ac:dyDescent="0.3">
      <c r="A762" s="831" t="s">
        <v>3479</v>
      </c>
      <c r="B762" s="832" t="s">
        <v>2766</v>
      </c>
      <c r="C762" s="832" t="s">
        <v>3328</v>
      </c>
      <c r="D762" s="832" t="s">
        <v>2768</v>
      </c>
      <c r="E762" s="832" t="s">
        <v>3329</v>
      </c>
      <c r="F762" s="849"/>
      <c r="G762" s="849"/>
      <c r="H762" s="837">
        <v>0</v>
      </c>
      <c r="I762" s="849">
        <v>1</v>
      </c>
      <c r="J762" s="849">
        <v>103.64</v>
      </c>
      <c r="K762" s="837">
        <v>1</v>
      </c>
      <c r="L762" s="849">
        <v>1</v>
      </c>
      <c r="M762" s="850">
        <v>103.64</v>
      </c>
    </row>
    <row r="763" spans="1:13" ht="14.4" customHeight="1" x14ac:dyDescent="0.3">
      <c r="A763" s="831" t="s">
        <v>3479</v>
      </c>
      <c r="B763" s="832" t="s">
        <v>2770</v>
      </c>
      <c r="C763" s="832" t="s">
        <v>4361</v>
      </c>
      <c r="D763" s="832" t="s">
        <v>2772</v>
      </c>
      <c r="E763" s="832" t="s">
        <v>4362</v>
      </c>
      <c r="F763" s="849"/>
      <c r="G763" s="849"/>
      <c r="H763" s="837">
        <v>0</v>
      </c>
      <c r="I763" s="849">
        <v>2</v>
      </c>
      <c r="J763" s="849">
        <v>414.54</v>
      </c>
      <c r="K763" s="837">
        <v>1</v>
      </c>
      <c r="L763" s="849">
        <v>2</v>
      </c>
      <c r="M763" s="850">
        <v>414.54</v>
      </c>
    </row>
    <row r="764" spans="1:13" ht="14.4" customHeight="1" x14ac:dyDescent="0.3">
      <c r="A764" s="831" t="s">
        <v>3479</v>
      </c>
      <c r="B764" s="832" t="s">
        <v>2780</v>
      </c>
      <c r="C764" s="832" t="s">
        <v>2781</v>
      </c>
      <c r="D764" s="832" t="s">
        <v>1553</v>
      </c>
      <c r="E764" s="832" t="s">
        <v>2737</v>
      </c>
      <c r="F764" s="849"/>
      <c r="G764" s="849"/>
      <c r="H764" s="837">
        <v>0</v>
      </c>
      <c r="I764" s="849">
        <v>6</v>
      </c>
      <c r="J764" s="849">
        <v>286.20000000000005</v>
      </c>
      <c r="K764" s="837">
        <v>1</v>
      </c>
      <c r="L764" s="849">
        <v>6</v>
      </c>
      <c r="M764" s="850">
        <v>286.20000000000005</v>
      </c>
    </row>
    <row r="765" spans="1:13" ht="14.4" customHeight="1" x14ac:dyDescent="0.3">
      <c r="A765" s="831" t="s">
        <v>3479</v>
      </c>
      <c r="B765" s="832" t="s">
        <v>2784</v>
      </c>
      <c r="C765" s="832" t="s">
        <v>2785</v>
      </c>
      <c r="D765" s="832" t="s">
        <v>2786</v>
      </c>
      <c r="E765" s="832" t="s">
        <v>2787</v>
      </c>
      <c r="F765" s="849"/>
      <c r="G765" s="849"/>
      <c r="H765" s="837">
        <v>0</v>
      </c>
      <c r="I765" s="849">
        <v>34</v>
      </c>
      <c r="J765" s="849">
        <v>351.56</v>
      </c>
      <c r="K765" s="837">
        <v>1</v>
      </c>
      <c r="L765" s="849">
        <v>34</v>
      </c>
      <c r="M765" s="850">
        <v>351.56</v>
      </c>
    </row>
    <row r="766" spans="1:13" ht="14.4" customHeight="1" x14ac:dyDescent="0.3">
      <c r="A766" s="831" t="s">
        <v>3479</v>
      </c>
      <c r="B766" s="832" t="s">
        <v>2784</v>
      </c>
      <c r="C766" s="832" t="s">
        <v>2790</v>
      </c>
      <c r="D766" s="832" t="s">
        <v>2786</v>
      </c>
      <c r="E766" s="832" t="s">
        <v>2747</v>
      </c>
      <c r="F766" s="849"/>
      <c r="G766" s="849"/>
      <c r="H766" s="837">
        <v>0</v>
      </c>
      <c r="I766" s="849">
        <v>1</v>
      </c>
      <c r="J766" s="849">
        <v>47.7</v>
      </c>
      <c r="K766" s="837">
        <v>1</v>
      </c>
      <c r="L766" s="849">
        <v>1</v>
      </c>
      <c r="M766" s="850">
        <v>47.7</v>
      </c>
    </row>
    <row r="767" spans="1:13" ht="14.4" customHeight="1" x14ac:dyDescent="0.3">
      <c r="A767" s="831" t="s">
        <v>3479</v>
      </c>
      <c r="B767" s="832" t="s">
        <v>3338</v>
      </c>
      <c r="C767" s="832" t="s">
        <v>4190</v>
      </c>
      <c r="D767" s="832" t="s">
        <v>3340</v>
      </c>
      <c r="E767" s="832" t="s">
        <v>4191</v>
      </c>
      <c r="F767" s="849"/>
      <c r="G767" s="849"/>
      <c r="H767" s="837">
        <v>0</v>
      </c>
      <c r="I767" s="849">
        <v>3</v>
      </c>
      <c r="J767" s="849">
        <v>307.38</v>
      </c>
      <c r="K767" s="837">
        <v>1</v>
      </c>
      <c r="L767" s="849">
        <v>3</v>
      </c>
      <c r="M767" s="850">
        <v>307.38</v>
      </c>
    </row>
    <row r="768" spans="1:13" ht="14.4" customHeight="1" x14ac:dyDescent="0.3">
      <c r="A768" s="831" t="s">
        <v>3479</v>
      </c>
      <c r="B768" s="832" t="s">
        <v>2803</v>
      </c>
      <c r="C768" s="832" t="s">
        <v>2804</v>
      </c>
      <c r="D768" s="832" t="s">
        <v>2805</v>
      </c>
      <c r="E768" s="832" t="s">
        <v>2806</v>
      </c>
      <c r="F768" s="849"/>
      <c r="G768" s="849"/>
      <c r="H768" s="837">
        <v>0</v>
      </c>
      <c r="I768" s="849">
        <v>1</v>
      </c>
      <c r="J768" s="849">
        <v>117.46</v>
      </c>
      <c r="K768" s="837">
        <v>1</v>
      </c>
      <c r="L768" s="849">
        <v>1</v>
      </c>
      <c r="M768" s="850">
        <v>117.46</v>
      </c>
    </row>
    <row r="769" spans="1:13" ht="14.4" customHeight="1" x14ac:dyDescent="0.3">
      <c r="A769" s="831" t="s">
        <v>3479</v>
      </c>
      <c r="B769" s="832" t="s">
        <v>2803</v>
      </c>
      <c r="C769" s="832" t="s">
        <v>3345</v>
      </c>
      <c r="D769" s="832" t="s">
        <v>2805</v>
      </c>
      <c r="E769" s="832" t="s">
        <v>3346</v>
      </c>
      <c r="F769" s="849"/>
      <c r="G769" s="849"/>
      <c r="H769" s="837">
        <v>0</v>
      </c>
      <c r="I769" s="849">
        <v>2</v>
      </c>
      <c r="J769" s="849">
        <v>704.74</v>
      </c>
      <c r="K769" s="837">
        <v>1</v>
      </c>
      <c r="L769" s="849">
        <v>2</v>
      </c>
      <c r="M769" s="850">
        <v>704.74</v>
      </c>
    </row>
    <row r="770" spans="1:13" ht="14.4" customHeight="1" x14ac:dyDescent="0.3">
      <c r="A770" s="831" t="s">
        <v>3479</v>
      </c>
      <c r="B770" s="832" t="s">
        <v>2842</v>
      </c>
      <c r="C770" s="832" t="s">
        <v>2851</v>
      </c>
      <c r="D770" s="832" t="s">
        <v>1790</v>
      </c>
      <c r="E770" s="832" t="s">
        <v>2852</v>
      </c>
      <c r="F770" s="849"/>
      <c r="G770" s="849"/>
      <c r="H770" s="837">
        <v>0</v>
      </c>
      <c r="I770" s="849">
        <v>4</v>
      </c>
      <c r="J770" s="849">
        <v>559.08000000000004</v>
      </c>
      <c r="K770" s="837">
        <v>1</v>
      </c>
      <c r="L770" s="849">
        <v>4</v>
      </c>
      <c r="M770" s="850">
        <v>559.08000000000004</v>
      </c>
    </row>
    <row r="771" spans="1:13" ht="14.4" customHeight="1" x14ac:dyDescent="0.3">
      <c r="A771" s="831" t="s">
        <v>3479</v>
      </c>
      <c r="B771" s="832" t="s">
        <v>2842</v>
      </c>
      <c r="C771" s="832" t="s">
        <v>2853</v>
      </c>
      <c r="D771" s="832" t="s">
        <v>1790</v>
      </c>
      <c r="E771" s="832" t="s">
        <v>2854</v>
      </c>
      <c r="F771" s="849"/>
      <c r="G771" s="849"/>
      <c r="H771" s="837">
        <v>0</v>
      </c>
      <c r="I771" s="849">
        <v>3</v>
      </c>
      <c r="J771" s="849">
        <v>279.54000000000002</v>
      </c>
      <c r="K771" s="837">
        <v>1</v>
      </c>
      <c r="L771" s="849">
        <v>3</v>
      </c>
      <c r="M771" s="850">
        <v>279.54000000000002</v>
      </c>
    </row>
    <row r="772" spans="1:13" ht="14.4" customHeight="1" x14ac:dyDescent="0.3">
      <c r="A772" s="831" t="s">
        <v>3479</v>
      </c>
      <c r="B772" s="832" t="s">
        <v>2842</v>
      </c>
      <c r="C772" s="832" t="s">
        <v>2855</v>
      </c>
      <c r="D772" s="832" t="s">
        <v>1790</v>
      </c>
      <c r="E772" s="832" t="s">
        <v>2856</v>
      </c>
      <c r="F772" s="849"/>
      <c r="G772" s="849"/>
      <c r="H772" s="837">
        <v>0</v>
      </c>
      <c r="I772" s="849">
        <v>2</v>
      </c>
      <c r="J772" s="849">
        <v>559.05999999999995</v>
      </c>
      <c r="K772" s="837">
        <v>1</v>
      </c>
      <c r="L772" s="849">
        <v>2</v>
      </c>
      <c r="M772" s="850">
        <v>559.05999999999995</v>
      </c>
    </row>
    <row r="773" spans="1:13" ht="14.4" customHeight="1" x14ac:dyDescent="0.3">
      <c r="A773" s="831" t="s">
        <v>3479</v>
      </c>
      <c r="B773" s="832" t="s">
        <v>2842</v>
      </c>
      <c r="C773" s="832" t="s">
        <v>3674</v>
      </c>
      <c r="D773" s="832" t="s">
        <v>2844</v>
      </c>
      <c r="E773" s="832" t="s">
        <v>823</v>
      </c>
      <c r="F773" s="849">
        <v>1</v>
      </c>
      <c r="G773" s="849">
        <v>117.71</v>
      </c>
      <c r="H773" s="837">
        <v>1</v>
      </c>
      <c r="I773" s="849"/>
      <c r="J773" s="849"/>
      <c r="K773" s="837">
        <v>0</v>
      </c>
      <c r="L773" s="849">
        <v>1</v>
      </c>
      <c r="M773" s="850">
        <v>117.71</v>
      </c>
    </row>
    <row r="774" spans="1:13" ht="14.4" customHeight="1" x14ac:dyDescent="0.3">
      <c r="A774" s="831" t="s">
        <v>3479</v>
      </c>
      <c r="B774" s="832" t="s">
        <v>2842</v>
      </c>
      <c r="C774" s="832" t="s">
        <v>2849</v>
      </c>
      <c r="D774" s="832" t="s">
        <v>1790</v>
      </c>
      <c r="E774" s="832" t="s">
        <v>2850</v>
      </c>
      <c r="F774" s="849"/>
      <c r="G774" s="849"/>
      <c r="H774" s="837">
        <v>0</v>
      </c>
      <c r="I774" s="849">
        <v>1</v>
      </c>
      <c r="J774" s="849">
        <v>46.6</v>
      </c>
      <c r="K774" s="837">
        <v>1</v>
      </c>
      <c r="L774" s="849">
        <v>1</v>
      </c>
      <c r="M774" s="850">
        <v>46.6</v>
      </c>
    </row>
    <row r="775" spans="1:13" ht="14.4" customHeight="1" x14ac:dyDescent="0.3">
      <c r="A775" s="831" t="s">
        <v>3479</v>
      </c>
      <c r="B775" s="832" t="s">
        <v>2857</v>
      </c>
      <c r="C775" s="832" t="s">
        <v>3366</v>
      </c>
      <c r="D775" s="832" t="s">
        <v>2859</v>
      </c>
      <c r="E775" s="832" t="s">
        <v>823</v>
      </c>
      <c r="F775" s="849"/>
      <c r="G775" s="849"/>
      <c r="H775" s="837">
        <v>0</v>
      </c>
      <c r="I775" s="849">
        <v>4</v>
      </c>
      <c r="J775" s="849">
        <v>573.4</v>
      </c>
      <c r="K775" s="837">
        <v>1</v>
      </c>
      <c r="L775" s="849">
        <v>4</v>
      </c>
      <c r="M775" s="850">
        <v>573.4</v>
      </c>
    </row>
    <row r="776" spans="1:13" ht="14.4" customHeight="1" x14ac:dyDescent="0.3">
      <c r="A776" s="831" t="s">
        <v>3479</v>
      </c>
      <c r="B776" s="832" t="s">
        <v>2857</v>
      </c>
      <c r="C776" s="832" t="s">
        <v>2858</v>
      </c>
      <c r="D776" s="832" t="s">
        <v>2859</v>
      </c>
      <c r="E776" s="832" t="s">
        <v>762</v>
      </c>
      <c r="F776" s="849"/>
      <c r="G776" s="849"/>
      <c r="H776" s="837">
        <v>0</v>
      </c>
      <c r="I776" s="849">
        <v>4</v>
      </c>
      <c r="J776" s="849">
        <v>372.72</v>
      </c>
      <c r="K776" s="837">
        <v>1</v>
      </c>
      <c r="L776" s="849">
        <v>4</v>
      </c>
      <c r="M776" s="850">
        <v>372.72</v>
      </c>
    </row>
    <row r="777" spans="1:13" ht="14.4" customHeight="1" x14ac:dyDescent="0.3">
      <c r="A777" s="831" t="s">
        <v>3479</v>
      </c>
      <c r="B777" s="832" t="s">
        <v>2895</v>
      </c>
      <c r="C777" s="832" t="s">
        <v>2896</v>
      </c>
      <c r="D777" s="832" t="s">
        <v>2897</v>
      </c>
      <c r="E777" s="832" t="s">
        <v>2898</v>
      </c>
      <c r="F777" s="849"/>
      <c r="G777" s="849"/>
      <c r="H777" s="837">
        <v>0</v>
      </c>
      <c r="I777" s="849">
        <v>1</v>
      </c>
      <c r="J777" s="849">
        <v>74.08</v>
      </c>
      <c r="K777" s="837">
        <v>1</v>
      </c>
      <c r="L777" s="849">
        <v>1</v>
      </c>
      <c r="M777" s="850">
        <v>74.08</v>
      </c>
    </row>
    <row r="778" spans="1:13" ht="14.4" customHeight="1" x14ac:dyDescent="0.3">
      <c r="A778" s="831" t="s">
        <v>3479</v>
      </c>
      <c r="B778" s="832" t="s">
        <v>2895</v>
      </c>
      <c r="C778" s="832" t="s">
        <v>2908</v>
      </c>
      <c r="D778" s="832" t="s">
        <v>2900</v>
      </c>
      <c r="E778" s="832" t="s">
        <v>2909</v>
      </c>
      <c r="F778" s="849"/>
      <c r="G778" s="849"/>
      <c r="H778" s="837">
        <v>0</v>
      </c>
      <c r="I778" s="849">
        <v>3</v>
      </c>
      <c r="J778" s="849">
        <v>252.54000000000002</v>
      </c>
      <c r="K778" s="837">
        <v>1</v>
      </c>
      <c r="L778" s="849">
        <v>3</v>
      </c>
      <c r="M778" s="850">
        <v>252.54000000000002</v>
      </c>
    </row>
    <row r="779" spans="1:13" ht="14.4" customHeight="1" x14ac:dyDescent="0.3">
      <c r="A779" s="831" t="s">
        <v>3479</v>
      </c>
      <c r="B779" s="832" t="s">
        <v>2895</v>
      </c>
      <c r="C779" s="832" t="s">
        <v>2910</v>
      </c>
      <c r="D779" s="832" t="s">
        <v>2897</v>
      </c>
      <c r="E779" s="832" t="s">
        <v>2911</v>
      </c>
      <c r="F779" s="849"/>
      <c r="G779" s="849"/>
      <c r="H779" s="837">
        <v>0</v>
      </c>
      <c r="I779" s="849">
        <v>1</v>
      </c>
      <c r="J779" s="849">
        <v>63.14</v>
      </c>
      <c r="K779" s="837">
        <v>1</v>
      </c>
      <c r="L779" s="849">
        <v>1</v>
      </c>
      <c r="M779" s="850">
        <v>63.14</v>
      </c>
    </row>
    <row r="780" spans="1:13" ht="14.4" customHeight="1" x14ac:dyDescent="0.3">
      <c r="A780" s="831" t="s">
        <v>3479</v>
      </c>
      <c r="B780" s="832" t="s">
        <v>2895</v>
      </c>
      <c r="C780" s="832" t="s">
        <v>2912</v>
      </c>
      <c r="D780" s="832" t="s">
        <v>2897</v>
      </c>
      <c r="E780" s="832" t="s">
        <v>2913</v>
      </c>
      <c r="F780" s="849"/>
      <c r="G780" s="849"/>
      <c r="H780" s="837">
        <v>0</v>
      </c>
      <c r="I780" s="849">
        <v>1</v>
      </c>
      <c r="J780" s="849">
        <v>49.08</v>
      </c>
      <c r="K780" s="837">
        <v>1</v>
      </c>
      <c r="L780" s="849">
        <v>1</v>
      </c>
      <c r="M780" s="850">
        <v>49.08</v>
      </c>
    </row>
    <row r="781" spans="1:13" ht="14.4" customHeight="1" x14ac:dyDescent="0.3">
      <c r="A781" s="831" t="s">
        <v>3479</v>
      </c>
      <c r="B781" s="832" t="s">
        <v>2895</v>
      </c>
      <c r="C781" s="832" t="s">
        <v>2914</v>
      </c>
      <c r="D781" s="832" t="s">
        <v>2897</v>
      </c>
      <c r="E781" s="832" t="s">
        <v>2915</v>
      </c>
      <c r="F781" s="849"/>
      <c r="G781" s="849"/>
      <c r="H781" s="837">
        <v>0</v>
      </c>
      <c r="I781" s="849">
        <v>2</v>
      </c>
      <c r="J781" s="849">
        <v>252.54</v>
      </c>
      <c r="K781" s="837">
        <v>1</v>
      </c>
      <c r="L781" s="849">
        <v>2</v>
      </c>
      <c r="M781" s="850">
        <v>252.54</v>
      </c>
    </row>
    <row r="782" spans="1:13" ht="14.4" customHeight="1" x14ac:dyDescent="0.3">
      <c r="A782" s="831" t="s">
        <v>3479</v>
      </c>
      <c r="B782" s="832" t="s">
        <v>2895</v>
      </c>
      <c r="C782" s="832" t="s">
        <v>3968</v>
      </c>
      <c r="D782" s="832" t="s">
        <v>2897</v>
      </c>
      <c r="E782" s="832" t="s">
        <v>3969</v>
      </c>
      <c r="F782" s="849">
        <v>1</v>
      </c>
      <c r="G782" s="849">
        <v>84.18</v>
      </c>
      <c r="H782" s="837">
        <v>1</v>
      </c>
      <c r="I782" s="849"/>
      <c r="J782" s="849"/>
      <c r="K782" s="837">
        <v>0</v>
      </c>
      <c r="L782" s="849">
        <v>1</v>
      </c>
      <c r="M782" s="850">
        <v>84.18</v>
      </c>
    </row>
    <row r="783" spans="1:13" ht="14.4" customHeight="1" x14ac:dyDescent="0.3">
      <c r="A783" s="831" t="s">
        <v>3479</v>
      </c>
      <c r="B783" s="832" t="s">
        <v>2895</v>
      </c>
      <c r="C783" s="832" t="s">
        <v>2906</v>
      </c>
      <c r="D783" s="832" t="s">
        <v>2900</v>
      </c>
      <c r="E783" s="832" t="s">
        <v>2907</v>
      </c>
      <c r="F783" s="849"/>
      <c r="G783" s="849"/>
      <c r="H783" s="837">
        <v>0</v>
      </c>
      <c r="I783" s="849">
        <v>1</v>
      </c>
      <c r="J783" s="849">
        <v>49.08</v>
      </c>
      <c r="K783" s="837">
        <v>1</v>
      </c>
      <c r="L783" s="849">
        <v>1</v>
      </c>
      <c r="M783" s="850">
        <v>49.08</v>
      </c>
    </row>
    <row r="784" spans="1:13" ht="14.4" customHeight="1" x14ac:dyDescent="0.3">
      <c r="A784" s="831" t="s">
        <v>3479</v>
      </c>
      <c r="B784" s="832" t="s">
        <v>2920</v>
      </c>
      <c r="C784" s="832" t="s">
        <v>2921</v>
      </c>
      <c r="D784" s="832" t="s">
        <v>1988</v>
      </c>
      <c r="E784" s="832" t="s">
        <v>2922</v>
      </c>
      <c r="F784" s="849"/>
      <c r="G784" s="849"/>
      <c r="H784" s="837">
        <v>0</v>
      </c>
      <c r="I784" s="849">
        <v>1</v>
      </c>
      <c r="J784" s="849">
        <v>225.06</v>
      </c>
      <c r="K784" s="837">
        <v>1</v>
      </c>
      <c r="L784" s="849">
        <v>1</v>
      </c>
      <c r="M784" s="850">
        <v>225.06</v>
      </c>
    </row>
    <row r="785" spans="1:13" ht="14.4" customHeight="1" x14ac:dyDescent="0.3">
      <c r="A785" s="831" t="s">
        <v>3479</v>
      </c>
      <c r="B785" s="832" t="s">
        <v>5017</v>
      </c>
      <c r="C785" s="832" t="s">
        <v>3797</v>
      </c>
      <c r="D785" s="832" t="s">
        <v>2059</v>
      </c>
      <c r="E785" s="832" t="s">
        <v>3798</v>
      </c>
      <c r="F785" s="849">
        <v>1</v>
      </c>
      <c r="G785" s="849">
        <v>98.75</v>
      </c>
      <c r="H785" s="837">
        <v>1</v>
      </c>
      <c r="I785" s="849"/>
      <c r="J785" s="849"/>
      <c r="K785" s="837">
        <v>0</v>
      </c>
      <c r="L785" s="849">
        <v>1</v>
      </c>
      <c r="M785" s="850">
        <v>98.75</v>
      </c>
    </row>
    <row r="786" spans="1:13" ht="14.4" customHeight="1" x14ac:dyDescent="0.3">
      <c r="A786" s="831" t="s">
        <v>3479</v>
      </c>
      <c r="B786" s="832" t="s">
        <v>3020</v>
      </c>
      <c r="C786" s="832" t="s">
        <v>3023</v>
      </c>
      <c r="D786" s="832" t="s">
        <v>701</v>
      </c>
      <c r="E786" s="832" t="s">
        <v>642</v>
      </c>
      <c r="F786" s="849"/>
      <c r="G786" s="849"/>
      <c r="H786" s="837">
        <v>0</v>
      </c>
      <c r="I786" s="849">
        <v>7</v>
      </c>
      <c r="J786" s="849">
        <v>273.09000000000003</v>
      </c>
      <c r="K786" s="837">
        <v>1</v>
      </c>
      <c r="L786" s="849">
        <v>7</v>
      </c>
      <c r="M786" s="850">
        <v>273.09000000000003</v>
      </c>
    </row>
    <row r="787" spans="1:13" ht="14.4" customHeight="1" x14ac:dyDescent="0.3">
      <c r="A787" s="831" t="s">
        <v>3479</v>
      </c>
      <c r="B787" s="832" t="s">
        <v>3024</v>
      </c>
      <c r="C787" s="832" t="s">
        <v>3025</v>
      </c>
      <c r="D787" s="832" t="s">
        <v>641</v>
      </c>
      <c r="E787" s="832" t="s">
        <v>642</v>
      </c>
      <c r="F787" s="849"/>
      <c r="G787" s="849"/>
      <c r="H787" s="837">
        <v>0</v>
      </c>
      <c r="I787" s="849">
        <v>3</v>
      </c>
      <c r="J787" s="849">
        <v>65.28</v>
      </c>
      <c r="K787" s="837">
        <v>1</v>
      </c>
      <c r="L787" s="849">
        <v>3</v>
      </c>
      <c r="M787" s="850">
        <v>65.28</v>
      </c>
    </row>
    <row r="788" spans="1:13" ht="14.4" customHeight="1" x14ac:dyDescent="0.3">
      <c r="A788" s="831" t="s">
        <v>3479</v>
      </c>
      <c r="B788" s="832" t="s">
        <v>3056</v>
      </c>
      <c r="C788" s="832" t="s">
        <v>3057</v>
      </c>
      <c r="D788" s="832" t="s">
        <v>1461</v>
      </c>
      <c r="E788" s="832" t="s">
        <v>3058</v>
      </c>
      <c r="F788" s="849"/>
      <c r="G788" s="849"/>
      <c r="H788" s="837"/>
      <c r="I788" s="849">
        <v>8</v>
      </c>
      <c r="J788" s="849">
        <v>0</v>
      </c>
      <c r="K788" s="837"/>
      <c r="L788" s="849">
        <v>8</v>
      </c>
      <c r="M788" s="850">
        <v>0</v>
      </c>
    </row>
    <row r="789" spans="1:13" ht="14.4" customHeight="1" x14ac:dyDescent="0.3">
      <c r="A789" s="831" t="s">
        <v>3479</v>
      </c>
      <c r="B789" s="832" t="s">
        <v>3082</v>
      </c>
      <c r="C789" s="832" t="s">
        <v>3885</v>
      </c>
      <c r="D789" s="832" t="s">
        <v>1544</v>
      </c>
      <c r="E789" s="832" t="s">
        <v>3886</v>
      </c>
      <c r="F789" s="849"/>
      <c r="G789" s="849"/>
      <c r="H789" s="837">
        <v>0</v>
      </c>
      <c r="I789" s="849">
        <v>2</v>
      </c>
      <c r="J789" s="849">
        <v>2391.5</v>
      </c>
      <c r="K789" s="837">
        <v>1</v>
      </c>
      <c r="L789" s="849">
        <v>2</v>
      </c>
      <c r="M789" s="850">
        <v>2391.5</v>
      </c>
    </row>
    <row r="790" spans="1:13" ht="14.4" customHeight="1" x14ac:dyDescent="0.3">
      <c r="A790" s="831" t="s">
        <v>3479</v>
      </c>
      <c r="B790" s="832" t="s">
        <v>3082</v>
      </c>
      <c r="C790" s="832" t="s">
        <v>3084</v>
      </c>
      <c r="D790" s="832" t="s">
        <v>1544</v>
      </c>
      <c r="E790" s="832" t="s">
        <v>1546</v>
      </c>
      <c r="F790" s="849"/>
      <c r="G790" s="849"/>
      <c r="H790" s="837">
        <v>0</v>
      </c>
      <c r="I790" s="849">
        <v>2</v>
      </c>
      <c r="J790" s="849">
        <v>5146.4399999999996</v>
      </c>
      <c r="K790" s="837">
        <v>1</v>
      </c>
      <c r="L790" s="849">
        <v>2</v>
      </c>
      <c r="M790" s="850">
        <v>5146.4399999999996</v>
      </c>
    </row>
    <row r="791" spans="1:13" ht="14.4" customHeight="1" x14ac:dyDescent="0.3">
      <c r="A791" s="831" t="s">
        <v>3479</v>
      </c>
      <c r="B791" s="832" t="s">
        <v>3082</v>
      </c>
      <c r="C791" s="832" t="s">
        <v>4424</v>
      </c>
      <c r="D791" s="832" t="s">
        <v>4425</v>
      </c>
      <c r="E791" s="832" t="s">
        <v>4426</v>
      </c>
      <c r="F791" s="849">
        <v>1</v>
      </c>
      <c r="G791" s="849">
        <v>1286.19</v>
      </c>
      <c r="H791" s="837">
        <v>1</v>
      </c>
      <c r="I791" s="849"/>
      <c r="J791" s="849"/>
      <c r="K791" s="837">
        <v>0</v>
      </c>
      <c r="L791" s="849">
        <v>1</v>
      </c>
      <c r="M791" s="850">
        <v>1286.19</v>
      </c>
    </row>
    <row r="792" spans="1:13" ht="14.4" customHeight="1" x14ac:dyDescent="0.3">
      <c r="A792" s="831" t="s">
        <v>3479</v>
      </c>
      <c r="B792" s="832" t="s">
        <v>3090</v>
      </c>
      <c r="C792" s="832" t="s">
        <v>3091</v>
      </c>
      <c r="D792" s="832" t="s">
        <v>1430</v>
      </c>
      <c r="E792" s="832" t="s">
        <v>3092</v>
      </c>
      <c r="F792" s="849"/>
      <c r="G792" s="849"/>
      <c r="H792" s="837">
        <v>0</v>
      </c>
      <c r="I792" s="849">
        <v>5</v>
      </c>
      <c r="J792" s="849">
        <v>2655.6</v>
      </c>
      <c r="K792" s="837">
        <v>1</v>
      </c>
      <c r="L792" s="849">
        <v>5</v>
      </c>
      <c r="M792" s="850">
        <v>2655.6</v>
      </c>
    </row>
    <row r="793" spans="1:13" ht="14.4" customHeight="1" x14ac:dyDescent="0.3">
      <c r="A793" s="831" t="s">
        <v>3479</v>
      </c>
      <c r="B793" s="832" t="s">
        <v>3090</v>
      </c>
      <c r="C793" s="832" t="s">
        <v>4449</v>
      </c>
      <c r="D793" s="832" t="s">
        <v>3422</v>
      </c>
      <c r="E793" s="832" t="s">
        <v>3094</v>
      </c>
      <c r="F793" s="849">
        <v>1</v>
      </c>
      <c r="G793" s="849">
        <v>212.45</v>
      </c>
      <c r="H793" s="837">
        <v>1</v>
      </c>
      <c r="I793" s="849"/>
      <c r="J793" s="849"/>
      <c r="K793" s="837">
        <v>0</v>
      </c>
      <c r="L793" s="849">
        <v>1</v>
      </c>
      <c r="M793" s="850">
        <v>212.45</v>
      </c>
    </row>
    <row r="794" spans="1:13" ht="14.4" customHeight="1" x14ac:dyDescent="0.3">
      <c r="A794" s="831" t="s">
        <v>3479</v>
      </c>
      <c r="B794" s="832" t="s">
        <v>3131</v>
      </c>
      <c r="C794" s="832" t="s">
        <v>3132</v>
      </c>
      <c r="D794" s="832" t="s">
        <v>3133</v>
      </c>
      <c r="E794" s="832" t="s">
        <v>3134</v>
      </c>
      <c r="F794" s="849"/>
      <c r="G794" s="849"/>
      <c r="H794" s="837">
        <v>0</v>
      </c>
      <c r="I794" s="849">
        <v>2</v>
      </c>
      <c r="J794" s="849">
        <v>18.8</v>
      </c>
      <c r="K794" s="837">
        <v>1</v>
      </c>
      <c r="L794" s="849">
        <v>2</v>
      </c>
      <c r="M794" s="850">
        <v>18.8</v>
      </c>
    </row>
    <row r="795" spans="1:13" ht="14.4" customHeight="1" x14ac:dyDescent="0.3">
      <c r="A795" s="831" t="s">
        <v>3479</v>
      </c>
      <c r="B795" s="832" t="s">
        <v>3131</v>
      </c>
      <c r="C795" s="832" t="s">
        <v>3137</v>
      </c>
      <c r="D795" s="832" t="s">
        <v>3133</v>
      </c>
      <c r="E795" s="832" t="s">
        <v>3136</v>
      </c>
      <c r="F795" s="849"/>
      <c r="G795" s="849"/>
      <c r="H795" s="837">
        <v>0</v>
      </c>
      <c r="I795" s="849">
        <v>1</v>
      </c>
      <c r="J795" s="849">
        <v>4.7</v>
      </c>
      <c r="K795" s="837">
        <v>1</v>
      </c>
      <c r="L795" s="849">
        <v>1</v>
      </c>
      <c r="M795" s="850">
        <v>4.7</v>
      </c>
    </row>
    <row r="796" spans="1:13" ht="14.4" customHeight="1" x14ac:dyDescent="0.3">
      <c r="A796" s="831" t="s">
        <v>3479</v>
      </c>
      <c r="B796" s="832" t="s">
        <v>3138</v>
      </c>
      <c r="C796" s="832" t="s">
        <v>4413</v>
      </c>
      <c r="D796" s="832" t="s">
        <v>3140</v>
      </c>
      <c r="E796" s="832" t="s">
        <v>4414</v>
      </c>
      <c r="F796" s="849"/>
      <c r="G796" s="849"/>
      <c r="H796" s="837"/>
      <c r="I796" s="849">
        <v>1</v>
      </c>
      <c r="J796" s="849">
        <v>0</v>
      </c>
      <c r="K796" s="837"/>
      <c r="L796" s="849">
        <v>1</v>
      </c>
      <c r="M796" s="850">
        <v>0</v>
      </c>
    </row>
    <row r="797" spans="1:13" ht="14.4" customHeight="1" x14ac:dyDescent="0.3">
      <c r="A797" s="831" t="s">
        <v>3479</v>
      </c>
      <c r="B797" s="832" t="s">
        <v>3142</v>
      </c>
      <c r="C797" s="832" t="s">
        <v>3145</v>
      </c>
      <c r="D797" s="832" t="s">
        <v>1891</v>
      </c>
      <c r="E797" s="832" t="s">
        <v>3144</v>
      </c>
      <c r="F797" s="849"/>
      <c r="G797" s="849"/>
      <c r="H797" s="837"/>
      <c r="I797" s="849">
        <v>6</v>
      </c>
      <c r="J797" s="849">
        <v>0</v>
      </c>
      <c r="K797" s="837"/>
      <c r="L797" s="849">
        <v>6</v>
      </c>
      <c r="M797" s="850">
        <v>0</v>
      </c>
    </row>
    <row r="798" spans="1:13" ht="14.4" customHeight="1" x14ac:dyDescent="0.3">
      <c r="A798" s="831" t="s">
        <v>3479</v>
      </c>
      <c r="B798" s="832" t="s">
        <v>3142</v>
      </c>
      <c r="C798" s="832" t="s">
        <v>3146</v>
      </c>
      <c r="D798" s="832" t="s">
        <v>1891</v>
      </c>
      <c r="E798" s="832" t="s">
        <v>3147</v>
      </c>
      <c r="F798" s="849"/>
      <c r="G798" s="849"/>
      <c r="H798" s="837"/>
      <c r="I798" s="849">
        <v>3</v>
      </c>
      <c r="J798" s="849">
        <v>0</v>
      </c>
      <c r="K798" s="837"/>
      <c r="L798" s="849">
        <v>3</v>
      </c>
      <c r="M798" s="850">
        <v>0</v>
      </c>
    </row>
    <row r="799" spans="1:13" ht="14.4" customHeight="1" x14ac:dyDescent="0.3">
      <c r="A799" s="831" t="s">
        <v>3479</v>
      </c>
      <c r="B799" s="832" t="s">
        <v>3148</v>
      </c>
      <c r="C799" s="832" t="s">
        <v>3149</v>
      </c>
      <c r="D799" s="832" t="s">
        <v>821</v>
      </c>
      <c r="E799" s="832" t="s">
        <v>762</v>
      </c>
      <c r="F799" s="849"/>
      <c r="G799" s="849"/>
      <c r="H799" s="837">
        <v>0</v>
      </c>
      <c r="I799" s="849">
        <v>1</v>
      </c>
      <c r="J799" s="849">
        <v>65.989999999999995</v>
      </c>
      <c r="K799" s="837">
        <v>1</v>
      </c>
      <c r="L799" s="849">
        <v>1</v>
      </c>
      <c r="M799" s="850">
        <v>65.989999999999995</v>
      </c>
    </row>
    <row r="800" spans="1:13" ht="14.4" customHeight="1" x14ac:dyDescent="0.3">
      <c r="A800" s="831" t="s">
        <v>3479</v>
      </c>
      <c r="B800" s="832" t="s">
        <v>3148</v>
      </c>
      <c r="C800" s="832" t="s">
        <v>3150</v>
      </c>
      <c r="D800" s="832" t="s">
        <v>822</v>
      </c>
      <c r="E800" s="832" t="s">
        <v>823</v>
      </c>
      <c r="F800" s="849"/>
      <c r="G800" s="849"/>
      <c r="H800" s="837">
        <v>0</v>
      </c>
      <c r="I800" s="849">
        <v>1</v>
      </c>
      <c r="J800" s="849">
        <v>132</v>
      </c>
      <c r="K800" s="837">
        <v>1</v>
      </c>
      <c r="L800" s="849">
        <v>1</v>
      </c>
      <c r="M800" s="850">
        <v>132</v>
      </c>
    </row>
    <row r="801" spans="1:13" ht="14.4" customHeight="1" x14ac:dyDescent="0.3">
      <c r="A801" s="831" t="s">
        <v>3479</v>
      </c>
      <c r="B801" s="832" t="s">
        <v>3154</v>
      </c>
      <c r="C801" s="832" t="s">
        <v>3155</v>
      </c>
      <c r="D801" s="832" t="s">
        <v>673</v>
      </c>
      <c r="E801" s="832" t="s">
        <v>823</v>
      </c>
      <c r="F801" s="849"/>
      <c r="G801" s="849"/>
      <c r="H801" s="837">
        <v>0</v>
      </c>
      <c r="I801" s="849">
        <v>1</v>
      </c>
      <c r="J801" s="849">
        <v>132</v>
      </c>
      <c r="K801" s="837">
        <v>1</v>
      </c>
      <c r="L801" s="849">
        <v>1</v>
      </c>
      <c r="M801" s="850">
        <v>132</v>
      </c>
    </row>
    <row r="802" spans="1:13" ht="14.4" customHeight="1" x14ac:dyDescent="0.3">
      <c r="A802" s="831" t="s">
        <v>3479</v>
      </c>
      <c r="B802" s="832" t="s">
        <v>3156</v>
      </c>
      <c r="C802" s="832" t="s">
        <v>3159</v>
      </c>
      <c r="D802" s="832" t="s">
        <v>3160</v>
      </c>
      <c r="E802" s="832" t="s">
        <v>3006</v>
      </c>
      <c r="F802" s="849"/>
      <c r="G802" s="849"/>
      <c r="H802" s="837">
        <v>0</v>
      </c>
      <c r="I802" s="849">
        <v>4</v>
      </c>
      <c r="J802" s="849">
        <v>491.84</v>
      </c>
      <c r="K802" s="837">
        <v>1</v>
      </c>
      <c r="L802" s="849">
        <v>4</v>
      </c>
      <c r="M802" s="850">
        <v>491.84</v>
      </c>
    </row>
    <row r="803" spans="1:13" ht="14.4" customHeight="1" x14ac:dyDescent="0.3">
      <c r="A803" s="831" t="s">
        <v>3479</v>
      </c>
      <c r="B803" s="832" t="s">
        <v>3163</v>
      </c>
      <c r="C803" s="832" t="s">
        <v>3164</v>
      </c>
      <c r="D803" s="832" t="s">
        <v>2199</v>
      </c>
      <c r="E803" s="832" t="s">
        <v>3165</v>
      </c>
      <c r="F803" s="849"/>
      <c r="G803" s="849"/>
      <c r="H803" s="837">
        <v>0</v>
      </c>
      <c r="I803" s="849">
        <v>4</v>
      </c>
      <c r="J803" s="849">
        <v>492.8</v>
      </c>
      <c r="K803" s="837">
        <v>1</v>
      </c>
      <c r="L803" s="849">
        <v>4</v>
      </c>
      <c r="M803" s="850">
        <v>492.8</v>
      </c>
    </row>
    <row r="804" spans="1:13" ht="14.4" customHeight="1" x14ac:dyDescent="0.3">
      <c r="A804" s="831" t="s">
        <v>3479</v>
      </c>
      <c r="B804" s="832" t="s">
        <v>3182</v>
      </c>
      <c r="C804" s="832" t="s">
        <v>3183</v>
      </c>
      <c r="D804" s="832" t="s">
        <v>813</v>
      </c>
      <c r="E804" s="832" t="s">
        <v>2765</v>
      </c>
      <c r="F804" s="849"/>
      <c r="G804" s="849"/>
      <c r="H804" s="837"/>
      <c r="I804" s="849">
        <v>2</v>
      </c>
      <c r="J804" s="849">
        <v>0</v>
      </c>
      <c r="K804" s="837"/>
      <c r="L804" s="849">
        <v>2</v>
      </c>
      <c r="M804" s="850">
        <v>0</v>
      </c>
    </row>
    <row r="805" spans="1:13" ht="14.4" customHeight="1" x14ac:dyDescent="0.3">
      <c r="A805" s="831" t="s">
        <v>3479</v>
      </c>
      <c r="B805" s="832" t="s">
        <v>3182</v>
      </c>
      <c r="C805" s="832" t="s">
        <v>3445</v>
      </c>
      <c r="D805" s="832" t="s">
        <v>813</v>
      </c>
      <c r="E805" s="832" t="s">
        <v>3326</v>
      </c>
      <c r="F805" s="849"/>
      <c r="G805" s="849"/>
      <c r="H805" s="837"/>
      <c r="I805" s="849">
        <v>6</v>
      </c>
      <c r="J805" s="849">
        <v>0</v>
      </c>
      <c r="K805" s="837"/>
      <c r="L805" s="849">
        <v>6</v>
      </c>
      <c r="M805" s="850">
        <v>0</v>
      </c>
    </row>
    <row r="806" spans="1:13" ht="14.4" customHeight="1" x14ac:dyDescent="0.3">
      <c r="A806" s="831" t="s">
        <v>3479</v>
      </c>
      <c r="B806" s="832" t="s">
        <v>3182</v>
      </c>
      <c r="C806" s="832" t="s">
        <v>4957</v>
      </c>
      <c r="D806" s="832" t="s">
        <v>811</v>
      </c>
      <c r="E806" s="832" t="s">
        <v>4958</v>
      </c>
      <c r="F806" s="849"/>
      <c r="G806" s="849"/>
      <c r="H806" s="837"/>
      <c r="I806" s="849">
        <v>1</v>
      </c>
      <c r="J806" s="849">
        <v>0</v>
      </c>
      <c r="K806" s="837"/>
      <c r="L806" s="849">
        <v>1</v>
      </c>
      <c r="M806" s="850">
        <v>0</v>
      </c>
    </row>
    <row r="807" spans="1:13" ht="14.4" customHeight="1" x14ac:dyDescent="0.3">
      <c r="A807" s="831" t="s">
        <v>3479</v>
      </c>
      <c r="B807" s="832" t="s">
        <v>3182</v>
      </c>
      <c r="C807" s="832" t="s">
        <v>3184</v>
      </c>
      <c r="D807" s="832" t="s">
        <v>811</v>
      </c>
      <c r="E807" s="832" t="s">
        <v>3185</v>
      </c>
      <c r="F807" s="849"/>
      <c r="G807" s="849"/>
      <c r="H807" s="837"/>
      <c r="I807" s="849">
        <v>4</v>
      </c>
      <c r="J807" s="849">
        <v>0</v>
      </c>
      <c r="K807" s="837"/>
      <c r="L807" s="849">
        <v>4</v>
      </c>
      <c r="M807" s="850">
        <v>0</v>
      </c>
    </row>
    <row r="808" spans="1:13" ht="14.4" customHeight="1" x14ac:dyDescent="0.3">
      <c r="A808" s="831" t="s">
        <v>3479</v>
      </c>
      <c r="B808" s="832" t="s">
        <v>3186</v>
      </c>
      <c r="C808" s="832" t="s">
        <v>3732</v>
      </c>
      <c r="D808" s="832" t="s">
        <v>3733</v>
      </c>
      <c r="E808" s="832" t="s">
        <v>3436</v>
      </c>
      <c r="F808" s="849">
        <v>1</v>
      </c>
      <c r="G808" s="849">
        <v>1849.56</v>
      </c>
      <c r="H808" s="837">
        <v>1</v>
      </c>
      <c r="I808" s="849"/>
      <c r="J808" s="849"/>
      <c r="K808" s="837">
        <v>0</v>
      </c>
      <c r="L808" s="849">
        <v>1</v>
      </c>
      <c r="M808" s="850">
        <v>1849.56</v>
      </c>
    </row>
    <row r="809" spans="1:13" ht="14.4" customHeight="1" x14ac:dyDescent="0.3">
      <c r="A809" s="831" t="s">
        <v>3479</v>
      </c>
      <c r="B809" s="832" t="s">
        <v>2654</v>
      </c>
      <c r="C809" s="832" t="s">
        <v>2657</v>
      </c>
      <c r="D809" s="832" t="s">
        <v>967</v>
      </c>
      <c r="E809" s="832" t="s">
        <v>2658</v>
      </c>
      <c r="F809" s="849"/>
      <c r="G809" s="849"/>
      <c r="H809" s="837">
        <v>0</v>
      </c>
      <c r="I809" s="849">
        <v>15</v>
      </c>
      <c r="J809" s="849">
        <v>23174.850000000006</v>
      </c>
      <c r="K809" s="837">
        <v>1</v>
      </c>
      <c r="L809" s="849">
        <v>15</v>
      </c>
      <c r="M809" s="850">
        <v>23174.850000000006</v>
      </c>
    </row>
    <row r="810" spans="1:13" ht="14.4" customHeight="1" x14ac:dyDescent="0.3">
      <c r="A810" s="831" t="s">
        <v>3479</v>
      </c>
      <c r="B810" s="832" t="s">
        <v>2654</v>
      </c>
      <c r="C810" s="832" t="s">
        <v>2662</v>
      </c>
      <c r="D810" s="832" t="s">
        <v>967</v>
      </c>
      <c r="E810" s="832" t="s">
        <v>2663</v>
      </c>
      <c r="F810" s="849"/>
      <c r="G810" s="849"/>
      <c r="H810" s="837">
        <v>0</v>
      </c>
      <c r="I810" s="849">
        <v>3</v>
      </c>
      <c r="J810" s="849">
        <v>5663.7000000000007</v>
      </c>
      <c r="K810" s="837">
        <v>1</v>
      </c>
      <c r="L810" s="849">
        <v>3</v>
      </c>
      <c r="M810" s="850">
        <v>5663.7000000000007</v>
      </c>
    </row>
    <row r="811" spans="1:13" ht="14.4" customHeight="1" x14ac:dyDescent="0.3">
      <c r="A811" s="831" t="s">
        <v>3479</v>
      </c>
      <c r="B811" s="832" t="s">
        <v>2570</v>
      </c>
      <c r="C811" s="832" t="s">
        <v>2574</v>
      </c>
      <c r="D811" s="832" t="s">
        <v>2572</v>
      </c>
      <c r="E811" s="832" t="s">
        <v>2575</v>
      </c>
      <c r="F811" s="849"/>
      <c r="G811" s="849"/>
      <c r="H811" s="837">
        <v>0</v>
      </c>
      <c r="I811" s="849">
        <v>1</v>
      </c>
      <c r="J811" s="849">
        <v>414.07</v>
      </c>
      <c r="K811" s="837">
        <v>1</v>
      </c>
      <c r="L811" s="849">
        <v>1</v>
      </c>
      <c r="M811" s="850">
        <v>414.07</v>
      </c>
    </row>
    <row r="812" spans="1:13" ht="14.4" customHeight="1" x14ac:dyDescent="0.3">
      <c r="A812" s="831" t="s">
        <v>3479</v>
      </c>
      <c r="B812" s="832" t="s">
        <v>3052</v>
      </c>
      <c r="C812" s="832" t="s">
        <v>3053</v>
      </c>
      <c r="D812" s="832" t="s">
        <v>3054</v>
      </c>
      <c r="E812" s="832" t="s">
        <v>3055</v>
      </c>
      <c r="F812" s="849"/>
      <c r="G812" s="849"/>
      <c r="H812" s="837">
        <v>0</v>
      </c>
      <c r="I812" s="849">
        <v>2</v>
      </c>
      <c r="J812" s="849">
        <v>100.64</v>
      </c>
      <c r="K812" s="837">
        <v>1</v>
      </c>
      <c r="L812" s="849">
        <v>2</v>
      </c>
      <c r="M812" s="850">
        <v>100.64</v>
      </c>
    </row>
    <row r="813" spans="1:13" ht="14.4" customHeight="1" x14ac:dyDescent="0.3">
      <c r="A813" s="831" t="s">
        <v>3479</v>
      </c>
      <c r="B813" s="832" t="s">
        <v>3406</v>
      </c>
      <c r="C813" s="832" t="s">
        <v>3407</v>
      </c>
      <c r="D813" s="832" t="s">
        <v>2393</v>
      </c>
      <c r="E813" s="832" t="s">
        <v>3408</v>
      </c>
      <c r="F813" s="849"/>
      <c r="G813" s="849"/>
      <c r="H813" s="837">
        <v>0</v>
      </c>
      <c r="I813" s="849">
        <v>1</v>
      </c>
      <c r="J813" s="849">
        <v>65.36</v>
      </c>
      <c r="K813" s="837">
        <v>1</v>
      </c>
      <c r="L813" s="849">
        <v>1</v>
      </c>
      <c r="M813" s="850">
        <v>65.36</v>
      </c>
    </row>
    <row r="814" spans="1:13" ht="14.4" customHeight="1" x14ac:dyDescent="0.3">
      <c r="A814" s="831" t="s">
        <v>3480</v>
      </c>
      <c r="B814" s="832" t="s">
        <v>2555</v>
      </c>
      <c r="C814" s="832" t="s">
        <v>3488</v>
      </c>
      <c r="D814" s="832" t="s">
        <v>2559</v>
      </c>
      <c r="E814" s="832" t="s">
        <v>2560</v>
      </c>
      <c r="F814" s="849"/>
      <c r="G814" s="849"/>
      <c r="H814" s="837">
        <v>0</v>
      </c>
      <c r="I814" s="849">
        <v>2</v>
      </c>
      <c r="J814" s="849">
        <v>32.24</v>
      </c>
      <c r="K814" s="837">
        <v>1</v>
      </c>
      <c r="L814" s="849">
        <v>2</v>
      </c>
      <c r="M814" s="850">
        <v>32.24</v>
      </c>
    </row>
    <row r="815" spans="1:13" ht="14.4" customHeight="1" x14ac:dyDescent="0.3">
      <c r="A815" s="831" t="s">
        <v>3480</v>
      </c>
      <c r="B815" s="832" t="s">
        <v>2565</v>
      </c>
      <c r="C815" s="832" t="s">
        <v>2566</v>
      </c>
      <c r="D815" s="832" t="s">
        <v>1308</v>
      </c>
      <c r="E815" s="832" t="s">
        <v>2567</v>
      </c>
      <c r="F815" s="849"/>
      <c r="G815" s="849"/>
      <c r="H815" s="837">
        <v>0</v>
      </c>
      <c r="I815" s="849">
        <v>1</v>
      </c>
      <c r="J815" s="849">
        <v>32.25</v>
      </c>
      <c r="K815" s="837">
        <v>1</v>
      </c>
      <c r="L815" s="849">
        <v>1</v>
      </c>
      <c r="M815" s="850">
        <v>32.25</v>
      </c>
    </row>
    <row r="816" spans="1:13" ht="14.4" customHeight="1" x14ac:dyDescent="0.3">
      <c r="A816" s="831" t="s">
        <v>3480</v>
      </c>
      <c r="B816" s="832" t="s">
        <v>2607</v>
      </c>
      <c r="C816" s="832" t="s">
        <v>4493</v>
      </c>
      <c r="D816" s="832" t="s">
        <v>2231</v>
      </c>
      <c r="E816" s="832" t="s">
        <v>4494</v>
      </c>
      <c r="F816" s="849">
        <v>1</v>
      </c>
      <c r="G816" s="849">
        <v>43.21</v>
      </c>
      <c r="H816" s="837">
        <v>1</v>
      </c>
      <c r="I816" s="849"/>
      <c r="J816" s="849"/>
      <c r="K816" s="837">
        <v>0</v>
      </c>
      <c r="L816" s="849">
        <v>1</v>
      </c>
      <c r="M816" s="850">
        <v>43.21</v>
      </c>
    </row>
    <row r="817" spans="1:13" ht="14.4" customHeight="1" x14ac:dyDescent="0.3">
      <c r="A817" s="831" t="s">
        <v>3480</v>
      </c>
      <c r="B817" s="832" t="s">
        <v>2645</v>
      </c>
      <c r="C817" s="832" t="s">
        <v>2646</v>
      </c>
      <c r="D817" s="832" t="s">
        <v>2647</v>
      </c>
      <c r="E817" s="832" t="s">
        <v>2648</v>
      </c>
      <c r="F817" s="849"/>
      <c r="G817" s="849"/>
      <c r="H817" s="837">
        <v>0</v>
      </c>
      <c r="I817" s="849">
        <v>1</v>
      </c>
      <c r="J817" s="849">
        <v>93.43</v>
      </c>
      <c r="K817" s="837">
        <v>1</v>
      </c>
      <c r="L817" s="849">
        <v>1</v>
      </c>
      <c r="M817" s="850">
        <v>93.43</v>
      </c>
    </row>
    <row r="818" spans="1:13" ht="14.4" customHeight="1" x14ac:dyDescent="0.3">
      <c r="A818" s="831" t="s">
        <v>3480</v>
      </c>
      <c r="B818" s="832" t="s">
        <v>2670</v>
      </c>
      <c r="C818" s="832" t="s">
        <v>2674</v>
      </c>
      <c r="D818" s="832" t="s">
        <v>848</v>
      </c>
      <c r="E818" s="832" t="s">
        <v>2675</v>
      </c>
      <c r="F818" s="849"/>
      <c r="G818" s="849"/>
      <c r="H818" s="837">
        <v>0</v>
      </c>
      <c r="I818" s="849">
        <v>1</v>
      </c>
      <c r="J818" s="849">
        <v>160.03</v>
      </c>
      <c r="K818" s="837">
        <v>1</v>
      </c>
      <c r="L818" s="849">
        <v>1</v>
      </c>
      <c r="M818" s="850">
        <v>160.03</v>
      </c>
    </row>
    <row r="819" spans="1:13" ht="14.4" customHeight="1" x14ac:dyDescent="0.3">
      <c r="A819" s="831" t="s">
        <v>3480</v>
      </c>
      <c r="B819" s="832" t="s">
        <v>5024</v>
      </c>
      <c r="C819" s="832" t="s">
        <v>4399</v>
      </c>
      <c r="D819" s="832" t="s">
        <v>4400</v>
      </c>
      <c r="E819" s="832" t="s">
        <v>4401</v>
      </c>
      <c r="F819" s="849"/>
      <c r="G819" s="849"/>
      <c r="H819" s="837">
        <v>0</v>
      </c>
      <c r="I819" s="849">
        <v>4</v>
      </c>
      <c r="J819" s="849">
        <v>3931.36</v>
      </c>
      <c r="K819" s="837">
        <v>1</v>
      </c>
      <c r="L819" s="849">
        <v>4</v>
      </c>
      <c r="M819" s="850">
        <v>3931.36</v>
      </c>
    </row>
    <row r="820" spans="1:13" ht="14.4" customHeight="1" x14ac:dyDescent="0.3">
      <c r="A820" s="831" t="s">
        <v>3480</v>
      </c>
      <c r="B820" s="832" t="s">
        <v>2680</v>
      </c>
      <c r="C820" s="832" t="s">
        <v>2684</v>
      </c>
      <c r="D820" s="832" t="s">
        <v>2682</v>
      </c>
      <c r="E820" s="832" t="s">
        <v>2685</v>
      </c>
      <c r="F820" s="849"/>
      <c r="G820" s="849"/>
      <c r="H820" s="837">
        <v>0</v>
      </c>
      <c r="I820" s="849">
        <v>3</v>
      </c>
      <c r="J820" s="849">
        <v>316.32</v>
      </c>
      <c r="K820" s="837">
        <v>1</v>
      </c>
      <c r="L820" s="849">
        <v>3</v>
      </c>
      <c r="M820" s="850">
        <v>316.32</v>
      </c>
    </row>
    <row r="821" spans="1:13" ht="14.4" customHeight="1" x14ac:dyDescent="0.3">
      <c r="A821" s="831" t="s">
        <v>3480</v>
      </c>
      <c r="B821" s="832" t="s">
        <v>2711</v>
      </c>
      <c r="C821" s="832" t="s">
        <v>3644</v>
      </c>
      <c r="D821" s="832" t="s">
        <v>1818</v>
      </c>
      <c r="E821" s="832" t="s">
        <v>2715</v>
      </c>
      <c r="F821" s="849"/>
      <c r="G821" s="849"/>
      <c r="H821" s="837">
        <v>0</v>
      </c>
      <c r="I821" s="849">
        <v>4</v>
      </c>
      <c r="J821" s="849">
        <v>110</v>
      </c>
      <c r="K821" s="837">
        <v>1</v>
      </c>
      <c r="L821" s="849">
        <v>4</v>
      </c>
      <c r="M821" s="850">
        <v>110</v>
      </c>
    </row>
    <row r="822" spans="1:13" ht="14.4" customHeight="1" x14ac:dyDescent="0.3">
      <c r="A822" s="831" t="s">
        <v>3480</v>
      </c>
      <c r="B822" s="832" t="s">
        <v>2711</v>
      </c>
      <c r="C822" s="832" t="s">
        <v>2716</v>
      </c>
      <c r="D822" s="832" t="s">
        <v>736</v>
      </c>
      <c r="E822" s="832" t="s">
        <v>738</v>
      </c>
      <c r="F822" s="849"/>
      <c r="G822" s="849"/>
      <c r="H822" s="837">
        <v>0</v>
      </c>
      <c r="I822" s="849">
        <v>4</v>
      </c>
      <c r="J822" s="849">
        <v>152.16</v>
      </c>
      <c r="K822" s="837">
        <v>1</v>
      </c>
      <c r="L822" s="849">
        <v>4</v>
      </c>
      <c r="M822" s="850">
        <v>152.16</v>
      </c>
    </row>
    <row r="823" spans="1:13" ht="14.4" customHeight="1" x14ac:dyDescent="0.3">
      <c r="A823" s="831" t="s">
        <v>3480</v>
      </c>
      <c r="B823" s="832" t="s">
        <v>2711</v>
      </c>
      <c r="C823" s="832" t="s">
        <v>3538</v>
      </c>
      <c r="D823" s="832" t="s">
        <v>3539</v>
      </c>
      <c r="E823" s="832" t="s">
        <v>3540</v>
      </c>
      <c r="F823" s="849">
        <v>1</v>
      </c>
      <c r="G823" s="849">
        <v>24.8</v>
      </c>
      <c r="H823" s="837">
        <v>1</v>
      </c>
      <c r="I823" s="849"/>
      <c r="J823" s="849"/>
      <c r="K823" s="837">
        <v>0</v>
      </c>
      <c r="L823" s="849">
        <v>1</v>
      </c>
      <c r="M823" s="850">
        <v>24.8</v>
      </c>
    </row>
    <row r="824" spans="1:13" ht="14.4" customHeight="1" x14ac:dyDescent="0.3">
      <c r="A824" s="831" t="s">
        <v>3480</v>
      </c>
      <c r="B824" s="832" t="s">
        <v>2711</v>
      </c>
      <c r="C824" s="832" t="s">
        <v>4495</v>
      </c>
      <c r="D824" s="832" t="s">
        <v>4181</v>
      </c>
      <c r="E824" s="832" t="s">
        <v>737</v>
      </c>
      <c r="F824" s="849">
        <v>6</v>
      </c>
      <c r="G824" s="849">
        <v>105.35999999999999</v>
      </c>
      <c r="H824" s="837">
        <v>1</v>
      </c>
      <c r="I824" s="849"/>
      <c r="J824" s="849"/>
      <c r="K824" s="837">
        <v>0</v>
      </c>
      <c r="L824" s="849">
        <v>6</v>
      </c>
      <c r="M824" s="850">
        <v>105.35999999999999</v>
      </c>
    </row>
    <row r="825" spans="1:13" ht="14.4" customHeight="1" x14ac:dyDescent="0.3">
      <c r="A825" s="831" t="s">
        <v>3480</v>
      </c>
      <c r="B825" s="832" t="s">
        <v>2733</v>
      </c>
      <c r="C825" s="832" t="s">
        <v>2734</v>
      </c>
      <c r="D825" s="832" t="s">
        <v>761</v>
      </c>
      <c r="E825" s="832" t="s">
        <v>2735</v>
      </c>
      <c r="F825" s="849"/>
      <c r="G825" s="849"/>
      <c r="H825" s="837">
        <v>0</v>
      </c>
      <c r="I825" s="849">
        <v>4</v>
      </c>
      <c r="J825" s="849">
        <v>70.239999999999995</v>
      </c>
      <c r="K825" s="837">
        <v>1</v>
      </c>
      <c r="L825" s="849">
        <v>4</v>
      </c>
      <c r="M825" s="850">
        <v>70.239999999999995</v>
      </c>
    </row>
    <row r="826" spans="1:13" ht="14.4" customHeight="1" x14ac:dyDescent="0.3">
      <c r="A826" s="831" t="s">
        <v>3480</v>
      </c>
      <c r="B826" s="832" t="s">
        <v>2759</v>
      </c>
      <c r="C826" s="832" t="s">
        <v>2760</v>
      </c>
      <c r="D826" s="832" t="s">
        <v>2761</v>
      </c>
      <c r="E826" s="832" t="s">
        <v>2762</v>
      </c>
      <c r="F826" s="849"/>
      <c r="G826" s="849"/>
      <c r="H826" s="837">
        <v>0</v>
      </c>
      <c r="I826" s="849">
        <v>1</v>
      </c>
      <c r="J826" s="849">
        <v>93.27</v>
      </c>
      <c r="K826" s="837">
        <v>1</v>
      </c>
      <c r="L826" s="849">
        <v>1</v>
      </c>
      <c r="M826" s="850">
        <v>93.27</v>
      </c>
    </row>
    <row r="827" spans="1:13" ht="14.4" customHeight="1" x14ac:dyDescent="0.3">
      <c r="A827" s="831" t="s">
        <v>3480</v>
      </c>
      <c r="B827" s="832" t="s">
        <v>2759</v>
      </c>
      <c r="C827" s="832" t="s">
        <v>2763</v>
      </c>
      <c r="D827" s="832" t="s">
        <v>2761</v>
      </c>
      <c r="E827" s="832" t="s">
        <v>2747</v>
      </c>
      <c r="F827" s="849"/>
      <c r="G827" s="849"/>
      <c r="H827" s="837">
        <v>0</v>
      </c>
      <c r="I827" s="849">
        <v>3</v>
      </c>
      <c r="J827" s="849">
        <v>93.27</v>
      </c>
      <c r="K827" s="837">
        <v>1</v>
      </c>
      <c r="L827" s="849">
        <v>3</v>
      </c>
      <c r="M827" s="850">
        <v>93.27</v>
      </c>
    </row>
    <row r="828" spans="1:13" ht="14.4" customHeight="1" x14ac:dyDescent="0.3">
      <c r="A828" s="831" t="s">
        <v>3480</v>
      </c>
      <c r="B828" s="832" t="s">
        <v>2766</v>
      </c>
      <c r="C828" s="832" t="s">
        <v>3327</v>
      </c>
      <c r="D828" s="832" t="s">
        <v>2768</v>
      </c>
      <c r="E828" s="832" t="s">
        <v>2765</v>
      </c>
      <c r="F828" s="849"/>
      <c r="G828" s="849"/>
      <c r="H828" s="837">
        <v>0</v>
      </c>
      <c r="I828" s="849">
        <v>6</v>
      </c>
      <c r="J828" s="849">
        <v>93.300000000000011</v>
      </c>
      <c r="K828" s="837">
        <v>1</v>
      </c>
      <c r="L828" s="849">
        <v>6</v>
      </c>
      <c r="M828" s="850">
        <v>93.300000000000011</v>
      </c>
    </row>
    <row r="829" spans="1:13" ht="14.4" customHeight="1" x14ac:dyDescent="0.3">
      <c r="A829" s="831" t="s">
        <v>3480</v>
      </c>
      <c r="B829" s="832" t="s">
        <v>2766</v>
      </c>
      <c r="C829" s="832" t="s">
        <v>2767</v>
      </c>
      <c r="D829" s="832" t="s">
        <v>2768</v>
      </c>
      <c r="E829" s="832" t="s">
        <v>2769</v>
      </c>
      <c r="F829" s="849"/>
      <c r="G829" s="849"/>
      <c r="H829" s="837">
        <v>0</v>
      </c>
      <c r="I829" s="849">
        <v>3</v>
      </c>
      <c r="J829" s="849">
        <v>93.27</v>
      </c>
      <c r="K829" s="837">
        <v>1</v>
      </c>
      <c r="L829" s="849">
        <v>3</v>
      </c>
      <c r="M829" s="850">
        <v>93.27</v>
      </c>
    </row>
    <row r="830" spans="1:13" ht="14.4" customHeight="1" x14ac:dyDescent="0.3">
      <c r="A830" s="831" t="s">
        <v>3480</v>
      </c>
      <c r="B830" s="832" t="s">
        <v>2770</v>
      </c>
      <c r="C830" s="832" t="s">
        <v>2773</v>
      </c>
      <c r="D830" s="832" t="s">
        <v>2772</v>
      </c>
      <c r="E830" s="832" t="s">
        <v>2774</v>
      </c>
      <c r="F830" s="849"/>
      <c r="G830" s="849"/>
      <c r="H830" s="837">
        <v>0</v>
      </c>
      <c r="I830" s="849">
        <v>6</v>
      </c>
      <c r="J830" s="849">
        <v>373.08</v>
      </c>
      <c r="K830" s="837">
        <v>1</v>
      </c>
      <c r="L830" s="849">
        <v>6</v>
      </c>
      <c r="M830" s="850">
        <v>373.08</v>
      </c>
    </row>
    <row r="831" spans="1:13" ht="14.4" customHeight="1" x14ac:dyDescent="0.3">
      <c r="A831" s="831" t="s">
        <v>3480</v>
      </c>
      <c r="B831" s="832" t="s">
        <v>2770</v>
      </c>
      <c r="C831" s="832" t="s">
        <v>2771</v>
      </c>
      <c r="D831" s="832" t="s">
        <v>2772</v>
      </c>
      <c r="E831" s="832" t="s">
        <v>2268</v>
      </c>
      <c r="F831" s="849"/>
      <c r="G831" s="849"/>
      <c r="H831" s="837">
        <v>0</v>
      </c>
      <c r="I831" s="849">
        <v>3</v>
      </c>
      <c r="J831" s="849">
        <v>93.27</v>
      </c>
      <c r="K831" s="837">
        <v>1</v>
      </c>
      <c r="L831" s="849">
        <v>3</v>
      </c>
      <c r="M831" s="850">
        <v>93.27</v>
      </c>
    </row>
    <row r="832" spans="1:13" ht="14.4" customHeight="1" x14ac:dyDescent="0.3">
      <c r="A832" s="831" t="s">
        <v>3480</v>
      </c>
      <c r="B832" s="832" t="s">
        <v>2784</v>
      </c>
      <c r="C832" s="832" t="s">
        <v>2785</v>
      </c>
      <c r="D832" s="832" t="s">
        <v>2786</v>
      </c>
      <c r="E832" s="832" t="s">
        <v>2787</v>
      </c>
      <c r="F832" s="849"/>
      <c r="G832" s="849"/>
      <c r="H832" s="837">
        <v>0</v>
      </c>
      <c r="I832" s="849">
        <v>12</v>
      </c>
      <c r="J832" s="849">
        <v>124.08</v>
      </c>
      <c r="K832" s="837">
        <v>1</v>
      </c>
      <c r="L832" s="849">
        <v>12</v>
      </c>
      <c r="M832" s="850">
        <v>124.08</v>
      </c>
    </row>
    <row r="833" spans="1:13" ht="14.4" customHeight="1" x14ac:dyDescent="0.3">
      <c r="A833" s="831" t="s">
        <v>3480</v>
      </c>
      <c r="B833" s="832" t="s">
        <v>2803</v>
      </c>
      <c r="C833" s="832" t="s">
        <v>3345</v>
      </c>
      <c r="D833" s="832" t="s">
        <v>2805</v>
      </c>
      <c r="E833" s="832" t="s">
        <v>3346</v>
      </c>
      <c r="F833" s="849"/>
      <c r="G833" s="849"/>
      <c r="H833" s="837">
        <v>0</v>
      </c>
      <c r="I833" s="849">
        <v>2</v>
      </c>
      <c r="J833" s="849">
        <v>704.74</v>
      </c>
      <c r="K833" s="837">
        <v>1</v>
      </c>
      <c r="L833" s="849">
        <v>2</v>
      </c>
      <c r="M833" s="850">
        <v>704.74</v>
      </c>
    </row>
    <row r="834" spans="1:13" ht="14.4" customHeight="1" x14ac:dyDescent="0.3">
      <c r="A834" s="831" t="s">
        <v>3480</v>
      </c>
      <c r="B834" s="832" t="s">
        <v>2816</v>
      </c>
      <c r="C834" s="832" t="s">
        <v>2817</v>
      </c>
      <c r="D834" s="832" t="s">
        <v>2818</v>
      </c>
      <c r="E834" s="832" t="s">
        <v>2819</v>
      </c>
      <c r="F834" s="849"/>
      <c r="G834" s="849"/>
      <c r="H834" s="837">
        <v>0</v>
      </c>
      <c r="I834" s="849">
        <v>1</v>
      </c>
      <c r="J834" s="849">
        <v>12.79</v>
      </c>
      <c r="K834" s="837">
        <v>1</v>
      </c>
      <c r="L834" s="849">
        <v>1</v>
      </c>
      <c r="M834" s="850">
        <v>12.79</v>
      </c>
    </row>
    <row r="835" spans="1:13" ht="14.4" customHeight="1" x14ac:dyDescent="0.3">
      <c r="A835" s="831" t="s">
        <v>3480</v>
      </c>
      <c r="B835" s="832" t="s">
        <v>2830</v>
      </c>
      <c r="C835" s="832" t="s">
        <v>3357</v>
      </c>
      <c r="D835" s="832" t="s">
        <v>1356</v>
      </c>
      <c r="E835" s="832" t="s">
        <v>3358</v>
      </c>
      <c r="F835" s="849"/>
      <c r="G835" s="849"/>
      <c r="H835" s="837">
        <v>0</v>
      </c>
      <c r="I835" s="849">
        <v>1</v>
      </c>
      <c r="J835" s="849">
        <v>77.790000000000006</v>
      </c>
      <c r="K835" s="837">
        <v>1</v>
      </c>
      <c r="L835" s="849">
        <v>1</v>
      </c>
      <c r="M835" s="850">
        <v>77.790000000000006</v>
      </c>
    </row>
    <row r="836" spans="1:13" ht="14.4" customHeight="1" x14ac:dyDescent="0.3">
      <c r="A836" s="831" t="s">
        <v>3480</v>
      </c>
      <c r="B836" s="832" t="s">
        <v>2842</v>
      </c>
      <c r="C836" s="832" t="s">
        <v>2851</v>
      </c>
      <c r="D836" s="832" t="s">
        <v>1790</v>
      </c>
      <c r="E836" s="832" t="s">
        <v>2852</v>
      </c>
      <c r="F836" s="849"/>
      <c r="G836" s="849"/>
      <c r="H836" s="837">
        <v>0</v>
      </c>
      <c r="I836" s="849">
        <v>9</v>
      </c>
      <c r="J836" s="849">
        <v>1257.93</v>
      </c>
      <c r="K836" s="837">
        <v>1</v>
      </c>
      <c r="L836" s="849">
        <v>9</v>
      </c>
      <c r="M836" s="850">
        <v>1257.93</v>
      </c>
    </row>
    <row r="837" spans="1:13" ht="14.4" customHeight="1" x14ac:dyDescent="0.3">
      <c r="A837" s="831" t="s">
        <v>3480</v>
      </c>
      <c r="B837" s="832" t="s">
        <v>2842</v>
      </c>
      <c r="C837" s="832" t="s">
        <v>2853</v>
      </c>
      <c r="D837" s="832" t="s">
        <v>1790</v>
      </c>
      <c r="E837" s="832" t="s">
        <v>2854</v>
      </c>
      <c r="F837" s="849"/>
      <c r="G837" s="849"/>
      <c r="H837" s="837">
        <v>0</v>
      </c>
      <c r="I837" s="849">
        <v>1</v>
      </c>
      <c r="J837" s="849">
        <v>93.18</v>
      </c>
      <c r="K837" s="837">
        <v>1</v>
      </c>
      <c r="L837" s="849">
        <v>1</v>
      </c>
      <c r="M837" s="850">
        <v>93.18</v>
      </c>
    </row>
    <row r="838" spans="1:13" ht="14.4" customHeight="1" x14ac:dyDescent="0.3">
      <c r="A838" s="831" t="s">
        <v>3480</v>
      </c>
      <c r="B838" s="832" t="s">
        <v>2842</v>
      </c>
      <c r="C838" s="832" t="s">
        <v>2855</v>
      </c>
      <c r="D838" s="832" t="s">
        <v>1790</v>
      </c>
      <c r="E838" s="832" t="s">
        <v>2856</v>
      </c>
      <c r="F838" s="849"/>
      <c r="G838" s="849"/>
      <c r="H838" s="837">
        <v>0</v>
      </c>
      <c r="I838" s="849">
        <v>3</v>
      </c>
      <c r="J838" s="849">
        <v>838.58999999999992</v>
      </c>
      <c r="K838" s="837">
        <v>1</v>
      </c>
      <c r="L838" s="849">
        <v>3</v>
      </c>
      <c r="M838" s="850">
        <v>838.58999999999992</v>
      </c>
    </row>
    <row r="839" spans="1:13" ht="14.4" customHeight="1" x14ac:dyDescent="0.3">
      <c r="A839" s="831" t="s">
        <v>3480</v>
      </c>
      <c r="B839" s="832" t="s">
        <v>2842</v>
      </c>
      <c r="C839" s="832" t="s">
        <v>3674</v>
      </c>
      <c r="D839" s="832" t="s">
        <v>2844</v>
      </c>
      <c r="E839" s="832" t="s">
        <v>823</v>
      </c>
      <c r="F839" s="849">
        <v>1</v>
      </c>
      <c r="G839" s="849">
        <v>117.71</v>
      </c>
      <c r="H839" s="837">
        <v>1</v>
      </c>
      <c r="I839" s="849"/>
      <c r="J839" s="849"/>
      <c r="K839" s="837">
        <v>0</v>
      </c>
      <c r="L839" s="849">
        <v>1</v>
      </c>
      <c r="M839" s="850">
        <v>117.71</v>
      </c>
    </row>
    <row r="840" spans="1:13" ht="14.4" customHeight="1" x14ac:dyDescent="0.3">
      <c r="A840" s="831" t="s">
        <v>3480</v>
      </c>
      <c r="B840" s="832" t="s">
        <v>2857</v>
      </c>
      <c r="C840" s="832" t="s">
        <v>3366</v>
      </c>
      <c r="D840" s="832" t="s">
        <v>2859</v>
      </c>
      <c r="E840" s="832" t="s">
        <v>823</v>
      </c>
      <c r="F840" s="849"/>
      <c r="G840" s="849"/>
      <c r="H840" s="837">
        <v>0</v>
      </c>
      <c r="I840" s="849">
        <v>3</v>
      </c>
      <c r="J840" s="849">
        <v>430.04999999999995</v>
      </c>
      <c r="K840" s="837">
        <v>1</v>
      </c>
      <c r="L840" s="849">
        <v>3</v>
      </c>
      <c r="M840" s="850">
        <v>430.04999999999995</v>
      </c>
    </row>
    <row r="841" spans="1:13" ht="14.4" customHeight="1" x14ac:dyDescent="0.3">
      <c r="A841" s="831" t="s">
        <v>3480</v>
      </c>
      <c r="B841" s="832" t="s">
        <v>2857</v>
      </c>
      <c r="C841" s="832" t="s">
        <v>2858</v>
      </c>
      <c r="D841" s="832" t="s">
        <v>2859</v>
      </c>
      <c r="E841" s="832" t="s">
        <v>762</v>
      </c>
      <c r="F841" s="849"/>
      <c r="G841" s="849"/>
      <c r="H841" s="837">
        <v>0</v>
      </c>
      <c r="I841" s="849">
        <v>7</v>
      </c>
      <c r="J841" s="849">
        <v>652.26</v>
      </c>
      <c r="K841" s="837">
        <v>1</v>
      </c>
      <c r="L841" s="849">
        <v>7</v>
      </c>
      <c r="M841" s="850">
        <v>652.26</v>
      </c>
    </row>
    <row r="842" spans="1:13" ht="14.4" customHeight="1" x14ac:dyDescent="0.3">
      <c r="A842" s="831" t="s">
        <v>3480</v>
      </c>
      <c r="B842" s="832" t="s">
        <v>2862</v>
      </c>
      <c r="C842" s="832" t="s">
        <v>3747</v>
      </c>
      <c r="D842" s="832" t="s">
        <v>1332</v>
      </c>
      <c r="E842" s="832" t="s">
        <v>3746</v>
      </c>
      <c r="F842" s="849"/>
      <c r="G842" s="849"/>
      <c r="H842" s="837">
        <v>0</v>
      </c>
      <c r="I842" s="849">
        <v>1</v>
      </c>
      <c r="J842" s="849">
        <v>556.04</v>
      </c>
      <c r="K842" s="837">
        <v>1</v>
      </c>
      <c r="L842" s="849">
        <v>1</v>
      </c>
      <c r="M842" s="850">
        <v>556.04</v>
      </c>
    </row>
    <row r="843" spans="1:13" ht="14.4" customHeight="1" x14ac:dyDescent="0.3">
      <c r="A843" s="831" t="s">
        <v>3480</v>
      </c>
      <c r="B843" s="832" t="s">
        <v>2881</v>
      </c>
      <c r="C843" s="832" t="s">
        <v>2882</v>
      </c>
      <c r="D843" s="832" t="s">
        <v>1380</v>
      </c>
      <c r="E843" s="832" t="s">
        <v>2883</v>
      </c>
      <c r="F843" s="849"/>
      <c r="G843" s="849"/>
      <c r="H843" s="837">
        <v>0</v>
      </c>
      <c r="I843" s="849">
        <v>2</v>
      </c>
      <c r="J843" s="849">
        <v>65.739999999999995</v>
      </c>
      <c r="K843" s="837">
        <v>1</v>
      </c>
      <c r="L843" s="849">
        <v>2</v>
      </c>
      <c r="M843" s="850">
        <v>65.739999999999995</v>
      </c>
    </row>
    <row r="844" spans="1:13" ht="14.4" customHeight="1" x14ac:dyDescent="0.3">
      <c r="A844" s="831" t="s">
        <v>3480</v>
      </c>
      <c r="B844" s="832" t="s">
        <v>2895</v>
      </c>
      <c r="C844" s="832" t="s">
        <v>2896</v>
      </c>
      <c r="D844" s="832" t="s">
        <v>2897</v>
      </c>
      <c r="E844" s="832" t="s">
        <v>2898</v>
      </c>
      <c r="F844" s="849"/>
      <c r="G844" s="849"/>
      <c r="H844" s="837">
        <v>0</v>
      </c>
      <c r="I844" s="849">
        <v>1</v>
      </c>
      <c r="J844" s="849">
        <v>74.08</v>
      </c>
      <c r="K844" s="837">
        <v>1</v>
      </c>
      <c r="L844" s="849">
        <v>1</v>
      </c>
      <c r="M844" s="850">
        <v>74.08</v>
      </c>
    </row>
    <row r="845" spans="1:13" ht="14.4" customHeight="1" x14ac:dyDescent="0.3">
      <c r="A845" s="831" t="s">
        <v>3480</v>
      </c>
      <c r="B845" s="832" t="s">
        <v>2895</v>
      </c>
      <c r="C845" s="832" t="s">
        <v>2908</v>
      </c>
      <c r="D845" s="832" t="s">
        <v>2900</v>
      </c>
      <c r="E845" s="832" t="s">
        <v>2909</v>
      </c>
      <c r="F845" s="849"/>
      <c r="G845" s="849"/>
      <c r="H845" s="837">
        <v>0</v>
      </c>
      <c r="I845" s="849">
        <v>1</v>
      </c>
      <c r="J845" s="849">
        <v>84.18</v>
      </c>
      <c r="K845" s="837">
        <v>1</v>
      </c>
      <c r="L845" s="849">
        <v>1</v>
      </c>
      <c r="M845" s="850">
        <v>84.18</v>
      </c>
    </row>
    <row r="846" spans="1:13" ht="14.4" customHeight="1" x14ac:dyDescent="0.3">
      <c r="A846" s="831" t="s">
        <v>3480</v>
      </c>
      <c r="B846" s="832" t="s">
        <v>2895</v>
      </c>
      <c r="C846" s="832" t="s">
        <v>2910</v>
      </c>
      <c r="D846" s="832" t="s">
        <v>2897</v>
      </c>
      <c r="E846" s="832" t="s">
        <v>2911</v>
      </c>
      <c r="F846" s="849"/>
      <c r="G846" s="849"/>
      <c r="H846" s="837">
        <v>0</v>
      </c>
      <c r="I846" s="849">
        <v>1</v>
      </c>
      <c r="J846" s="849">
        <v>63.14</v>
      </c>
      <c r="K846" s="837">
        <v>1</v>
      </c>
      <c r="L846" s="849">
        <v>1</v>
      </c>
      <c r="M846" s="850">
        <v>63.14</v>
      </c>
    </row>
    <row r="847" spans="1:13" ht="14.4" customHeight="1" x14ac:dyDescent="0.3">
      <c r="A847" s="831" t="s">
        <v>3480</v>
      </c>
      <c r="B847" s="832" t="s">
        <v>2895</v>
      </c>
      <c r="C847" s="832" t="s">
        <v>2912</v>
      </c>
      <c r="D847" s="832" t="s">
        <v>2897</v>
      </c>
      <c r="E847" s="832" t="s">
        <v>2913</v>
      </c>
      <c r="F847" s="849"/>
      <c r="G847" s="849"/>
      <c r="H847" s="837">
        <v>0</v>
      </c>
      <c r="I847" s="849">
        <v>2</v>
      </c>
      <c r="J847" s="849">
        <v>98.16</v>
      </c>
      <c r="K847" s="837">
        <v>1</v>
      </c>
      <c r="L847" s="849">
        <v>2</v>
      </c>
      <c r="M847" s="850">
        <v>98.16</v>
      </c>
    </row>
    <row r="848" spans="1:13" ht="14.4" customHeight="1" x14ac:dyDescent="0.3">
      <c r="A848" s="831" t="s">
        <v>3480</v>
      </c>
      <c r="B848" s="832" t="s">
        <v>2895</v>
      </c>
      <c r="C848" s="832" t="s">
        <v>3968</v>
      </c>
      <c r="D848" s="832" t="s">
        <v>2897</v>
      </c>
      <c r="E848" s="832" t="s">
        <v>3969</v>
      </c>
      <c r="F848" s="849">
        <v>1</v>
      </c>
      <c r="G848" s="849">
        <v>84.18</v>
      </c>
      <c r="H848" s="837">
        <v>1</v>
      </c>
      <c r="I848" s="849"/>
      <c r="J848" s="849"/>
      <c r="K848" s="837">
        <v>0</v>
      </c>
      <c r="L848" s="849">
        <v>1</v>
      </c>
      <c r="M848" s="850">
        <v>84.18</v>
      </c>
    </row>
    <row r="849" spans="1:13" ht="14.4" customHeight="1" x14ac:dyDescent="0.3">
      <c r="A849" s="831" t="s">
        <v>3480</v>
      </c>
      <c r="B849" s="832" t="s">
        <v>5017</v>
      </c>
      <c r="C849" s="832" t="s">
        <v>3797</v>
      </c>
      <c r="D849" s="832" t="s">
        <v>2059</v>
      </c>
      <c r="E849" s="832" t="s">
        <v>3798</v>
      </c>
      <c r="F849" s="849">
        <v>2</v>
      </c>
      <c r="G849" s="849">
        <v>197.5</v>
      </c>
      <c r="H849" s="837">
        <v>1</v>
      </c>
      <c r="I849" s="849"/>
      <c r="J849" s="849"/>
      <c r="K849" s="837">
        <v>0</v>
      </c>
      <c r="L849" s="849">
        <v>2</v>
      </c>
      <c r="M849" s="850">
        <v>197.5</v>
      </c>
    </row>
    <row r="850" spans="1:13" ht="14.4" customHeight="1" x14ac:dyDescent="0.3">
      <c r="A850" s="831" t="s">
        <v>3480</v>
      </c>
      <c r="B850" s="832" t="s">
        <v>5017</v>
      </c>
      <c r="C850" s="832" t="s">
        <v>3799</v>
      </c>
      <c r="D850" s="832" t="s">
        <v>2059</v>
      </c>
      <c r="E850" s="832" t="s">
        <v>3798</v>
      </c>
      <c r="F850" s="849">
        <v>2</v>
      </c>
      <c r="G850" s="849">
        <v>197.5</v>
      </c>
      <c r="H850" s="837">
        <v>1</v>
      </c>
      <c r="I850" s="849"/>
      <c r="J850" s="849"/>
      <c r="K850" s="837">
        <v>0</v>
      </c>
      <c r="L850" s="849">
        <v>2</v>
      </c>
      <c r="M850" s="850">
        <v>197.5</v>
      </c>
    </row>
    <row r="851" spans="1:13" ht="14.4" customHeight="1" x14ac:dyDescent="0.3">
      <c r="A851" s="831" t="s">
        <v>3480</v>
      </c>
      <c r="B851" s="832" t="s">
        <v>3016</v>
      </c>
      <c r="C851" s="832" t="s">
        <v>3017</v>
      </c>
      <c r="D851" s="832" t="s">
        <v>3018</v>
      </c>
      <c r="E851" s="832" t="s">
        <v>3019</v>
      </c>
      <c r="F851" s="849"/>
      <c r="G851" s="849"/>
      <c r="H851" s="837">
        <v>0</v>
      </c>
      <c r="I851" s="849">
        <v>1</v>
      </c>
      <c r="J851" s="849">
        <v>46.99</v>
      </c>
      <c r="K851" s="837">
        <v>1</v>
      </c>
      <c r="L851" s="849">
        <v>1</v>
      </c>
      <c r="M851" s="850">
        <v>46.99</v>
      </c>
    </row>
    <row r="852" spans="1:13" ht="14.4" customHeight="1" x14ac:dyDescent="0.3">
      <c r="A852" s="831" t="s">
        <v>3480</v>
      </c>
      <c r="B852" s="832" t="s">
        <v>3020</v>
      </c>
      <c r="C852" s="832" t="s">
        <v>3023</v>
      </c>
      <c r="D852" s="832" t="s">
        <v>701</v>
      </c>
      <c r="E852" s="832" t="s">
        <v>642</v>
      </c>
      <c r="F852" s="849"/>
      <c r="G852" s="849"/>
      <c r="H852" s="837">
        <v>0</v>
      </c>
      <c r="I852" s="849">
        <v>2</v>
      </c>
      <c r="J852" s="849">
        <v>70.5</v>
      </c>
      <c r="K852" s="837">
        <v>1</v>
      </c>
      <c r="L852" s="849">
        <v>2</v>
      </c>
      <c r="M852" s="850">
        <v>70.5</v>
      </c>
    </row>
    <row r="853" spans="1:13" ht="14.4" customHeight="1" x14ac:dyDescent="0.3">
      <c r="A853" s="831" t="s">
        <v>3480</v>
      </c>
      <c r="B853" s="832" t="s">
        <v>3024</v>
      </c>
      <c r="C853" s="832" t="s">
        <v>3026</v>
      </c>
      <c r="D853" s="832" t="s">
        <v>641</v>
      </c>
      <c r="E853" s="832" t="s">
        <v>643</v>
      </c>
      <c r="F853" s="849"/>
      <c r="G853" s="849"/>
      <c r="H853" s="837">
        <v>0</v>
      </c>
      <c r="I853" s="849">
        <v>10</v>
      </c>
      <c r="J853" s="849">
        <v>725.5</v>
      </c>
      <c r="K853" s="837">
        <v>1</v>
      </c>
      <c r="L853" s="849">
        <v>10</v>
      </c>
      <c r="M853" s="850">
        <v>725.5</v>
      </c>
    </row>
    <row r="854" spans="1:13" ht="14.4" customHeight="1" x14ac:dyDescent="0.3">
      <c r="A854" s="831" t="s">
        <v>3480</v>
      </c>
      <c r="B854" s="832" t="s">
        <v>3024</v>
      </c>
      <c r="C854" s="832" t="s">
        <v>3025</v>
      </c>
      <c r="D854" s="832" t="s">
        <v>641</v>
      </c>
      <c r="E854" s="832" t="s">
        <v>642</v>
      </c>
      <c r="F854" s="849"/>
      <c r="G854" s="849"/>
      <c r="H854" s="837">
        <v>0</v>
      </c>
      <c r="I854" s="849">
        <v>23</v>
      </c>
      <c r="J854" s="849">
        <v>500.48</v>
      </c>
      <c r="K854" s="837">
        <v>1</v>
      </c>
      <c r="L854" s="849">
        <v>23</v>
      </c>
      <c r="M854" s="850">
        <v>500.48</v>
      </c>
    </row>
    <row r="855" spans="1:13" ht="14.4" customHeight="1" x14ac:dyDescent="0.3">
      <c r="A855" s="831" t="s">
        <v>3480</v>
      </c>
      <c r="B855" s="832" t="s">
        <v>3142</v>
      </c>
      <c r="C855" s="832" t="s">
        <v>3145</v>
      </c>
      <c r="D855" s="832" t="s">
        <v>1891</v>
      </c>
      <c r="E855" s="832" t="s">
        <v>3144</v>
      </c>
      <c r="F855" s="849"/>
      <c r="G855" s="849"/>
      <c r="H855" s="837"/>
      <c r="I855" s="849">
        <v>3</v>
      </c>
      <c r="J855" s="849">
        <v>0</v>
      </c>
      <c r="K855" s="837"/>
      <c r="L855" s="849">
        <v>3</v>
      </c>
      <c r="M855" s="850">
        <v>0</v>
      </c>
    </row>
    <row r="856" spans="1:13" ht="14.4" customHeight="1" x14ac:dyDescent="0.3">
      <c r="A856" s="831" t="s">
        <v>3480</v>
      </c>
      <c r="B856" s="832" t="s">
        <v>3142</v>
      </c>
      <c r="C856" s="832" t="s">
        <v>3146</v>
      </c>
      <c r="D856" s="832" t="s">
        <v>1891</v>
      </c>
      <c r="E856" s="832" t="s">
        <v>3147</v>
      </c>
      <c r="F856" s="849"/>
      <c r="G856" s="849"/>
      <c r="H856" s="837"/>
      <c r="I856" s="849">
        <v>1</v>
      </c>
      <c r="J856" s="849">
        <v>0</v>
      </c>
      <c r="K856" s="837"/>
      <c r="L856" s="849">
        <v>1</v>
      </c>
      <c r="M856" s="850">
        <v>0</v>
      </c>
    </row>
    <row r="857" spans="1:13" ht="14.4" customHeight="1" x14ac:dyDescent="0.3">
      <c r="A857" s="831" t="s">
        <v>3480</v>
      </c>
      <c r="B857" s="832" t="s">
        <v>3142</v>
      </c>
      <c r="C857" s="832" t="s">
        <v>4506</v>
      </c>
      <c r="D857" s="832" t="s">
        <v>4507</v>
      </c>
      <c r="E857" s="832" t="s">
        <v>3144</v>
      </c>
      <c r="F857" s="849">
        <v>2</v>
      </c>
      <c r="G857" s="849">
        <v>0</v>
      </c>
      <c r="H857" s="837"/>
      <c r="I857" s="849"/>
      <c r="J857" s="849"/>
      <c r="K857" s="837"/>
      <c r="L857" s="849">
        <v>2</v>
      </c>
      <c r="M857" s="850">
        <v>0</v>
      </c>
    </row>
    <row r="858" spans="1:13" ht="14.4" customHeight="1" x14ac:dyDescent="0.3">
      <c r="A858" s="831" t="s">
        <v>3480</v>
      </c>
      <c r="B858" s="832" t="s">
        <v>3163</v>
      </c>
      <c r="C858" s="832" t="s">
        <v>3164</v>
      </c>
      <c r="D858" s="832" t="s">
        <v>2199</v>
      </c>
      <c r="E858" s="832" t="s">
        <v>3165</v>
      </c>
      <c r="F858" s="849"/>
      <c r="G858" s="849"/>
      <c r="H858" s="837">
        <v>0</v>
      </c>
      <c r="I858" s="849">
        <v>1</v>
      </c>
      <c r="J858" s="849">
        <v>123.2</v>
      </c>
      <c r="K858" s="837">
        <v>1</v>
      </c>
      <c r="L858" s="849">
        <v>1</v>
      </c>
      <c r="M858" s="850">
        <v>123.2</v>
      </c>
    </row>
    <row r="859" spans="1:13" ht="14.4" customHeight="1" x14ac:dyDescent="0.3">
      <c r="A859" s="831" t="s">
        <v>3480</v>
      </c>
      <c r="B859" s="832" t="s">
        <v>3182</v>
      </c>
      <c r="C859" s="832" t="s">
        <v>3445</v>
      </c>
      <c r="D859" s="832" t="s">
        <v>813</v>
      </c>
      <c r="E859" s="832" t="s">
        <v>3326</v>
      </c>
      <c r="F859" s="849"/>
      <c r="G859" s="849"/>
      <c r="H859" s="837"/>
      <c r="I859" s="849">
        <v>2</v>
      </c>
      <c r="J859" s="849">
        <v>0</v>
      </c>
      <c r="K859" s="837"/>
      <c r="L859" s="849">
        <v>2</v>
      </c>
      <c r="M859" s="850">
        <v>0</v>
      </c>
    </row>
    <row r="860" spans="1:13" ht="14.4" customHeight="1" x14ac:dyDescent="0.3">
      <c r="A860" s="831" t="s">
        <v>3480</v>
      </c>
      <c r="B860" s="832" t="s">
        <v>3186</v>
      </c>
      <c r="C860" s="832" t="s">
        <v>3187</v>
      </c>
      <c r="D860" s="832" t="s">
        <v>3188</v>
      </c>
      <c r="E860" s="832" t="s">
        <v>921</v>
      </c>
      <c r="F860" s="849"/>
      <c r="G860" s="849"/>
      <c r="H860" s="837">
        <v>0</v>
      </c>
      <c r="I860" s="849">
        <v>5</v>
      </c>
      <c r="J860" s="849">
        <v>1321.15</v>
      </c>
      <c r="K860" s="837">
        <v>1</v>
      </c>
      <c r="L860" s="849">
        <v>5</v>
      </c>
      <c r="M860" s="850">
        <v>1321.15</v>
      </c>
    </row>
    <row r="861" spans="1:13" ht="14.4" customHeight="1" x14ac:dyDescent="0.3">
      <c r="A861" s="831" t="s">
        <v>3480</v>
      </c>
      <c r="B861" s="832" t="s">
        <v>3186</v>
      </c>
      <c r="C861" s="832" t="s">
        <v>4475</v>
      </c>
      <c r="D861" s="832" t="s">
        <v>3188</v>
      </c>
      <c r="E861" s="832" t="s">
        <v>2200</v>
      </c>
      <c r="F861" s="849"/>
      <c r="G861" s="849"/>
      <c r="H861" s="837">
        <v>0</v>
      </c>
      <c r="I861" s="849">
        <v>2</v>
      </c>
      <c r="J861" s="849">
        <v>2113.7800000000002</v>
      </c>
      <c r="K861" s="837">
        <v>1</v>
      </c>
      <c r="L861" s="849">
        <v>2</v>
      </c>
      <c r="M861" s="850">
        <v>2113.7800000000002</v>
      </c>
    </row>
    <row r="862" spans="1:13" ht="14.4" customHeight="1" x14ac:dyDescent="0.3">
      <c r="A862" s="831" t="s">
        <v>3480</v>
      </c>
      <c r="B862" s="832" t="s">
        <v>3186</v>
      </c>
      <c r="C862" s="832" t="s">
        <v>3734</v>
      </c>
      <c r="D862" s="832" t="s">
        <v>3188</v>
      </c>
      <c r="E862" s="832" t="s">
        <v>3735</v>
      </c>
      <c r="F862" s="849"/>
      <c r="G862" s="849"/>
      <c r="H862" s="837">
        <v>0</v>
      </c>
      <c r="I862" s="849">
        <v>4</v>
      </c>
      <c r="J862" s="849">
        <v>6341.32</v>
      </c>
      <c r="K862" s="837">
        <v>1</v>
      </c>
      <c r="L862" s="849">
        <v>4</v>
      </c>
      <c r="M862" s="850">
        <v>6341.32</v>
      </c>
    </row>
    <row r="863" spans="1:13" ht="14.4" customHeight="1" x14ac:dyDescent="0.3">
      <c r="A863" s="831" t="s">
        <v>3480</v>
      </c>
      <c r="B863" s="832" t="s">
        <v>3224</v>
      </c>
      <c r="C863" s="832" t="s">
        <v>3230</v>
      </c>
      <c r="D863" s="832" t="s">
        <v>1884</v>
      </c>
      <c r="E863" s="832" t="s">
        <v>3231</v>
      </c>
      <c r="F863" s="849"/>
      <c r="G863" s="849"/>
      <c r="H863" s="837">
        <v>0</v>
      </c>
      <c r="I863" s="849">
        <v>3</v>
      </c>
      <c r="J863" s="849">
        <v>528.96</v>
      </c>
      <c r="K863" s="837">
        <v>1</v>
      </c>
      <c r="L863" s="849">
        <v>3</v>
      </c>
      <c r="M863" s="850">
        <v>528.96</v>
      </c>
    </row>
    <row r="864" spans="1:13" ht="14.4" customHeight="1" x14ac:dyDescent="0.3">
      <c r="A864" s="831" t="s">
        <v>3480</v>
      </c>
      <c r="B864" s="832" t="s">
        <v>2654</v>
      </c>
      <c r="C864" s="832" t="s">
        <v>2657</v>
      </c>
      <c r="D864" s="832" t="s">
        <v>967</v>
      </c>
      <c r="E864" s="832" t="s">
        <v>2658</v>
      </c>
      <c r="F864" s="849"/>
      <c r="G864" s="849"/>
      <c r="H864" s="837">
        <v>0</v>
      </c>
      <c r="I864" s="849">
        <v>7</v>
      </c>
      <c r="J864" s="849">
        <v>10814.93</v>
      </c>
      <c r="K864" s="837">
        <v>1</v>
      </c>
      <c r="L864" s="849">
        <v>7</v>
      </c>
      <c r="M864" s="850">
        <v>10814.93</v>
      </c>
    </row>
    <row r="865" spans="1:13" ht="14.4" customHeight="1" x14ac:dyDescent="0.3">
      <c r="A865" s="831" t="s">
        <v>3480</v>
      </c>
      <c r="B865" s="832" t="s">
        <v>2654</v>
      </c>
      <c r="C865" s="832" t="s">
        <v>2662</v>
      </c>
      <c r="D865" s="832" t="s">
        <v>967</v>
      </c>
      <c r="E865" s="832" t="s">
        <v>2663</v>
      </c>
      <c r="F865" s="849"/>
      <c r="G865" s="849"/>
      <c r="H865" s="837">
        <v>0</v>
      </c>
      <c r="I865" s="849">
        <v>6</v>
      </c>
      <c r="J865" s="849">
        <v>11327.400000000001</v>
      </c>
      <c r="K865" s="837">
        <v>1</v>
      </c>
      <c r="L865" s="849">
        <v>6</v>
      </c>
      <c r="M865" s="850">
        <v>11327.400000000001</v>
      </c>
    </row>
    <row r="866" spans="1:13" ht="14.4" customHeight="1" x14ac:dyDescent="0.3">
      <c r="A866" s="831" t="s">
        <v>3480</v>
      </c>
      <c r="B866" s="832" t="s">
        <v>2654</v>
      </c>
      <c r="C866" s="832" t="s">
        <v>2659</v>
      </c>
      <c r="D866" s="832" t="s">
        <v>967</v>
      </c>
      <c r="E866" s="832" t="s">
        <v>968</v>
      </c>
      <c r="F866" s="849"/>
      <c r="G866" s="849"/>
      <c r="H866" s="837">
        <v>0</v>
      </c>
      <c r="I866" s="849">
        <v>1</v>
      </c>
      <c r="J866" s="849">
        <v>1544.99</v>
      </c>
      <c r="K866" s="837">
        <v>1</v>
      </c>
      <c r="L866" s="849">
        <v>1</v>
      </c>
      <c r="M866" s="850">
        <v>1544.99</v>
      </c>
    </row>
    <row r="867" spans="1:13" ht="14.4" customHeight="1" x14ac:dyDescent="0.3">
      <c r="A867" s="831" t="s">
        <v>3480</v>
      </c>
      <c r="B867" s="832" t="s">
        <v>2810</v>
      </c>
      <c r="C867" s="832" t="s">
        <v>3351</v>
      </c>
      <c r="D867" s="832" t="s">
        <v>2812</v>
      </c>
      <c r="E867" s="832" t="s">
        <v>3352</v>
      </c>
      <c r="F867" s="849"/>
      <c r="G867" s="849"/>
      <c r="H867" s="837">
        <v>0</v>
      </c>
      <c r="I867" s="849">
        <v>2</v>
      </c>
      <c r="J867" s="849">
        <v>362.9</v>
      </c>
      <c r="K867" s="837">
        <v>1</v>
      </c>
      <c r="L867" s="849">
        <v>2</v>
      </c>
      <c r="M867" s="850">
        <v>362.9</v>
      </c>
    </row>
    <row r="868" spans="1:13" ht="14.4" customHeight="1" thickBot="1" x14ac:dyDescent="0.35">
      <c r="A868" s="839" t="s">
        <v>3480</v>
      </c>
      <c r="B868" s="840" t="s">
        <v>3052</v>
      </c>
      <c r="C868" s="840" t="s">
        <v>4510</v>
      </c>
      <c r="D868" s="840" t="s">
        <v>3957</v>
      </c>
      <c r="E868" s="840" t="s">
        <v>4511</v>
      </c>
      <c r="F868" s="851">
        <v>1</v>
      </c>
      <c r="G868" s="851">
        <v>50.32</v>
      </c>
      <c r="H868" s="845">
        <v>1</v>
      </c>
      <c r="I868" s="851"/>
      <c r="J868" s="851"/>
      <c r="K868" s="845">
        <v>0</v>
      </c>
      <c r="L868" s="851">
        <v>1</v>
      </c>
      <c r="M868" s="852">
        <v>50.32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562</v>
      </c>
      <c r="B5" s="730" t="s">
        <v>563</v>
      </c>
      <c r="C5" s="731" t="s">
        <v>564</v>
      </c>
      <c r="D5" s="731" t="s">
        <v>564</v>
      </c>
      <c r="E5" s="731"/>
      <c r="F5" s="731" t="s">
        <v>564</v>
      </c>
      <c r="G5" s="731" t="s">
        <v>564</v>
      </c>
      <c r="H5" s="731" t="s">
        <v>564</v>
      </c>
      <c r="I5" s="732" t="s">
        <v>564</v>
      </c>
      <c r="J5" s="733" t="s">
        <v>73</v>
      </c>
    </row>
    <row r="6" spans="1:10" ht="14.4" customHeight="1" x14ac:dyDescent="0.3">
      <c r="A6" s="729" t="s">
        <v>562</v>
      </c>
      <c r="B6" s="730" t="s">
        <v>5026</v>
      </c>
      <c r="C6" s="731">
        <v>11.623610000000001</v>
      </c>
      <c r="D6" s="731">
        <v>10.171420000000001</v>
      </c>
      <c r="E6" s="731"/>
      <c r="F6" s="731">
        <v>16.702910000000003</v>
      </c>
      <c r="G6" s="731">
        <v>13.934921875000001</v>
      </c>
      <c r="H6" s="731">
        <v>2.7679881250000022</v>
      </c>
      <c r="I6" s="732">
        <v>1.1986367881951259</v>
      </c>
      <c r="J6" s="733" t="s">
        <v>1</v>
      </c>
    </row>
    <row r="7" spans="1:10" ht="14.4" customHeight="1" x14ac:dyDescent="0.3">
      <c r="A7" s="729" t="s">
        <v>562</v>
      </c>
      <c r="B7" s="730" t="s">
        <v>5027</v>
      </c>
      <c r="C7" s="731">
        <v>0.47915999999999997</v>
      </c>
      <c r="D7" s="731">
        <v>1.5904099999999999</v>
      </c>
      <c r="E7" s="731"/>
      <c r="F7" s="731">
        <v>1.1370400000000001</v>
      </c>
      <c r="G7" s="731">
        <v>2</v>
      </c>
      <c r="H7" s="731">
        <v>-0.86295999999999995</v>
      </c>
      <c r="I7" s="732">
        <v>0.56852000000000003</v>
      </c>
      <c r="J7" s="733" t="s">
        <v>1</v>
      </c>
    </row>
    <row r="8" spans="1:10" ht="14.4" customHeight="1" x14ac:dyDescent="0.3">
      <c r="A8" s="729" t="s">
        <v>562</v>
      </c>
      <c r="B8" s="730" t="s">
        <v>5028</v>
      </c>
      <c r="C8" s="731">
        <v>255.47895000000005</v>
      </c>
      <c r="D8" s="731">
        <v>248.31520999999995</v>
      </c>
      <c r="E8" s="731"/>
      <c r="F8" s="731">
        <v>379.06749000000013</v>
      </c>
      <c r="G8" s="731">
        <v>337.14626023864741</v>
      </c>
      <c r="H8" s="731">
        <v>41.92122976135272</v>
      </c>
      <c r="I8" s="732">
        <v>1.1243413755551641</v>
      </c>
      <c r="J8" s="733" t="s">
        <v>1</v>
      </c>
    </row>
    <row r="9" spans="1:10" ht="14.4" customHeight="1" x14ac:dyDescent="0.3">
      <c r="A9" s="729" t="s">
        <v>562</v>
      </c>
      <c r="B9" s="730" t="s">
        <v>5029</v>
      </c>
      <c r="C9" s="731">
        <v>292.91227000000003</v>
      </c>
      <c r="D9" s="731">
        <v>425.60369000000009</v>
      </c>
      <c r="E9" s="731"/>
      <c r="F9" s="731">
        <v>505.20417999999995</v>
      </c>
      <c r="G9" s="731">
        <v>535.36638671875005</v>
      </c>
      <c r="H9" s="731">
        <v>-30.162206718750099</v>
      </c>
      <c r="I9" s="732">
        <v>0.94366062669041728</v>
      </c>
      <c r="J9" s="733" t="s">
        <v>1</v>
      </c>
    </row>
    <row r="10" spans="1:10" ht="14.4" customHeight="1" x14ac:dyDescent="0.3">
      <c r="A10" s="729" t="s">
        <v>562</v>
      </c>
      <c r="B10" s="730" t="s">
        <v>5030</v>
      </c>
      <c r="C10" s="731">
        <v>46.646899999999988</v>
      </c>
      <c r="D10" s="731">
        <v>66.758449999999996</v>
      </c>
      <c r="E10" s="731"/>
      <c r="F10" s="731">
        <v>72.768750000000011</v>
      </c>
      <c r="G10" s="731">
        <v>88.64239062499999</v>
      </c>
      <c r="H10" s="731">
        <v>-15.873640624999979</v>
      </c>
      <c r="I10" s="732">
        <v>0.82092494896540946</v>
      </c>
      <c r="J10" s="733" t="s">
        <v>1</v>
      </c>
    </row>
    <row r="11" spans="1:10" ht="14.4" customHeight="1" x14ac:dyDescent="0.3">
      <c r="A11" s="729" t="s">
        <v>562</v>
      </c>
      <c r="B11" s="730" t="s">
        <v>5031</v>
      </c>
      <c r="C11" s="731">
        <v>0.98099999999999998</v>
      </c>
      <c r="D11" s="731">
        <v>0.98099999999999998</v>
      </c>
      <c r="E11" s="731"/>
      <c r="F11" s="731">
        <v>0</v>
      </c>
      <c r="G11" s="731">
        <v>2</v>
      </c>
      <c r="H11" s="731">
        <v>-2</v>
      </c>
      <c r="I11" s="732">
        <v>0</v>
      </c>
      <c r="J11" s="733" t="s">
        <v>1</v>
      </c>
    </row>
    <row r="12" spans="1:10" ht="14.4" customHeight="1" x14ac:dyDescent="0.3">
      <c r="A12" s="729" t="s">
        <v>562</v>
      </c>
      <c r="B12" s="730" t="s">
        <v>5032</v>
      </c>
      <c r="C12" s="731">
        <v>11.680999999999999</v>
      </c>
      <c r="D12" s="731">
        <v>13.498999999999999</v>
      </c>
      <c r="E12" s="731"/>
      <c r="F12" s="731">
        <v>14.884740000000001</v>
      </c>
      <c r="G12" s="731">
        <v>16.6199931640625</v>
      </c>
      <c r="H12" s="731">
        <v>-1.7352531640624989</v>
      </c>
      <c r="I12" s="732">
        <v>0.89559242612598389</v>
      </c>
      <c r="J12" s="733" t="s">
        <v>1</v>
      </c>
    </row>
    <row r="13" spans="1:10" ht="14.4" customHeight="1" x14ac:dyDescent="0.3">
      <c r="A13" s="729" t="s">
        <v>562</v>
      </c>
      <c r="B13" s="730" t="s">
        <v>5033</v>
      </c>
      <c r="C13" s="731">
        <v>111.03474</v>
      </c>
      <c r="D13" s="731">
        <v>156.20609999999999</v>
      </c>
      <c r="E13" s="731"/>
      <c r="F13" s="731">
        <v>174.68630000000002</v>
      </c>
      <c r="G13" s="731">
        <v>186.98123437500001</v>
      </c>
      <c r="H13" s="731">
        <v>-12.294934374999997</v>
      </c>
      <c r="I13" s="732">
        <v>0.93424508926739724</v>
      </c>
      <c r="J13" s="733" t="s">
        <v>1</v>
      </c>
    </row>
    <row r="14" spans="1:10" ht="14.4" customHeight="1" x14ac:dyDescent="0.3">
      <c r="A14" s="729" t="s">
        <v>562</v>
      </c>
      <c r="B14" s="730" t="s">
        <v>5034</v>
      </c>
      <c r="C14" s="731">
        <v>5.35562</v>
      </c>
      <c r="D14" s="731">
        <v>15.247949999999999</v>
      </c>
      <c r="E14" s="731"/>
      <c r="F14" s="731">
        <v>0.37260000000000004</v>
      </c>
      <c r="G14" s="731">
        <v>1</v>
      </c>
      <c r="H14" s="731">
        <v>-0.62739999999999996</v>
      </c>
      <c r="I14" s="732">
        <v>0.37260000000000004</v>
      </c>
      <c r="J14" s="733" t="s">
        <v>1</v>
      </c>
    </row>
    <row r="15" spans="1:10" ht="14.4" customHeight="1" x14ac:dyDescent="0.3">
      <c r="A15" s="729" t="s">
        <v>562</v>
      </c>
      <c r="B15" s="730" t="s">
        <v>5035</v>
      </c>
      <c r="C15" s="731">
        <v>0.53364999999999996</v>
      </c>
      <c r="D15" s="731">
        <v>3.4304099999999993</v>
      </c>
      <c r="E15" s="731"/>
      <c r="F15" s="731">
        <v>3.5338400000000001</v>
      </c>
      <c r="G15" s="731">
        <v>0</v>
      </c>
      <c r="H15" s="731">
        <v>3.5338400000000001</v>
      </c>
      <c r="I15" s="732" t="s">
        <v>564</v>
      </c>
      <c r="J15" s="733" t="s">
        <v>1</v>
      </c>
    </row>
    <row r="16" spans="1:10" ht="14.4" customHeight="1" x14ac:dyDescent="0.3">
      <c r="A16" s="729" t="s">
        <v>562</v>
      </c>
      <c r="B16" s="730" t="s">
        <v>5036</v>
      </c>
      <c r="C16" s="731">
        <v>0</v>
      </c>
      <c r="D16" s="731">
        <v>0</v>
      </c>
      <c r="E16" s="731"/>
      <c r="F16" s="731">
        <v>150.06753999999998</v>
      </c>
      <c r="G16" s="731">
        <v>147</v>
      </c>
      <c r="H16" s="731">
        <v>3.0675399999999797</v>
      </c>
      <c r="I16" s="732">
        <v>1.0208676190476189</v>
      </c>
      <c r="J16" s="733" t="s">
        <v>1</v>
      </c>
    </row>
    <row r="17" spans="1:10" ht="14.4" customHeight="1" x14ac:dyDescent="0.3">
      <c r="A17" s="729" t="s">
        <v>562</v>
      </c>
      <c r="B17" s="730" t="s">
        <v>573</v>
      </c>
      <c r="C17" s="731">
        <v>736.72690000000023</v>
      </c>
      <c r="D17" s="731">
        <v>941.80364000000009</v>
      </c>
      <c r="E17" s="731"/>
      <c r="F17" s="731">
        <v>1318.4253900000001</v>
      </c>
      <c r="G17" s="731">
        <v>1330.6911869964599</v>
      </c>
      <c r="H17" s="731">
        <v>-12.265796996459812</v>
      </c>
      <c r="I17" s="732">
        <v>0.99078238653992645</v>
      </c>
      <c r="J17" s="733" t="s">
        <v>574</v>
      </c>
    </row>
    <row r="19" spans="1:10" ht="14.4" customHeight="1" x14ac:dyDescent="0.3">
      <c r="A19" s="729" t="s">
        <v>562</v>
      </c>
      <c r="B19" s="730" t="s">
        <v>563</v>
      </c>
      <c r="C19" s="731" t="s">
        <v>564</v>
      </c>
      <c r="D19" s="731" t="s">
        <v>564</v>
      </c>
      <c r="E19" s="731"/>
      <c r="F19" s="731" t="s">
        <v>564</v>
      </c>
      <c r="G19" s="731" t="s">
        <v>564</v>
      </c>
      <c r="H19" s="731" t="s">
        <v>564</v>
      </c>
      <c r="I19" s="732" t="s">
        <v>564</v>
      </c>
      <c r="J19" s="733" t="s">
        <v>73</v>
      </c>
    </row>
    <row r="20" spans="1:10" ht="14.4" customHeight="1" x14ac:dyDescent="0.3">
      <c r="A20" s="729" t="s">
        <v>580</v>
      </c>
      <c r="B20" s="730" t="s">
        <v>581</v>
      </c>
      <c r="C20" s="731" t="s">
        <v>564</v>
      </c>
      <c r="D20" s="731" t="s">
        <v>564</v>
      </c>
      <c r="E20" s="731"/>
      <c r="F20" s="731" t="s">
        <v>564</v>
      </c>
      <c r="G20" s="731" t="s">
        <v>564</v>
      </c>
      <c r="H20" s="731" t="s">
        <v>564</v>
      </c>
      <c r="I20" s="732" t="s">
        <v>564</v>
      </c>
      <c r="J20" s="733" t="s">
        <v>0</v>
      </c>
    </row>
    <row r="21" spans="1:10" ht="14.4" customHeight="1" x14ac:dyDescent="0.3">
      <c r="A21" s="729" t="s">
        <v>580</v>
      </c>
      <c r="B21" s="730" t="s">
        <v>5026</v>
      </c>
      <c r="C21" s="731">
        <v>11.623610000000001</v>
      </c>
      <c r="D21" s="731">
        <v>9.7246000000000006</v>
      </c>
      <c r="E21" s="731"/>
      <c r="F21" s="731">
        <v>13.170590000000001</v>
      </c>
      <c r="G21" s="731">
        <v>9</v>
      </c>
      <c r="H21" s="731">
        <v>4.1705900000000007</v>
      </c>
      <c r="I21" s="732">
        <v>1.4633988888888889</v>
      </c>
      <c r="J21" s="733" t="s">
        <v>1</v>
      </c>
    </row>
    <row r="22" spans="1:10" ht="14.4" customHeight="1" x14ac:dyDescent="0.3">
      <c r="A22" s="729" t="s">
        <v>580</v>
      </c>
      <c r="B22" s="730" t="s">
        <v>5027</v>
      </c>
      <c r="C22" s="731">
        <v>0.47915999999999997</v>
      </c>
      <c r="D22" s="731">
        <v>0.71630999999999989</v>
      </c>
      <c r="E22" s="731"/>
      <c r="F22" s="731">
        <v>1.1370400000000001</v>
      </c>
      <c r="G22" s="731">
        <v>2</v>
      </c>
      <c r="H22" s="731">
        <v>-0.86295999999999995</v>
      </c>
      <c r="I22" s="732">
        <v>0.56852000000000003</v>
      </c>
      <c r="J22" s="733" t="s">
        <v>1</v>
      </c>
    </row>
    <row r="23" spans="1:10" ht="14.4" customHeight="1" x14ac:dyDescent="0.3">
      <c r="A23" s="729" t="s">
        <v>580</v>
      </c>
      <c r="B23" s="730" t="s">
        <v>5028</v>
      </c>
      <c r="C23" s="731">
        <v>255.35163000000006</v>
      </c>
      <c r="D23" s="731">
        <v>204.18064999999996</v>
      </c>
      <c r="E23" s="731"/>
      <c r="F23" s="731">
        <v>235.23433000000009</v>
      </c>
      <c r="G23" s="731">
        <v>208</v>
      </c>
      <c r="H23" s="731">
        <v>27.234330000000085</v>
      </c>
      <c r="I23" s="732">
        <v>1.1309342788461543</v>
      </c>
      <c r="J23" s="733" t="s">
        <v>1</v>
      </c>
    </row>
    <row r="24" spans="1:10" ht="14.4" customHeight="1" x14ac:dyDescent="0.3">
      <c r="A24" s="729" t="s">
        <v>580</v>
      </c>
      <c r="B24" s="730" t="s">
        <v>5029</v>
      </c>
      <c r="C24" s="731">
        <v>282.63702000000001</v>
      </c>
      <c r="D24" s="731">
        <v>352.55936000000008</v>
      </c>
      <c r="E24" s="731"/>
      <c r="F24" s="731">
        <v>331.34543999999994</v>
      </c>
      <c r="G24" s="731">
        <v>346</v>
      </c>
      <c r="H24" s="731">
        <v>-14.65456000000006</v>
      </c>
      <c r="I24" s="732">
        <v>0.95764578034682069</v>
      </c>
      <c r="J24" s="733" t="s">
        <v>1</v>
      </c>
    </row>
    <row r="25" spans="1:10" ht="14.4" customHeight="1" x14ac:dyDescent="0.3">
      <c r="A25" s="729" t="s">
        <v>580</v>
      </c>
      <c r="B25" s="730" t="s">
        <v>5030</v>
      </c>
      <c r="C25" s="731">
        <v>42.970399999999991</v>
      </c>
      <c r="D25" s="731">
        <v>53.748449999999998</v>
      </c>
      <c r="E25" s="731"/>
      <c r="F25" s="731">
        <v>45.395350000000008</v>
      </c>
      <c r="G25" s="731">
        <v>52</v>
      </c>
      <c r="H25" s="731">
        <v>-6.6046499999999924</v>
      </c>
      <c r="I25" s="732">
        <v>0.87298750000000014</v>
      </c>
      <c r="J25" s="733" t="s">
        <v>1</v>
      </c>
    </row>
    <row r="26" spans="1:10" ht="14.4" customHeight="1" x14ac:dyDescent="0.3">
      <c r="A26" s="729" t="s">
        <v>580</v>
      </c>
      <c r="B26" s="730" t="s">
        <v>5031</v>
      </c>
      <c r="C26" s="731">
        <v>0.98099999999999998</v>
      </c>
      <c r="D26" s="731">
        <v>0.98099999999999998</v>
      </c>
      <c r="E26" s="731"/>
      <c r="F26" s="731">
        <v>0</v>
      </c>
      <c r="G26" s="731">
        <v>2</v>
      </c>
      <c r="H26" s="731">
        <v>-2</v>
      </c>
      <c r="I26" s="732">
        <v>0</v>
      </c>
      <c r="J26" s="733" t="s">
        <v>1</v>
      </c>
    </row>
    <row r="27" spans="1:10" ht="14.4" customHeight="1" x14ac:dyDescent="0.3">
      <c r="A27" s="729" t="s">
        <v>580</v>
      </c>
      <c r="B27" s="730" t="s">
        <v>5032</v>
      </c>
      <c r="C27" s="731">
        <v>10.815</v>
      </c>
      <c r="D27" s="731">
        <v>10.132</v>
      </c>
      <c r="E27" s="731"/>
      <c r="F27" s="731">
        <v>9.4817400000000003</v>
      </c>
      <c r="G27" s="731">
        <v>10</v>
      </c>
      <c r="H27" s="731">
        <v>-0.51825999999999972</v>
      </c>
      <c r="I27" s="732">
        <v>0.94817400000000007</v>
      </c>
      <c r="J27" s="733" t="s">
        <v>1</v>
      </c>
    </row>
    <row r="28" spans="1:10" ht="14.4" customHeight="1" x14ac:dyDescent="0.3">
      <c r="A28" s="729" t="s">
        <v>580</v>
      </c>
      <c r="B28" s="730" t="s">
        <v>5033</v>
      </c>
      <c r="C28" s="731">
        <v>111.03474</v>
      </c>
      <c r="D28" s="731">
        <v>130.71109999999999</v>
      </c>
      <c r="E28" s="731"/>
      <c r="F28" s="731">
        <v>115.11880000000001</v>
      </c>
      <c r="G28" s="731">
        <v>130</v>
      </c>
      <c r="H28" s="731">
        <v>-14.881199999999993</v>
      </c>
      <c r="I28" s="732">
        <v>0.88552923076923085</v>
      </c>
      <c r="J28" s="733" t="s">
        <v>1</v>
      </c>
    </row>
    <row r="29" spans="1:10" ht="14.4" customHeight="1" x14ac:dyDescent="0.3">
      <c r="A29" s="729" t="s">
        <v>580</v>
      </c>
      <c r="B29" s="730" t="s">
        <v>5034</v>
      </c>
      <c r="C29" s="731">
        <v>5.35562</v>
      </c>
      <c r="D29" s="731">
        <v>6.4268399999999994</v>
      </c>
      <c r="E29" s="731"/>
      <c r="F29" s="731">
        <v>0.37260000000000004</v>
      </c>
      <c r="G29" s="731">
        <v>1</v>
      </c>
      <c r="H29" s="731">
        <v>-0.62739999999999996</v>
      </c>
      <c r="I29" s="732">
        <v>0.37260000000000004</v>
      </c>
      <c r="J29" s="733" t="s">
        <v>1</v>
      </c>
    </row>
    <row r="30" spans="1:10" ht="14.4" customHeight="1" x14ac:dyDescent="0.3">
      <c r="A30" s="729" t="s">
        <v>580</v>
      </c>
      <c r="B30" s="730" t="s">
        <v>5035</v>
      </c>
      <c r="C30" s="731">
        <v>0.53364999999999996</v>
      </c>
      <c r="D30" s="731">
        <v>3.1708499999999993</v>
      </c>
      <c r="E30" s="731"/>
      <c r="F30" s="731">
        <v>2.6353400000000002</v>
      </c>
      <c r="G30" s="731">
        <v>0</v>
      </c>
      <c r="H30" s="731">
        <v>2.6353400000000002</v>
      </c>
      <c r="I30" s="732" t="s">
        <v>564</v>
      </c>
      <c r="J30" s="733" t="s">
        <v>1</v>
      </c>
    </row>
    <row r="31" spans="1:10" ht="14.4" customHeight="1" x14ac:dyDescent="0.3">
      <c r="A31" s="729" t="s">
        <v>580</v>
      </c>
      <c r="B31" s="730" t="s">
        <v>5036</v>
      </c>
      <c r="C31" s="731">
        <v>0</v>
      </c>
      <c r="D31" s="731">
        <v>0</v>
      </c>
      <c r="E31" s="731"/>
      <c r="F31" s="731">
        <v>149.32233999999997</v>
      </c>
      <c r="G31" s="731">
        <v>147</v>
      </c>
      <c r="H31" s="731">
        <v>2.3223399999999685</v>
      </c>
      <c r="I31" s="732">
        <v>1.0157982312925169</v>
      </c>
      <c r="J31" s="733" t="s">
        <v>1</v>
      </c>
    </row>
    <row r="32" spans="1:10" ht="14.4" customHeight="1" x14ac:dyDescent="0.3">
      <c r="A32" s="729" t="s">
        <v>580</v>
      </c>
      <c r="B32" s="730" t="s">
        <v>582</v>
      </c>
      <c r="C32" s="731">
        <v>721.78183000000024</v>
      </c>
      <c r="D32" s="731">
        <v>772.35115999999994</v>
      </c>
      <c r="E32" s="731"/>
      <c r="F32" s="731">
        <v>903.21357</v>
      </c>
      <c r="G32" s="731">
        <v>907</v>
      </c>
      <c r="H32" s="731">
        <v>-3.7864299999999957</v>
      </c>
      <c r="I32" s="732">
        <v>0.99582532524807055</v>
      </c>
      <c r="J32" s="733" t="s">
        <v>578</v>
      </c>
    </row>
    <row r="33" spans="1:10" ht="14.4" customHeight="1" x14ac:dyDescent="0.3">
      <c r="A33" s="729" t="s">
        <v>564</v>
      </c>
      <c r="B33" s="730" t="s">
        <v>564</v>
      </c>
      <c r="C33" s="731" t="s">
        <v>564</v>
      </c>
      <c r="D33" s="731" t="s">
        <v>564</v>
      </c>
      <c r="E33" s="731"/>
      <c r="F33" s="731" t="s">
        <v>564</v>
      </c>
      <c r="G33" s="731" t="s">
        <v>564</v>
      </c>
      <c r="H33" s="731" t="s">
        <v>564</v>
      </c>
      <c r="I33" s="732" t="s">
        <v>564</v>
      </c>
      <c r="J33" s="733" t="s">
        <v>579</v>
      </c>
    </row>
    <row r="34" spans="1:10" ht="14.4" customHeight="1" x14ac:dyDescent="0.3">
      <c r="A34" s="729" t="s">
        <v>586</v>
      </c>
      <c r="B34" s="730" t="s">
        <v>587</v>
      </c>
      <c r="C34" s="731" t="s">
        <v>564</v>
      </c>
      <c r="D34" s="731" t="s">
        <v>564</v>
      </c>
      <c r="E34" s="731"/>
      <c r="F34" s="731" t="s">
        <v>564</v>
      </c>
      <c r="G34" s="731" t="s">
        <v>564</v>
      </c>
      <c r="H34" s="731" t="s">
        <v>564</v>
      </c>
      <c r="I34" s="732" t="s">
        <v>564</v>
      </c>
      <c r="J34" s="733" t="s">
        <v>0</v>
      </c>
    </row>
    <row r="35" spans="1:10" ht="14.4" customHeight="1" x14ac:dyDescent="0.3">
      <c r="A35" s="729" t="s">
        <v>586</v>
      </c>
      <c r="B35" s="730" t="s">
        <v>5026</v>
      </c>
      <c r="C35" s="731">
        <v>0</v>
      </c>
      <c r="D35" s="731">
        <v>0.44681999999999999</v>
      </c>
      <c r="E35" s="731"/>
      <c r="F35" s="731">
        <v>3.5323200000000003</v>
      </c>
      <c r="G35" s="731">
        <v>5</v>
      </c>
      <c r="H35" s="731">
        <v>-1.4676799999999997</v>
      </c>
      <c r="I35" s="732">
        <v>0.70646400000000009</v>
      </c>
      <c r="J35" s="733" t="s">
        <v>1</v>
      </c>
    </row>
    <row r="36" spans="1:10" ht="14.4" customHeight="1" x14ac:dyDescent="0.3">
      <c r="A36" s="729" t="s">
        <v>586</v>
      </c>
      <c r="B36" s="730" t="s">
        <v>5027</v>
      </c>
      <c r="C36" s="731">
        <v>0</v>
      </c>
      <c r="D36" s="731">
        <v>0.87409999999999999</v>
      </c>
      <c r="E36" s="731"/>
      <c r="F36" s="731">
        <v>0</v>
      </c>
      <c r="G36" s="731">
        <v>0</v>
      </c>
      <c r="H36" s="731">
        <v>0</v>
      </c>
      <c r="I36" s="732" t="s">
        <v>564</v>
      </c>
      <c r="J36" s="733" t="s">
        <v>1</v>
      </c>
    </row>
    <row r="37" spans="1:10" ht="14.4" customHeight="1" x14ac:dyDescent="0.3">
      <c r="A37" s="729" t="s">
        <v>586</v>
      </c>
      <c r="B37" s="730" t="s">
        <v>5028</v>
      </c>
      <c r="C37" s="731">
        <v>0</v>
      </c>
      <c r="D37" s="731">
        <v>44.044439999999994</v>
      </c>
      <c r="E37" s="731"/>
      <c r="F37" s="731">
        <v>143.50608000000003</v>
      </c>
      <c r="G37" s="731">
        <v>129</v>
      </c>
      <c r="H37" s="731">
        <v>14.506080000000026</v>
      </c>
      <c r="I37" s="732">
        <v>1.1124502325581398</v>
      </c>
      <c r="J37" s="733" t="s">
        <v>1</v>
      </c>
    </row>
    <row r="38" spans="1:10" ht="14.4" customHeight="1" x14ac:dyDescent="0.3">
      <c r="A38" s="729" t="s">
        <v>586</v>
      </c>
      <c r="B38" s="730" t="s">
        <v>5029</v>
      </c>
      <c r="C38" s="731">
        <v>0</v>
      </c>
      <c r="D38" s="731">
        <v>61.552399999999992</v>
      </c>
      <c r="E38" s="731"/>
      <c r="F38" s="731">
        <v>160.43124000000003</v>
      </c>
      <c r="G38" s="731">
        <v>172</v>
      </c>
      <c r="H38" s="731">
        <v>-11.568759999999969</v>
      </c>
      <c r="I38" s="732">
        <v>0.9327397674418606</v>
      </c>
      <c r="J38" s="733" t="s">
        <v>1</v>
      </c>
    </row>
    <row r="39" spans="1:10" ht="14.4" customHeight="1" x14ac:dyDescent="0.3">
      <c r="A39" s="729" t="s">
        <v>586</v>
      </c>
      <c r="B39" s="730" t="s">
        <v>5030</v>
      </c>
      <c r="C39" s="731">
        <v>0</v>
      </c>
      <c r="D39" s="731">
        <v>7.7281000000000004</v>
      </c>
      <c r="E39" s="731"/>
      <c r="F39" s="731">
        <v>21.378</v>
      </c>
      <c r="G39" s="731">
        <v>31</v>
      </c>
      <c r="H39" s="731">
        <v>-9.6219999999999999</v>
      </c>
      <c r="I39" s="732">
        <v>0.68961290322580648</v>
      </c>
      <c r="J39" s="733" t="s">
        <v>1</v>
      </c>
    </row>
    <row r="40" spans="1:10" ht="14.4" customHeight="1" x14ac:dyDescent="0.3">
      <c r="A40" s="729" t="s">
        <v>586</v>
      </c>
      <c r="B40" s="730" t="s">
        <v>5032</v>
      </c>
      <c r="C40" s="731">
        <v>0</v>
      </c>
      <c r="D40" s="731">
        <v>1.9970000000000001</v>
      </c>
      <c r="E40" s="731"/>
      <c r="F40" s="731">
        <v>4.1390000000000002</v>
      </c>
      <c r="G40" s="731">
        <v>5</v>
      </c>
      <c r="H40" s="731">
        <v>-0.86099999999999977</v>
      </c>
      <c r="I40" s="732">
        <v>0.82780000000000009</v>
      </c>
      <c r="J40" s="733" t="s">
        <v>1</v>
      </c>
    </row>
    <row r="41" spans="1:10" ht="14.4" customHeight="1" x14ac:dyDescent="0.3">
      <c r="A41" s="729" t="s">
        <v>586</v>
      </c>
      <c r="B41" s="730" t="s">
        <v>5033</v>
      </c>
      <c r="C41" s="731">
        <v>0</v>
      </c>
      <c r="D41" s="731">
        <v>25.495000000000001</v>
      </c>
      <c r="E41" s="731"/>
      <c r="F41" s="731">
        <v>58.811500000000002</v>
      </c>
      <c r="G41" s="731">
        <v>57</v>
      </c>
      <c r="H41" s="731">
        <v>1.8115000000000023</v>
      </c>
      <c r="I41" s="732">
        <v>1.0317807017543861</v>
      </c>
      <c r="J41" s="733" t="s">
        <v>1</v>
      </c>
    </row>
    <row r="42" spans="1:10" ht="14.4" customHeight="1" x14ac:dyDescent="0.3">
      <c r="A42" s="729" t="s">
        <v>586</v>
      </c>
      <c r="B42" s="730" t="s">
        <v>5034</v>
      </c>
      <c r="C42" s="731">
        <v>0</v>
      </c>
      <c r="D42" s="731">
        <v>8.8211100000000009</v>
      </c>
      <c r="E42" s="731"/>
      <c r="F42" s="731">
        <v>0</v>
      </c>
      <c r="G42" s="731">
        <v>0</v>
      </c>
      <c r="H42" s="731">
        <v>0</v>
      </c>
      <c r="I42" s="732" t="s">
        <v>564</v>
      </c>
      <c r="J42" s="733" t="s">
        <v>1</v>
      </c>
    </row>
    <row r="43" spans="1:10" ht="14.4" customHeight="1" x14ac:dyDescent="0.3">
      <c r="A43" s="729" t="s">
        <v>586</v>
      </c>
      <c r="B43" s="730" t="s">
        <v>5035</v>
      </c>
      <c r="C43" s="731">
        <v>0</v>
      </c>
      <c r="D43" s="731">
        <v>0.25956000000000001</v>
      </c>
      <c r="E43" s="731"/>
      <c r="F43" s="731">
        <v>0.89849999999999997</v>
      </c>
      <c r="G43" s="731">
        <v>0</v>
      </c>
      <c r="H43" s="731">
        <v>0.89849999999999997</v>
      </c>
      <c r="I43" s="732" t="s">
        <v>564</v>
      </c>
      <c r="J43" s="733" t="s">
        <v>1</v>
      </c>
    </row>
    <row r="44" spans="1:10" ht="14.4" customHeight="1" x14ac:dyDescent="0.3">
      <c r="A44" s="729" t="s">
        <v>586</v>
      </c>
      <c r="B44" s="730" t="s">
        <v>5036</v>
      </c>
      <c r="C44" s="731">
        <v>0</v>
      </c>
      <c r="D44" s="731">
        <v>0</v>
      </c>
      <c r="E44" s="731"/>
      <c r="F44" s="731">
        <v>0.74520000000000008</v>
      </c>
      <c r="G44" s="731">
        <v>0</v>
      </c>
      <c r="H44" s="731">
        <v>0.74520000000000008</v>
      </c>
      <c r="I44" s="732" t="s">
        <v>564</v>
      </c>
      <c r="J44" s="733" t="s">
        <v>1</v>
      </c>
    </row>
    <row r="45" spans="1:10" ht="14.4" customHeight="1" x14ac:dyDescent="0.3">
      <c r="A45" s="729" t="s">
        <v>586</v>
      </c>
      <c r="B45" s="730" t="s">
        <v>588</v>
      </c>
      <c r="C45" s="731">
        <v>0</v>
      </c>
      <c r="D45" s="731">
        <v>151.21852999999999</v>
      </c>
      <c r="E45" s="731"/>
      <c r="F45" s="731">
        <v>393.44184000000007</v>
      </c>
      <c r="G45" s="731">
        <v>399</v>
      </c>
      <c r="H45" s="731">
        <v>-5.5581599999999298</v>
      </c>
      <c r="I45" s="732">
        <v>0.98606977443609045</v>
      </c>
      <c r="J45" s="733" t="s">
        <v>578</v>
      </c>
    </row>
    <row r="46" spans="1:10" ht="14.4" customHeight="1" x14ac:dyDescent="0.3">
      <c r="A46" s="729" t="s">
        <v>564</v>
      </c>
      <c r="B46" s="730" t="s">
        <v>564</v>
      </c>
      <c r="C46" s="731" t="s">
        <v>564</v>
      </c>
      <c r="D46" s="731" t="s">
        <v>564</v>
      </c>
      <c r="E46" s="731"/>
      <c r="F46" s="731" t="s">
        <v>564</v>
      </c>
      <c r="G46" s="731" t="s">
        <v>564</v>
      </c>
      <c r="H46" s="731" t="s">
        <v>564</v>
      </c>
      <c r="I46" s="732" t="s">
        <v>564</v>
      </c>
      <c r="J46" s="733" t="s">
        <v>579</v>
      </c>
    </row>
    <row r="47" spans="1:10" ht="14.4" customHeight="1" x14ac:dyDescent="0.3">
      <c r="A47" s="729" t="s">
        <v>583</v>
      </c>
      <c r="B47" s="730" t="s">
        <v>584</v>
      </c>
      <c r="C47" s="731" t="s">
        <v>564</v>
      </c>
      <c r="D47" s="731" t="s">
        <v>564</v>
      </c>
      <c r="E47" s="731"/>
      <c r="F47" s="731" t="s">
        <v>564</v>
      </c>
      <c r="G47" s="731" t="s">
        <v>564</v>
      </c>
      <c r="H47" s="731" t="s">
        <v>564</v>
      </c>
      <c r="I47" s="732" t="s">
        <v>564</v>
      </c>
      <c r="J47" s="733" t="s">
        <v>0</v>
      </c>
    </row>
    <row r="48" spans="1:10" ht="14.4" customHeight="1" x14ac:dyDescent="0.3">
      <c r="A48" s="729" t="s">
        <v>583</v>
      </c>
      <c r="B48" s="730" t="s">
        <v>5028</v>
      </c>
      <c r="C48" s="731">
        <v>0.12731999999999999</v>
      </c>
      <c r="D48" s="731">
        <v>9.0120000000000006E-2</v>
      </c>
      <c r="E48" s="731"/>
      <c r="F48" s="731">
        <v>0.32707999999999998</v>
      </c>
      <c r="G48" s="731">
        <v>0</v>
      </c>
      <c r="H48" s="731">
        <v>0.32707999999999998</v>
      </c>
      <c r="I48" s="732" t="s">
        <v>564</v>
      </c>
      <c r="J48" s="733" t="s">
        <v>1</v>
      </c>
    </row>
    <row r="49" spans="1:10" ht="14.4" customHeight="1" x14ac:dyDescent="0.3">
      <c r="A49" s="729" t="s">
        <v>583</v>
      </c>
      <c r="B49" s="730" t="s">
        <v>5029</v>
      </c>
      <c r="C49" s="731">
        <v>10.27525</v>
      </c>
      <c r="D49" s="731">
        <v>11.491929999999998</v>
      </c>
      <c r="E49" s="731"/>
      <c r="F49" s="731">
        <v>13.427500000000002</v>
      </c>
      <c r="G49" s="731">
        <v>17</v>
      </c>
      <c r="H49" s="731">
        <v>-3.572499999999998</v>
      </c>
      <c r="I49" s="732">
        <v>0.78985294117647076</v>
      </c>
      <c r="J49" s="733" t="s">
        <v>1</v>
      </c>
    </row>
    <row r="50" spans="1:10" ht="14.4" customHeight="1" x14ac:dyDescent="0.3">
      <c r="A50" s="729" t="s">
        <v>583</v>
      </c>
      <c r="B50" s="730" t="s">
        <v>5030</v>
      </c>
      <c r="C50" s="731">
        <v>3.6764999999999999</v>
      </c>
      <c r="D50" s="731">
        <v>5.2818999999999994</v>
      </c>
      <c r="E50" s="731"/>
      <c r="F50" s="731">
        <v>5.9954000000000001</v>
      </c>
      <c r="G50" s="731">
        <v>6</v>
      </c>
      <c r="H50" s="731">
        <v>-4.5999999999999375E-3</v>
      </c>
      <c r="I50" s="732">
        <v>0.99923333333333331</v>
      </c>
      <c r="J50" s="733" t="s">
        <v>1</v>
      </c>
    </row>
    <row r="51" spans="1:10" ht="14.4" customHeight="1" x14ac:dyDescent="0.3">
      <c r="A51" s="729" t="s">
        <v>583</v>
      </c>
      <c r="B51" s="730" t="s">
        <v>5032</v>
      </c>
      <c r="C51" s="731">
        <v>0.86599999999999999</v>
      </c>
      <c r="D51" s="731">
        <v>1.37</v>
      </c>
      <c r="E51" s="731"/>
      <c r="F51" s="731">
        <v>1.264</v>
      </c>
      <c r="G51" s="731">
        <v>2</v>
      </c>
      <c r="H51" s="731">
        <v>-0.73599999999999999</v>
      </c>
      <c r="I51" s="732">
        <v>0.63200000000000001</v>
      </c>
      <c r="J51" s="733" t="s">
        <v>1</v>
      </c>
    </row>
    <row r="52" spans="1:10" ht="14.4" customHeight="1" x14ac:dyDescent="0.3">
      <c r="A52" s="729" t="s">
        <v>583</v>
      </c>
      <c r="B52" s="730" t="s">
        <v>5033</v>
      </c>
      <c r="C52" s="731">
        <v>0</v>
      </c>
      <c r="D52" s="731">
        <v>0</v>
      </c>
      <c r="E52" s="731"/>
      <c r="F52" s="731">
        <v>0.75600000000000001</v>
      </c>
      <c r="G52" s="731">
        <v>0</v>
      </c>
      <c r="H52" s="731">
        <v>0.75600000000000001</v>
      </c>
      <c r="I52" s="732" t="s">
        <v>564</v>
      </c>
      <c r="J52" s="733" t="s">
        <v>1</v>
      </c>
    </row>
    <row r="53" spans="1:10" ht="14.4" customHeight="1" x14ac:dyDescent="0.3">
      <c r="A53" s="729" t="s">
        <v>583</v>
      </c>
      <c r="B53" s="730" t="s">
        <v>585</v>
      </c>
      <c r="C53" s="731">
        <v>14.945069999999998</v>
      </c>
      <c r="D53" s="731">
        <v>18.23395</v>
      </c>
      <c r="E53" s="731"/>
      <c r="F53" s="731">
        <v>21.76998</v>
      </c>
      <c r="G53" s="731">
        <v>25</v>
      </c>
      <c r="H53" s="731">
        <v>-3.2300199999999997</v>
      </c>
      <c r="I53" s="732">
        <v>0.8707992</v>
      </c>
      <c r="J53" s="733" t="s">
        <v>578</v>
      </c>
    </row>
    <row r="54" spans="1:10" ht="14.4" customHeight="1" x14ac:dyDescent="0.3">
      <c r="A54" s="729" t="s">
        <v>564</v>
      </c>
      <c r="B54" s="730" t="s">
        <v>564</v>
      </c>
      <c r="C54" s="731" t="s">
        <v>564</v>
      </c>
      <c r="D54" s="731" t="s">
        <v>564</v>
      </c>
      <c r="E54" s="731"/>
      <c r="F54" s="731" t="s">
        <v>564</v>
      </c>
      <c r="G54" s="731" t="s">
        <v>564</v>
      </c>
      <c r="H54" s="731" t="s">
        <v>564</v>
      </c>
      <c r="I54" s="732" t="s">
        <v>564</v>
      </c>
      <c r="J54" s="733" t="s">
        <v>579</v>
      </c>
    </row>
    <row r="55" spans="1:10" ht="14.4" customHeight="1" x14ac:dyDescent="0.3">
      <c r="A55" s="729" t="s">
        <v>562</v>
      </c>
      <c r="B55" s="730" t="s">
        <v>573</v>
      </c>
      <c r="C55" s="731">
        <v>736.72690000000034</v>
      </c>
      <c r="D55" s="731">
        <v>941.80363999999986</v>
      </c>
      <c r="E55" s="731"/>
      <c r="F55" s="731">
        <v>1318.4253900000001</v>
      </c>
      <c r="G55" s="731">
        <v>1331</v>
      </c>
      <c r="H55" s="731">
        <v>-12.574609999999893</v>
      </c>
      <c r="I55" s="732">
        <v>0.99055250939143513</v>
      </c>
      <c r="J55" s="733" t="s">
        <v>574</v>
      </c>
    </row>
  </sheetData>
  <mergeCells count="3">
    <mergeCell ref="A1:I1"/>
    <mergeCell ref="F3:I3"/>
    <mergeCell ref="C4:D4"/>
  </mergeCells>
  <conditionalFormatting sqref="F18 F56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55">
    <cfRule type="expression" dxfId="32" priority="6">
      <formula>$H19&gt;0</formula>
    </cfRule>
  </conditionalFormatting>
  <conditionalFormatting sqref="A19:A55">
    <cfRule type="expression" dxfId="31" priority="5">
      <formula>AND($J19&lt;&gt;"mezeraKL",$J19&lt;&gt;"")</formula>
    </cfRule>
  </conditionalFormatting>
  <conditionalFormatting sqref="I19:I55">
    <cfRule type="expression" dxfId="30" priority="7">
      <formula>$I19&gt;1</formula>
    </cfRule>
  </conditionalFormatting>
  <conditionalFormatting sqref="B19:B55">
    <cfRule type="expression" dxfId="29" priority="4">
      <formula>OR($J19="NS",$J19="SumaNS",$J19="Účet")</formula>
    </cfRule>
  </conditionalFormatting>
  <conditionalFormatting sqref="A19:D55 F19:I55">
    <cfRule type="expression" dxfId="28" priority="8">
      <formula>AND($J19&lt;&gt;"",$J19&lt;&gt;"mezeraKL")</formula>
    </cfRule>
  </conditionalFormatting>
  <conditionalFormatting sqref="B19:D55 F19:I55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5 F19:I55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5487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2.9250911302091405</v>
      </c>
      <c r="J3" s="203">
        <f>SUBTOTAL(9,J5:J1048576)</f>
        <v>426458</v>
      </c>
      <c r="K3" s="204">
        <f>SUBTOTAL(9,K5:K1048576)</f>
        <v>1247428.5132067297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562</v>
      </c>
      <c r="B5" s="825" t="s">
        <v>563</v>
      </c>
      <c r="C5" s="828" t="s">
        <v>580</v>
      </c>
      <c r="D5" s="862" t="s">
        <v>581</v>
      </c>
      <c r="E5" s="828" t="s">
        <v>5037</v>
      </c>
      <c r="F5" s="862" t="s">
        <v>5038</v>
      </c>
      <c r="G5" s="828" t="s">
        <v>5039</v>
      </c>
      <c r="H5" s="828" t="s">
        <v>5040</v>
      </c>
      <c r="I5" s="225">
        <v>147.18347861550072</v>
      </c>
      <c r="J5" s="225">
        <v>49</v>
      </c>
      <c r="K5" s="848">
        <v>7211.9200134277344</v>
      </c>
    </row>
    <row r="6" spans="1:11" ht="14.4" customHeight="1" x14ac:dyDescent="0.3">
      <c r="A6" s="831" t="s">
        <v>562</v>
      </c>
      <c r="B6" s="832" t="s">
        <v>563</v>
      </c>
      <c r="C6" s="835" t="s">
        <v>580</v>
      </c>
      <c r="D6" s="863" t="s">
        <v>581</v>
      </c>
      <c r="E6" s="835" t="s">
        <v>5037</v>
      </c>
      <c r="F6" s="863" t="s">
        <v>5038</v>
      </c>
      <c r="G6" s="835" t="s">
        <v>5041</v>
      </c>
      <c r="H6" s="835" t="s">
        <v>5042</v>
      </c>
      <c r="I6" s="849">
        <v>147.17943827311197</v>
      </c>
      <c r="J6" s="849">
        <v>37</v>
      </c>
      <c r="K6" s="850">
        <v>5445.6400146484375</v>
      </c>
    </row>
    <row r="7" spans="1:11" ht="14.4" customHeight="1" x14ac:dyDescent="0.3">
      <c r="A7" s="831" t="s">
        <v>562</v>
      </c>
      <c r="B7" s="832" t="s">
        <v>563</v>
      </c>
      <c r="C7" s="835" t="s">
        <v>580</v>
      </c>
      <c r="D7" s="863" t="s">
        <v>581</v>
      </c>
      <c r="E7" s="835" t="s">
        <v>5037</v>
      </c>
      <c r="F7" s="863" t="s">
        <v>5038</v>
      </c>
      <c r="G7" s="835" t="s">
        <v>5043</v>
      </c>
      <c r="H7" s="835" t="s">
        <v>5044</v>
      </c>
      <c r="I7" s="849">
        <v>152.45500183105469</v>
      </c>
      <c r="J7" s="849">
        <v>2</v>
      </c>
      <c r="K7" s="850">
        <v>304.91000366210937</v>
      </c>
    </row>
    <row r="8" spans="1:11" ht="14.4" customHeight="1" x14ac:dyDescent="0.3">
      <c r="A8" s="831" t="s">
        <v>562</v>
      </c>
      <c r="B8" s="832" t="s">
        <v>563</v>
      </c>
      <c r="C8" s="835" t="s">
        <v>580</v>
      </c>
      <c r="D8" s="863" t="s">
        <v>581</v>
      </c>
      <c r="E8" s="835" t="s">
        <v>5037</v>
      </c>
      <c r="F8" s="863" t="s">
        <v>5038</v>
      </c>
      <c r="G8" s="835" t="s">
        <v>5045</v>
      </c>
      <c r="H8" s="835" t="s">
        <v>5046</v>
      </c>
      <c r="I8" s="849">
        <v>208.1199951171875</v>
      </c>
      <c r="J8" s="849">
        <v>1</v>
      </c>
      <c r="K8" s="850">
        <v>208.1199951171875</v>
      </c>
    </row>
    <row r="9" spans="1:11" ht="14.4" customHeight="1" x14ac:dyDescent="0.3">
      <c r="A9" s="831" t="s">
        <v>562</v>
      </c>
      <c r="B9" s="832" t="s">
        <v>563</v>
      </c>
      <c r="C9" s="835" t="s">
        <v>580</v>
      </c>
      <c r="D9" s="863" t="s">
        <v>581</v>
      </c>
      <c r="E9" s="835" t="s">
        <v>5047</v>
      </c>
      <c r="F9" s="863" t="s">
        <v>5048</v>
      </c>
      <c r="G9" s="835" t="s">
        <v>5049</v>
      </c>
      <c r="H9" s="835" t="s">
        <v>5050</v>
      </c>
      <c r="I9" s="849">
        <v>91.839996337890625</v>
      </c>
      <c r="J9" s="849">
        <v>3</v>
      </c>
      <c r="K9" s="850">
        <v>275.51998901367187</v>
      </c>
    </row>
    <row r="10" spans="1:11" ht="14.4" customHeight="1" x14ac:dyDescent="0.3">
      <c r="A10" s="831" t="s">
        <v>562</v>
      </c>
      <c r="B10" s="832" t="s">
        <v>563</v>
      </c>
      <c r="C10" s="835" t="s">
        <v>580</v>
      </c>
      <c r="D10" s="863" t="s">
        <v>581</v>
      </c>
      <c r="E10" s="835" t="s">
        <v>5047</v>
      </c>
      <c r="F10" s="863" t="s">
        <v>5048</v>
      </c>
      <c r="G10" s="835" t="s">
        <v>5051</v>
      </c>
      <c r="H10" s="835" t="s">
        <v>5052</v>
      </c>
      <c r="I10" s="849">
        <v>53.849998474121094</v>
      </c>
      <c r="J10" s="849">
        <v>16</v>
      </c>
      <c r="K10" s="850">
        <v>861.52001953125</v>
      </c>
    </row>
    <row r="11" spans="1:11" ht="14.4" customHeight="1" x14ac:dyDescent="0.3">
      <c r="A11" s="831" t="s">
        <v>562</v>
      </c>
      <c r="B11" s="832" t="s">
        <v>563</v>
      </c>
      <c r="C11" s="835" t="s">
        <v>580</v>
      </c>
      <c r="D11" s="863" t="s">
        <v>581</v>
      </c>
      <c r="E11" s="835" t="s">
        <v>5053</v>
      </c>
      <c r="F11" s="863" t="s">
        <v>5054</v>
      </c>
      <c r="G11" s="835" t="s">
        <v>5055</v>
      </c>
      <c r="H11" s="835" t="s">
        <v>5056</v>
      </c>
      <c r="I11" s="849">
        <v>6.440000057220459</v>
      </c>
      <c r="J11" s="849">
        <v>200</v>
      </c>
      <c r="K11" s="850">
        <v>1288</v>
      </c>
    </row>
    <row r="12" spans="1:11" ht="14.4" customHeight="1" x14ac:dyDescent="0.3">
      <c r="A12" s="831" t="s">
        <v>562</v>
      </c>
      <c r="B12" s="832" t="s">
        <v>563</v>
      </c>
      <c r="C12" s="835" t="s">
        <v>580</v>
      </c>
      <c r="D12" s="863" t="s">
        <v>581</v>
      </c>
      <c r="E12" s="835" t="s">
        <v>5053</v>
      </c>
      <c r="F12" s="863" t="s">
        <v>5054</v>
      </c>
      <c r="G12" s="835" t="s">
        <v>5057</v>
      </c>
      <c r="H12" s="835" t="s">
        <v>5058</v>
      </c>
      <c r="I12" s="849">
        <v>4.0999999046325684</v>
      </c>
      <c r="J12" s="849">
        <v>100</v>
      </c>
      <c r="K12" s="850">
        <v>410</v>
      </c>
    </row>
    <row r="13" spans="1:11" ht="14.4" customHeight="1" x14ac:dyDescent="0.3">
      <c r="A13" s="831" t="s">
        <v>562</v>
      </c>
      <c r="B13" s="832" t="s">
        <v>563</v>
      </c>
      <c r="C13" s="835" t="s">
        <v>580</v>
      </c>
      <c r="D13" s="863" t="s">
        <v>581</v>
      </c>
      <c r="E13" s="835" t="s">
        <v>5053</v>
      </c>
      <c r="F13" s="863" t="s">
        <v>5054</v>
      </c>
      <c r="G13" s="835" t="s">
        <v>5059</v>
      </c>
      <c r="H13" s="835" t="s">
        <v>5060</v>
      </c>
      <c r="I13" s="849">
        <v>6.2399997711181641</v>
      </c>
      <c r="J13" s="849">
        <v>100</v>
      </c>
      <c r="K13" s="850">
        <v>624</v>
      </c>
    </row>
    <row r="14" spans="1:11" ht="14.4" customHeight="1" x14ac:dyDescent="0.3">
      <c r="A14" s="831" t="s">
        <v>562</v>
      </c>
      <c r="B14" s="832" t="s">
        <v>563</v>
      </c>
      <c r="C14" s="835" t="s">
        <v>580</v>
      </c>
      <c r="D14" s="863" t="s">
        <v>581</v>
      </c>
      <c r="E14" s="835" t="s">
        <v>5053</v>
      </c>
      <c r="F14" s="863" t="s">
        <v>5054</v>
      </c>
      <c r="G14" s="835" t="s">
        <v>5061</v>
      </c>
      <c r="H14" s="835" t="s">
        <v>5062</v>
      </c>
      <c r="I14" s="849">
        <v>9.0100002288818359</v>
      </c>
      <c r="J14" s="849">
        <v>40</v>
      </c>
      <c r="K14" s="850">
        <v>360.39999389648437</v>
      </c>
    </row>
    <row r="15" spans="1:11" ht="14.4" customHeight="1" x14ac:dyDescent="0.3">
      <c r="A15" s="831" t="s">
        <v>562</v>
      </c>
      <c r="B15" s="832" t="s">
        <v>563</v>
      </c>
      <c r="C15" s="835" t="s">
        <v>580</v>
      </c>
      <c r="D15" s="863" t="s">
        <v>581</v>
      </c>
      <c r="E15" s="835" t="s">
        <v>5053</v>
      </c>
      <c r="F15" s="863" t="s">
        <v>5054</v>
      </c>
      <c r="G15" s="835" t="s">
        <v>5063</v>
      </c>
      <c r="H15" s="835" t="s">
        <v>5064</v>
      </c>
      <c r="I15" s="849">
        <v>8.5900001525878906</v>
      </c>
      <c r="J15" s="849">
        <v>40</v>
      </c>
      <c r="K15" s="850">
        <v>343.60000610351562</v>
      </c>
    </row>
    <row r="16" spans="1:11" ht="14.4" customHeight="1" x14ac:dyDescent="0.3">
      <c r="A16" s="831" t="s">
        <v>562</v>
      </c>
      <c r="B16" s="832" t="s">
        <v>563</v>
      </c>
      <c r="C16" s="835" t="s">
        <v>580</v>
      </c>
      <c r="D16" s="863" t="s">
        <v>581</v>
      </c>
      <c r="E16" s="835" t="s">
        <v>5053</v>
      </c>
      <c r="F16" s="863" t="s">
        <v>5054</v>
      </c>
      <c r="G16" s="835" t="s">
        <v>5065</v>
      </c>
      <c r="H16" s="835" t="s">
        <v>5066</v>
      </c>
      <c r="I16" s="849">
        <v>13.043333371480307</v>
      </c>
      <c r="J16" s="849">
        <v>60</v>
      </c>
      <c r="K16" s="850">
        <v>782.5999755859375</v>
      </c>
    </row>
    <row r="17" spans="1:11" ht="14.4" customHeight="1" x14ac:dyDescent="0.3">
      <c r="A17" s="831" t="s">
        <v>562</v>
      </c>
      <c r="B17" s="832" t="s">
        <v>563</v>
      </c>
      <c r="C17" s="835" t="s">
        <v>580</v>
      </c>
      <c r="D17" s="863" t="s">
        <v>581</v>
      </c>
      <c r="E17" s="835" t="s">
        <v>5053</v>
      </c>
      <c r="F17" s="863" t="s">
        <v>5054</v>
      </c>
      <c r="G17" s="835" t="s">
        <v>5067</v>
      </c>
      <c r="H17" s="835" t="s">
        <v>5068</v>
      </c>
      <c r="I17" s="849">
        <v>0.43500000238418579</v>
      </c>
      <c r="J17" s="849">
        <v>9400</v>
      </c>
      <c r="K17" s="850">
        <v>4091</v>
      </c>
    </row>
    <row r="18" spans="1:11" ht="14.4" customHeight="1" x14ac:dyDescent="0.3">
      <c r="A18" s="831" t="s">
        <v>562</v>
      </c>
      <c r="B18" s="832" t="s">
        <v>563</v>
      </c>
      <c r="C18" s="835" t="s">
        <v>580</v>
      </c>
      <c r="D18" s="863" t="s">
        <v>581</v>
      </c>
      <c r="E18" s="835" t="s">
        <v>5053</v>
      </c>
      <c r="F18" s="863" t="s">
        <v>5054</v>
      </c>
      <c r="G18" s="835" t="s">
        <v>5069</v>
      </c>
      <c r="H18" s="835" t="s">
        <v>5070</v>
      </c>
      <c r="I18" s="849">
        <v>0.62999999523162842</v>
      </c>
      <c r="J18" s="849">
        <v>3500</v>
      </c>
      <c r="K18" s="850">
        <v>2205</v>
      </c>
    </row>
    <row r="19" spans="1:11" ht="14.4" customHeight="1" x14ac:dyDescent="0.3">
      <c r="A19" s="831" t="s">
        <v>562</v>
      </c>
      <c r="B19" s="832" t="s">
        <v>563</v>
      </c>
      <c r="C19" s="835" t="s">
        <v>580</v>
      </c>
      <c r="D19" s="863" t="s">
        <v>581</v>
      </c>
      <c r="E19" s="835" t="s">
        <v>5053</v>
      </c>
      <c r="F19" s="863" t="s">
        <v>5054</v>
      </c>
      <c r="G19" s="835" t="s">
        <v>5071</v>
      </c>
      <c r="H19" s="835" t="s">
        <v>5072</v>
      </c>
      <c r="I19" s="849">
        <v>1.2899999618530273</v>
      </c>
      <c r="J19" s="849">
        <v>3500</v>
      </c>
      <c r="K19" s="850">
        <v>4515</v>
      </c>
    </row>
    <row r="20" spans="1:11" ht="14.4" customHeight="1" x14ac:dyDescent="0.3">
      <c r="A20" s="831" t="s">
        <v>562</v>
      </c>
      <c r="B20" s="832" t="s">
        <v>563</v>
      </c>
      <c r="C20" s="835" t="s">
        <v>580</v>
      </c>
      <c r="D20" s="863" t="s">
        <v>581</v>
      </c>
      <c r="E20" s="835" t="s">
        <v>5053</v>
      </c>
      <c r="F20" s="863" t="s">
        <v>5054</v>
      </c>
      <c r="G20" s="835" t="s">
        <v>5073</v>
      </c>
      <c r="H20" s="835" t="s">
        <v>5074</v>
      </c>
      <c r="I20" s="849">
        <v>1.1749999523162842</v>
      </c>
      <c r="J20" s="849">
        <v>10</v>
      </c>
      <c r="K20" s="850">
        <v>11.739999771118164</v>
      </c>
    </row>
    <row r="21" spans="1:11" ht="14.4" customHeight="1" x14ac:dyDescent="0.3">
      <c r="A21" s="831" t="s">
        <v>562</v>
      </c>
      <c r="B21" s="832" t="s">
        <v>563</v>
      </c>
      <c r="C21" s="835" t="s">
        <v>580</v>
      </c>
      <c r="D21" s="863" t="s">
        <v>581</v>
      </c>
      <c r="E21" s="835" t="s">
        <v>5053</v>
      </c>
      <c r="F21" s="863" t="s">
        <v>5054</v>
      </c>
      <c r="G21" s="835" t="s">
        <v>5075</v>
      </c>
      <c r="H21" s="835" t="s">
        <v>5076</v>
      </c>
      <c r="I21" s="849">
        <v>727.260009765625</v>
      </c>
      <c r="J21" s="849">
        <v>1</v>
      </c>
      <c r="K21" s="850">
        <v>727.260009765625</v>
      </c>
    </row>
    <row r="22" spans="1:11" ht="14.4" customHeight="1" x14ac:dyDescent="0.3">
      <c r="A22" s="831" t="s">
        <v>562</v>
      </c>
      <c r="B22" s="832" t="s">
        <v>563</v>
      </c>
      <c r="C22" s="835" t="s">
        <v>580</v>
      </c>
      <c r="D22" s="863" t="s">
        <v>581</v>
      </c>
      <c r="E22" s="835" t="s">
        <v>5053</v>
      </c>
      <c r="F22" s="863" t="s">
        <v>5054</v>
      </c>
      <c r="G22" s="835" t="s">
        <v>5077</v>
      </c>
      <c r="H22" s="835" t="s">
        <v>5078</v>
      </c>
      <c r="I22" s="849">
        <v>164.22090981223366</v>
      </c>
      <c r="J22" s="849">
        <v>28</v>
      </c>
      <c r="K22" s="850">
        <v>4598.1700439453125</v>
      </c>
    </row>
    <row r="23" spans="1:11" ht="14.4" customHeight="1" x14ac:dyDescent="0.3">
      <c r="A23" s="831" t="s">
        <v>562</v>
      </c>
      <c r="B23" s="832" t="s">
        <v>563</v>
      </c>
      <c r="C23" s="835" t="s">
        <v>580</v>
      </c>
      <c r="D23" s="863" t="s">
        <v>581</v>
      </c>
      <c r="E23" s="835" t="s">
        <v>5053</v>
      </c>
      <c r="F23" s="863" t="s">
        <v>5054</v>
      </c>
      <c r="G23" s="835" t="s">
        <v>5079</v>
      </c>
      <c r="H23" s="835" t="s">
        <v>5080</v>
      </c>
      <c r="I23" s="849">
        <v>6.3299999237060547</v>
      </c>
      <c r="J23" s="849">
        <v>100</v>
      </c>
      <c r="K23" s="850">
        <v>633</v>
      </c>
    </row>
    <row r="24" spans="1:11" ht="14.4" customHeight="1" x14ac:dyDescent="0.3">
      <c r="A24" s="831" t="s">
        <v>562</v>
      </c>
      <c r="B24" s="832" t="s">
        <v>563</v>
      </c>
      <c r="C24" s="835" t="s">
        <v>580</v>
      </c>
      <c r="D24" s="863" t="s">
        <v>581</v>
      </c>
      <c r="E24" s="835" t="s">
        <v>5053</v>
      </c>
      <c r="F24" s="863" t="s">
        <v>5054</v>
      </c>
      <c r="G24" s="835" t="s">
        <v>5081</v>
      </c>
      <c r="H24" s="835" t="s">
        <v>5082</v>
      </c>
      <c r="I24" s="849">
        <v>86.378332773844406</v>
      </c>
      <c r="J24" s="849">
        <v>60</v>
      </c>
      <c r="K24" s="850">
        <v>5182.699951171875</v>
      </c>
    </row>
    <row r="25" spans="1:11" ht="14.4" customHeight="1" x14ac:dyDescent="0.3">
      <c r="A25" s="831" t="s">
        <v>562</v>
      </c>
      <c r="B25" s="832" t="s">
        <v>563</v>
      </c>
      <c r="C25" s="835" t="s">
        <v>580</v>
      </c>
      <c r="D25" s="863" t="s">
        <v>581</v>
      </c>
      <c r="E25" s="835" t="s">
        <v>5053</v>
      </c>
      <c r="F25" s="863" t="s">
        <v>5054</v>
      </c>
      <c r="G25" s="835" t="s">
        <v>5083</v>
      </c>
      <c r="H25" s="835" t="s">
        <v>5084</v>
      </c>
      <c r="I25" s="849">
        <v>47.529998779296875</v>
      </c>
      <c r="J25" s="849">
        <v>33</v>
      </c>
      <c r="K25" s="850">
        <v>1568.5899963378906</v>
      </c>
    </row>
    <row r="26" spans="1:11" ht="14.4" customHeight="1" x14ac:dyDescent="0.3">
      <c r="A26" s="831" t="s">
        <v>562</v>
      </c>
      <c r="B26" s="832" t="s">
        <v>563</v>
      </c>
      <c r="C26" s="835" t="s">
        <v>580</v>
      </c>
      <c r="D26" s="863" t="s">
        <v>581</v>
      </c>
      <c r="E26" s="835" t="s">
        <v>5053</v>
      </c>
      <c r="F26" s="863" t="s">
        <v>5054</v>
      </c>
      <c r="G26" s="835" t="s">
        <v>5085</v>
      </c>
      <c r="H26" s="835" t="s">
        <v>5086</v>
      </c>
      <c r="I26" s="849">
        <v>11.829999923706055</v>
      </c>
      <c r="J26" s="849">
        <v>200</v>
      </c>
      <c r="K26" s="850">
        <v>2366.419921875</v>
      </c>
    </row>
    <row r="27" spans="1:11" ht="14.4" customHeight="1" x14ac:dyDescent="0.3">
      <c r="A27" s="831" t="s">
        <v>562</v>
      </c>
      <c r="B27" s="832" t="s">
        <v>563</v>
      </c>
      <c r="C27" s="835" t="s">
        <v>580</v>
      </c>
      <c r="D27" s="863" t="s">
        <v>581</v>
      </c>
      <c r="E27" s="835" t="s">
        <v>5053</v>
      </c>
      <c r="F27" s="863" t="s">
        <v>5054</v>
      </c>
      <c r="G27" s="835" t="s">
        <v>5087</v>
      </c>
      <c r="H27" s="835" t="s">
        <v>5088</v>
      </c>
      <c r="I27" s="849">
        <v>128.71000671386719</v>
      </c>
      <c r="J27" s="849">
        <v>5</v>
      </c>
      <c r="K27" s="850">
        <v>643.53997802734375</v>
      </c>
    </row>
    <row r="28" spans="1:11" ht="14.4" customHeight="1" x14ac:dyDescent="0.3">
      <c r="A28" s="831" t="s">
        <v>562</v>
      </c>
      <c r="B28" s="832" t="s">
        <v>563</v>
      </c>
      <c r="C28" s="835" t="s">
        <v>580</v>
      </c>
      <c r="D28" s="863" t="s">
        <v>581</v>
      </c>
      <c r="E28" s="835" t="s">
        <v>5053</v>
      </c>
      <c r="F28" s="863" t="s">
        <v>5054</v>
      </c>
      <c r="G28" s="835" t="s">
        <v>5089</v>
      </c>
      <c r="H28" s="835" t="s">
        <v>5090</v>
      </c>
      <c r="I28" s="849">
        <v>2.4116667509078979</v>
      </c>
      <c r="J28" s="849">
        <v>600</v>
      </c>
      <c r="K28" s="850">
        <v>1448</v>
      </c>
    </row>
    <row r="29" spans="1:11" ht="14.4" customHeight="1" x14ac:dyDescent="0.3">
      <c r="A29" s="831" t="s">
        <v>562</v>
      </c>
      <c r="B29" s="832" t="s">
        <v>563</v>
      </c>
      <c r="C29" s="835" t="s">
        <v>580</v>
      </c>
      <c r="D29" s="863" t="s">
        <v>581</v>
      </c>
      <c r="E29" s="835" t="s">
        <v>5053</v>
      </c>
      <c r="F29" s="863" t="s">
        <v>5054</v>
      </c>
      <c r="G29" s="835" t="s">
        <v>5091</v>
      </c>
      <c r="H29" s="835" t="s">
        <v>5092</v>
      </c>
      <c r="I29" s="849">
        <v>2.6850000619888306</v>
      </c>
      <c r="J29" s="849">
        <v>140</v>
      </c>
      <c r="K29" s="850">
        <v>375.89999389648438</v>
      </c>
    </row>
    <row r="30" spans="1:11" ht="14.4" customHeight="1" x14ac:dyDescent="0.3">
      <c r="A30" s="831" t="s">
        <v>562</v>
      </c>
      <c r="B30" s="832" t="s">
        <v>563</v>
      </c>
      <c r="C30" s="835" t="s">
        <v>580</v>
      </c>
      <c r="D30" s="863" t="s">
        <v>581</v>
      </c>
      <c r="E30" s="835" t="s">
        <v>5053</v>
      </c>
      <c r="F30" s="863" t="s">
        <v>5054</v>
      </c>
      <c r="G30" s="835" t="s">
        <v>5093</v>
      </c>
      <c r="H30" s="835" t="s">
        <v>5094</v>
      </c>
      <c r="I30" s="849">
        <v>790.87818492542613</v>
      </c>
      <c r="J30" s="849">
        <v>12</v>
      </c>
      <c r="K30" s="850">
        <v>9490.5400390625</v>
      </c>
    </row>
    <row r="31" spans="1:11" ht="14.4" customHeight="1" x14ac:dyDescent="0.3">
      <c r="A31" s="831" t="s">
        <v>562</v>
      </c>
      <c r="B31" s="832" t="s">
        <v>563</v>
      </c>
      <c r="C31" s="835" t="s">
        <v>580</v>
      </c>
      <c r="D31" s="863" t="s">
        <v>581</v>
      </c>
      <c r="E31" s="835" t="s">
        <v>5053</v>
      </c>
      <c r="F31" s="863" t="s">
        <v>5054</v>
      </c>
      <c r="G31" s="835" t="s">
        <v>5095</v>
      </c>
      <c r="H31" s="835" t="s">
        <v>5096</v>
      </c>
      <c r="I31" s="849">
        <v>63.174999237060547</v>
      </c>
      <c r="J31" s="849">
        <v>20</v>
      </c>
      <c r="K31" s="850">
        <v>1263.469970703125</v>
      </c>
    </row>
    <row r="32" spans="1:11" ht="14.4" customHeight="1" x14ac:dyDescent="0.3">
      <c r="A32" s="831" t="s">
        <v>562</v>
      </c>
      <c r="B32" s="832" t="s">
        <v>563</v>
      </c>
      <c r="C32" s="835" t="s">
        <v>580</v>
      </c>
      <c r="D32" s="863" t="s">
        <v>581</v>
      </c>
      <c r="E32" s="835" t="s">
        <v>5053</v>
      </c>
      <c r="F32" s="863" t="s">
        <v>5054</v>
      </c>
      <c r="G32" s="835" t="s">
        <v>5097</v>
      </c>
      <c r="H32" s="835" t="s">
        <v>5098</v>
      </c>
      <c r="I32" s="849">
        <v>18.399999618530273</v>
      </c>
      <c r="J32" s="849">
        <v>50</v>
      </c>
      <c r="K32" s="850">
        <v>920</v>
      </c>
    </row>
    <row r="33" spans="1:11" ht="14.4" customHeight="1" x14ac:dyDescent="0.3">
      <c r="A33" s="831" t="s">
        <v>562</v>
      </c>
      <c r="B33" s="832" t="s">
        <v>563</v>
      </c>
      <c r="C33" s="835" t="s">
        <v>580</v>
      </c>
      <c r="D33" s="863" t="s">
        <v>581</v>
      </c>
      <c r="E33" s="835" t="s">
        <v>5053</v>
      </c>
      <c r="F33" s="863" t="s">
        <v>5054</v>
      </c>
      <c r="G33" s="835" t="s">
        <v>5099</v>
      </c>
      <c r="H33" s="835" t="s">
        <v>5100</v>
      </c>
      <c r="I33" s="849">
        <v>101.25</v>
      </c>
      <c r="J33" s="849">
        <v>20</v>
      </c>
      <c r="K33" s="850">
        <v>2025</v>
      </c>
    </row>
    <row r="34" spans="1:11" ht="14.4" customHeight="1" x14ac:dyDescent="0.3">
      <c r="A34" s="831" t="s">
        <v>562</v>
      </c>
      <c r="B34" s="832" t="s">
        <v>563</v>
      </c>
      <c r="C34" s="835" t="s">
        <v>580</v>
      </c>
      <c r="D34" s="863" t="s">
        <v>581</v>
      </c>
      <c r="E34" s="835" t="s">
        <v>5053</v>
      </c>
      <c r="F34" s="863" t="s">
        <v>5054</v>
      </c>
      <c r="G34" s="835" t="s">
        <v>5101</v>
      </c>
      <c r="H34" s="835" t="s">
        <v>5102</v>
      </c>
      <c r="I34" s="849">
        <v>73.209999084472656</v>
      </c>
      <c r="J34" s="849">
        <v>160</v>
      </c>
      <c r="K34" s="850">
        <v>11713.929992675781</v>
      </c>
    </row>
    <row r="35" spans="1:11" ht="14.4" customHeight="1" x14ac:dyDescent="0.3">
      <c r="A35" s="831" t="s">
        <v>562</v>
      </c>
      <c r="B35" s="832" t="s">
        <v>563</v>
      </c>
      <c r="C35" s="835" t="s">
        <v>580</v>
      </c>
      <c r="D35" s="863" t="s">
        <v>581</v>
      </c>
      <c r="E35" s="835" t="s">
        <v>5053</v>
      </c>
      <c r="F35" s="863" t="s">
        <v>5054</v>
      </c>
      <c r="G35" s="835" t="s">
        <v>5103</v>
      </c>
      <c r="H35" s="835" t="s">
        <v>5104</v>
      </c>
      <c r="I35" s="849">
        <v>497.70999145507812</v>
      </c>
      <c r="J35" s="849">
        <v>3</v>
      </c>
      <c r="K35" s="850">
        <v>1493.1299743652344</v>
      </c>
    </row>
    <row r="36" spans="1:11" ht="14.4" customHeight="1" x14ac:dyDescent="0.3">
      <c r="A36" s="831" t="s">
        <v>562</v>
      </c>
      <c r="B36" s="832" t="s">
        <v>563</v>
      </c>
      <c r="C36" s="835" t="s">
        <v>580</v>
      </c>
      <c r="D36" s="863" t="s">
        <v>581</v>
      </c>
      <c r="E36" s="835" t="s">
        <v>5053</v>
      </c>
      <c r="F36" s="863" t="s">
        <v>5054</v>
      </c>
      <c r="G36" s="835" t="s">
        <v>5105</v>
      </c>
      <c r="H36" s="835" t="s">
        <v>5106</v>
      </c>
      <c r="I36" s="849">
        <v>154.97125053405762</v>
      </c>
      <c r="J36" s="849">
        <v>11</v>
      </c>
      <c r="K36" s="850">
        <v>1704.6700134277344</v>
      </c>
    </row>
    <row r="37" spans="1:11" ht="14.4" customHeight="1" x14ac:dyDescent="0.3">
      <c r="A37" s="831" t="s">
        <v>562</v>
      </c>
      <c r="B37" s="832" t="s">
        <v>563</v>
      </c>
      <c r="C37" s="835" t="s">
        <v>580</v>
      </c>
      <c r="D37" s="863" t="s">
        <v>581</v>
      </c>
      <c r="E37" s="835" t="s">
        <v>5053</v>
      </c>
      <c r="F37" s="863" t="s">
        <v>5054</v>
      </c>
      <c r="G37" s="835" t="s">
        <v>5107</v>
      </c>
      <c r="H37" s="835" t="s">
        <v>5108</v>
      </c>
      <c r="I37" s="849">
        <v>30.175000190734863</v>
      </c>
      <c r="J37" s="849">
        <v>400</v>
      </c>
      <c r="K37" s="850">
        <v>12070.25</v>
      </c>
    </row>
    <row r="38" spans="1:11" ht="14.4" customHeight="1" x14ac:dyDescent="0.3">
      <c r="A38" s="831" t="s">
        <v>562</v>
      </c>
      <c r="B38" s="832" t="s">
        <v>563</v>
      </c>
      <c r="C38" s="835" t="s">
        <v>580</v>
      </c>
      <c r="D38" s="863" t="s">
        <v>581</v>
      </c>
      <c r="E38" s="835" t="s">
        <v>5053</v>
      </c>
      <c r="F38" s="863" t="s">
        <v>5054</v>
      </c>
      <c r="G38" s="835" t="s">
        <v>5109</v>
      </c>
      <c r="H38" s="835" t="s">
        <v>5110</v>
      </c>
      <c r="I38" s="849">
        <v>5.2725000381469727</v>
      </c>
      <c r="J38" s="849">
        <v>590</v>
      </c>
      <c r="K38" s="850">
        <v>3111.5000267028809</v>
      </c>
    </row>
    <row r="39" spans="1:11" ht="14.4" customHeight="1" x14ac:dyDescent="0.3">
      <c r="A39" s="831" t="s">
        <v>562</v>
      </c>
      <c r="B39" s="832" t="s">
        <v>563</v>
      </c>
      <c r="C39" s="835" t="s">
        <v>580</v>
      </c>
      <c r="D39" s="863" t="s">
        <v>581</v>
      </c>
      <c r="E39" s="835" t="s">
        <v>5053</v>
      </c>
      <c r="F39" s="863" t="s">
        <v>5054</v>
      </c>
      <c r="G39" s="835" t="s">
        <v>5111</v>
      </c>
      <c r="H39" s="835" t="s">
        <v>5112</v>
      </c>
      <c r="I39" s="849">
        <v>4.7899999618530273</v>
      </c>
      <c r="J39" s="849">
        <v>108</v>
      </c>
      <c r="K39" s="850">
        <v>517.5</v>
      </c>
    </row>
    <row r="40" spans="1:11" ht="14.4" customHeight="1" x14ac:dyDescent="0.3">
      <c r="A40" s="831" t="s">
        <v>562</v>
      </c>
      <c r="B40" s="832" t="s">
        <v>563</v>
      </c>
      <c r="C40" s="835" t="s">
        <v>580</v>
      </c>
      <c r="D40" s="863" t="s">
        <v>581</v>
      </c>
      <c r="E40" s="835" t="s">
        <v>5053</v>
      </c>
      <c r="F40" s="863" t="s">
        <v>5054</v>
      </c>
      <c r="G40" s="835" t="s">
        <v>5113</v>
      </c>
      <c r="H40" s="835" t="s">
        <v>5114</v>
      </c>
      <c r="I40" s="849">
        <v>123.19000244140625</v>
      </c>
      <c r="J40" s="849">
        <v>50</v>
      </c>
      <c r="K40" s="850">
        <v>6159.4200439453125</v>
      </c>
    </row>
    <row r="41" spans="1:11" ht="14.4" customHeight="1" x14ac:dyDescent="0.3">
      <c r="A41" s="831" t="s">
        <v>562</v>
      </c>
      <c r="B41" s="832" t="s">
        <v>563</v>
      </c>
      <c r="C41" s="835" t="s">
        <v>580</v>
      </c>
      <c r="D41" s="863" t="s">
        <v>581</v>
      </c>
      <c r="E41" s="835" t="s">
        <v>5053</v>
      </c>
      <c r="F41" s="863" t="s">
        <v>5054</v>
      </c>
      <c r="G41" s="835" t="s">
        <v>5115</v>
      </c>
      <c r="H41" s="835" t="s">
        <v>5116</v>
      </c>
      <c r="I41" s="849">
        <v>129.25999450683594</v>
      </c>
      <c r="J41" s="849">
        <v>100</v>
      </c>
      <c r="K41" s="850">
        <v>12925.999816894531</v>
      </c>
    </row>
    <row r="42" spans="1:11" ht="14.4" customHeight="1" x14ac:dyDescent="0.3">
      <c r="A42" s="831" t="s">
        <v>562</v>
      </c>
      <c r="B42" s="832" t="s">
        <v>563</v>
      </c>
      <c r="C42" s="835" t="s">
        <v>580</v>
      </c>
      <c r="D42" s="863" t="s">
        <v>581</v>
      </c>
      <c r="E42" s="835" t="s">
        <v>5053</v>
      </c>
      <c r="F42" s="863" t="s">
        <v>5054</v>
      </c>
      <c r="G42" s="835" t="s">
        <v>5117</v>
      </c>
      <c r="H42" s="835" t="s">
        <v>5118</v>
      </c>
      <c r="I42" s="849">
        <v>255.52499389648438</v>
      </c>
      <c r="J42" s="849">
        <v>80</v>
      </c>
      <c r="K42" s="850">
        <v>20166.94970703125</v>
      </c>
    </row>
    <row r="43" spans="1:11" ht="14.4" customHeight="1" x14ac:dyDescent="0.3">
      <c r="A43" s="831" t="s">
        <v>562</v>
      </c>
      <c r="B43" s="832" t="s">
        <v>563</v>
      </c>
      <c r="C43" s="835" t="s">
        <v>580</v>
      </c>
      <c r="D43" s="863" t="s">
        <v>581</v>
      </c>
      <c r="E43" s="835" t="s">
        <v>5053</v>
      </c>
      <c r="F43" s="863" t="s">
        <v>5054</v>
      </c>
      <c r="G43" s="835" t="s">
        <v>5119</v>
      </c>
      <c r="H43" s="835" t="s">
        <v>5120</v>
      </c>
      <c r="I43" s="849">
        <v>194.87000274658203</v>
      </c>
      <c r="J43" s="849">
        <v>50</v>
      </c>
      <c r="K43" s="850">
        <v>9354.2001953125</v>
      </c>
    </row>
    <row r="44" spans="1:11" ht="14.4" customHeight="1" x14ac:dyDescent="0.3">
      <c r="A44" s="831" t="s">
        <v>562</v>
      </c>
      <c r="B44" s="832" t="s">
        <v>563</v>
      </c>
      <c r="C44" s="835" t="s">
        <v>580</v>
      </c>
      <c r="D44" s="863" t="s">
        <v>581</v>
      </c>
      <c r="E44" s="835" t="s">
        <v>5053</v>
      </c>
      <c r="F44" s="863" t="s">
        <v>5054</v>
      </c>
      <c r="G44" s="835" t="s">
        <v>5121</v>
      </c>
      <c r="H44" s="835" t="s">
        <v>5122</v>
      </c>
      <c r="I44" s="849">
        <v>159.55000305175781</v>
      </c>
      <c r="J44" s="849">
        <v>90</v>
      </c>
      <c r="K44" s="850">
        <v>14359.530029296875</v>
      </c>
    </row>
    <row r="45" spans="1:11" ht="14.4" customHeight="1" x14ac:dyDescent="0.3">
      <c r="A45" s="831" t="s">
        <v>562</v>
      </c>
      <c r="B45" s="832" t="s">
        <v>563</v>
      </c>
      <c r="C45" s="835" t="s">
        <v>580</v>
      </c>
      <c r="D45" s="863" t="s">
        <v>581</v>
      </c>
      <c r="E45" s="835" t="s">
        <v>5053</v>
      </c>
      <c r="F45" s="863" t="s">
        <v>5054</v>
      </c>
      <c r="G45" s="835" t="s">
        <v>5123</v>
      </c>
      <c r="H45" s="835" t="s">
        <v>5124</v>
      </c>
      <c r="I45" s="849">
        <v>152.99000549316406</v>
      </c>
      <c r="J45" s="849">
        <v>10</v>
      </c>
      <c r="K45" s="850">
        <v>1529.9200439453125</v>
      </c>
    </row>
    <row r="46" spans="1:11" ht="14.4" customHeight="1" x14ac:dyDescent="0.3">
      <c r="A46" s="831" t="s">
        <v>562</v>
      </c>
      <c r="B46" s="832" t="s">
        <v>563</v>
      </c>
      <c r="C46" s="835" t="s">
        <v>580</v>
      </c>
      <c r="D46" s="863" t="s">
        <v>581</v>
      </c>
      <c r="E46" s="835" t="s">
        <v>5053</v>
      </c>
      <c r="F46" s="863" t="s">
        <v>5054</v>
      </c>
      <c r="G46" s="835" t="s">
        <v>5125</v>
      </c>
      <c r="H46" s="835" t="s">
        <v>5126</v>
      </c>
      <c r="I46" s="849">
        <v>124.41000366210937</v>
      </c>
      <c r="J46" s="849">
        <v>75</v>
      </c>
      <c r="K46" s="850">
        <v>9330.6096801757812</v>
      </c>
    </row>
    <row r="47" spans="1:11" ht="14.4" customHeight="1" x14ac:dyDescent="0.3">
      <c r="A47" s="831" t="s">
        <v>562</v>
      </c>
      <c r="B47" s="832" t="s">
        <v>563</v>
      </c>
      <c r="C47" s="835" t="s">
        <v>580</v>
      </c>
      <c r="D47" s="863" t="s">
        <v>581</v>
      </c>
      <c r="E47" s="835" t="s">
        <v>5053</v>
      </c>
      <c r="F47" s="863" t="s">
        <v>5054</v>
      </c>
      <c r="G47" s="835" t="s">
        <v>5127</v>
      </c>
      <c r="H47" s="835" t="s">
        <v>5128</v>
      </c>
      <c r="I47" s="849">
        <v>139.16999816894531</v>
      </c>
      <c r="J47" s="849">
        <v>1</v>
      </c>
      <c r="K47" s="850">
        <v>139.16999816894531</v>
      </c>
    </row>
    <row r="48" spans="1:11" ht="14.4" customHeight="1" x14ac:dyDescent="0.3">
      <c r="A48" s="831" t="s">
        <v>562</v>
      </c>
      <c r="B48" s="832" t="s">
        <v>563</v>
      </c>
      <c r="C48" s="835" t="s">
        <v>580</v>
      </c>
      <c r="D48" s="863" t="s">
        <v>581</v>
      </c>
      <c r="E48" s="835" t="s">
        <v>5053</v>
      </c>
      <c r="F48" s="863" t="s">
        <v>5054</v>
      </c>
      <c r="G48" s="835" t="s">
        <v>5129</v>
      </c>
      <c r="H48" s="835" t="s">
        <v>5130</v>
      </c>
      <c r="I48" s="849">
        <v>789.57000732421875</v>
      </c>
      <c r="J48" s="849">
        <v>6</v>
      </c>
      <c r="K48" s="850">
        <v>4737.4100341796875</v>
      </c>
    </row>
    <row r="49" spans="1:11" ht="14.4" customHeight="1" x14ac:dyDescent="0.3">
      <c r="A49" s="831" t="s">
        <v>562</v>
      </c>
      <c r="B49" s="832" t="s">
        <v>563</v>
      </c>
      <c r="C49" s="835" t="s">
        <v>580</v>
      </c>
      <c r="D49" s="863" t="s">
        <v>581</v>
      </c>
      <c r="E49" s="835" t="s">
        <v>5053</v>
      </c>
      <c r="F49" s="863" t="s">
        <v>5054</v>
      </c>
      <c r="G49" s="835" t="s">
        <v>5131</v>
      </c>
      <c r="H49" s="835" t="s">
        <v>5132</v>
      </c>
      <c r="I49" s="849">
        <v>58.529998779296875</v>
      </c>
      <c r="J49" s="849">
        <v>10</v>
      </c>
      <c r="K49" s="850">
        <v>585.29998779296875</v>
      </c>
    </row>
    <row r="50" spans="1:11" ht="14.4" customHeight="1" x14ac:dyDescent="0.3">
      <c r="A50" s="831" t="s">
        <v>562</v>
      </c>
      <c r="B50" s="832" t="s">
        <v>563</v>
      </c>
      <c r="C50" s="835" t="s">
        <v>580</v>
      </c>
      <c r="D50" s="863" t="s">
        <v>581</v>
      </c>
      <c r="E50" s="835" t="s">
        <v>5053</v>
      </c>
      <c r="F50" s="863" t="s">
        <v>5054</v>
      </c>
      <c r="G50" s="835" t="s">
        <v>5133</v>
      </c>
      <c r="H50" s="835" t="s">
        <v>5134</v>
      </c>
      <c r="I50" s="849">
        <v>149.5</v>
      </c>
      <c r="J50" s="849">
        <v>10</v>
      </c>
      <c r="K50" s="850">
        <v>1495</v>
      </c>
    </row>
    <row r="51" spans="1:11" ht="14.4" customHeight="1" x14ac:dyDescent="0.3">
      <c r="A51" s="831" t="s">
        <v>562</v>
      </c>
      <c r="B51" s="832" t="s">
        <v>563</v>
      </c>
      <c r="C51" s="835" t="s">
        <v>580</v>
      </c>
      <c r="D51" s="863" t="s">
        <v>581</v>
      </c>
      <c r="E51" s="835" t="s">
        <v>5053</v>
      </c>
      <c r="F51" s="863" t="s">
        <v>5054</v>
      </c>
      <c r="G51" s="835" t="s">
        <v>5135</v>
      </c>
      <c r="H51" s="835" t="s">
        <v>5136</v>
      </c>
      <c r="I51" s="849">
        <v>16.979999542236328</v>
      </c>
      <c r="J51" s="849">
        <v>100</v>
      </c>
      <c r="K51" s="850">
        <v>1698</v>
      </c>
    </row>
    <row r="52" spans="1:11" ht="14.4" customHeight="1" x14ac:dyDescent="0.3">
      <c r="A52" s="831" t="s">
        <v>562</v>
      </c>
      <c r="B52" s="832" t="s">
        <v>563</v>
      </c>
      <c r="C52" s="835" t="s">
        <v>580</v>
      </c>
      <c r="D52" s="863" t="s">
        <v>581</v>
      </c>
      <c r="E52" s="835" t="s">
        <v>5053</v>
      </c>
      <c r="F52" s="863" t="s">
        <v>5054</v>
      </c>
      <c r="G52" s="835" t="s">
        <v>5137</v>
      </c>
      <c r="H52" s="835" t="s">
        <v>5138</v>
      </c>
      <c r="I52" s="849">
        <v>5.5350000262260437</v>
      </c>
      <c r="J52" s="849">
        <v>400</v>
      </c>
      <c r="K52" s="850">
        <v>2214</v>
      </c>
    </row>
    <row r="53" spans="1:11" ht="14.4" customHeight="1" x14ac:dyDescent="0.3">
      <c r="A53" s="831" t="s">
        <v>562</v>
      </c>
      <c r="B53" s="832" t="s">
        <v>563</v>
      </c>
      <c r="C53" s="835" t="s">
        <v>580</v>
      </c>
      <c r="D53" s="863" t="s">
        <v>581</v>
      </c>
      <c r="E53" s="835" t="s">
        <v>5053</v>
      </c>
      <c r="F53" s="863" t="s">
        <v>5054</v>
      </c>
      <c r="G53" s="835" t="s">
        <v>5139</v>
      </c>
      <c r="H53" s="835" t="s">
        <v>5140</v>
      </c>
      <c r="I53" s="849">
        <v>7.8499999046325684</v>
      </c>
      <c r="J53" s="849">
        <v>100</v>
      </c>
      <c r="K53" s="850">
        <v>785</v>
      </c>
    </row>
    <row r="54" spans="1:11" ht="14.4" customHeight="1" x14ac:dyDescent="0.3">
      <c r="A54" s="831" t="s">
        <v>562</v>
      </c>
      <c r="B54" s="832" t="s">
        <v>563</v>
      </c>
      <c r="C54" s="835" t="s">
        <v>580</v>
      </c>
      <c r="D54" s="863" t="s">
        <v>581</v>
      </c>
      <c r="E54" s="835" t="s">
        <v>5053</v>
      </c>
      <c r="F54" s="863" t="s">
        <v>5054</v>
      </c>
      <c r="G54" s="835" t="s">
        <v>5141</v>
      </c>
      <c r="H54" s="835" t="s">
        <v>5142</v>
      </c>
      <c r="I54" s="849">
        <v>14.800000190734863</v>
      </c>
      <c r="J54" s="849">
        <v>250</v>
      </c>
      <c r="K54" s="850">
        <v>3700.06005859375</v>
      </c>
    </row>
    <row r="55" spans="1:11" ht="14.4" customHeight="1" x14ac:dyDescent="0.3">
      <c r="A55" s="831" t="s">
        <v>562</v>
      </c>
      <c r="B55" s="832" t="s">
        <v>563</v>
      </c>
      <c r="C55" s="835" t="s">
        <v>580</v>
      </c>
      <c r="D55" s="863" t="s">
        <v>581</v>
      </c>
      <c r="E55" s="835" t="s">
        <v>5053</v>
      </c>
      <c r="F55" s="863" t="s">
        <v>5054</v>
      </c>
      <c r="G55" s="835" t="s">
        <v>5143</v>
      </c>
      <c r="H55" s="835" t="s">
        <v>5144</v>
      </c>
      <c r="I55" s="849">
        <v>228.80999755859375</v>
      </c>
      <c r="J55" s="849">
        <v>75</v>
      </c>
      <c r="K55" s="850">
        <v>17160.720703125</v>
      </c>
    </row>
    <row r="56" spans="1:11" ht="14.4" customHeight="1" x14ac:dyDescent="0.3">
      <c r="A56" s="831" t="s">
        <v>562</v>
      </c>
      <c r="B56" s="832" t="s">
        <v>563</v>
      </c>
      <c r="C56" s="835" t="s">
        <v>580</v>
      </c>
      <c r="D56" s="863" t="s">
        <v>581</v>
      </c>
      <c r="E56" s="835" t="s">
        <v>5053</v>
      </c>
      <c r="F56" s="863" t="s">
        <v>5054</v>
      </c>
      <c r="G56" s="835" t="s">
        <v>5145</v>
      </c>
      <c r="H56" s="835" t="s">
        <v>5146</v>
      </c>
      <c r="I56" s="849">
        <v>227.37333170572916</v>
      </c>
      <c r="J56" s="849">
        <v>75</v>
      </c>
      <c r="K56" s="850">
        <v>17052.990234375</v>
      </c>
    </row>
    <row r="57" spans="1:11" ht="14.4" customHeight="1" x14ac:dyDescent="0.3">
      <c r="A57" s="831" t="s">
        <v>562</v>
      </c>
      <c r="B57" s="832" t="s">
        <v>563</v>
      </c>
      <c r="C57" s="835" t="s">
        <v>580</v>
      </c>
      <c r="D57" s="863" t="s">
        <v>581</v>
      </c>
      <c r="E57" s="835" t="s">
        <v>5053</v>
      </c>
      <c r="F57" s="863" t="s">
        <v>5054</v>
      </c>
      <c r="G57" s="835" t="s">
        <v>5147</v>
      </c>
      <c r="H57" s="835" t="s">
        <v>5148</v>
      </c>
      <c r="I57" s="849">
        <v>15.329999923706055</v>
      </c>
      <c r="J57" s="849">
        <v>200</v>
      </c>
      <c r="K57" s="850">
        <v>3066</v>
      </c>
    </row>
    <row r="58" spans="1:11" ht="14.4" customHeight="1" x14ac:dyDescent="0.3">
      <c r="A58" s="831" t="s">
        <v>562</v>
      </c>
      <c r="B58" s="832" t="s">
        <v>563</v>
      </c>
      <c r="C58" s="835" t="s">
        <v>580</v>
      </c>
      <c r="D58" s="863" t="s">
        <v>581</v>
      </c>
      <c r="E58" s="835" t="s">
        <v>5053</v>
      </c>
      <c r="F58" s="863" t="s">
        <v>5054</v>
      </c>
      <c r="G58" s="835" t="s">
        <v>5149</v>
      </c>
      <c r="H58" s="835" t="s">
        <v>5150</v>
      </c>
      <c r="I58" s="849">
        <v>259.89999389648438</v>
      </c>
      <c r="J58" s="849">
        <v>4</v>
      </c>
      <c r="K58" s="850">
        <v>1039.5999755859375</v>
      </c>
    </row>
    <row r="59" spans="1:11" ht="14.4" customHeight="1" x14ac:dyDescent="0.3">
      <c r="A59" s="831" t="s">
        <v>562</v>
      </c>
      <c r="B59" s="832" t="s">
        <v>563</v>
      </c>
      <c r="C59" s="835" t="s">
        <v>580</v>
      </c>
      <c r="D59" s="863" t="s">
        <v>581</v>
      </c>
      <c r="E59" s="835" t="s">
        <v>5053</v>
      </c>
      <c r="F59" s="863" t="s">
        <v>5054</v>
      </c>
      <c r="G59" s="835" t="s">
        <v>5151</v>
      </c>
      <c r="H59" s="835" t="s">
        <v>5152</v>
      </c>
      <c r="I59" s="849">
        <v>5.6399998664855957</v>
      </c>
      <c r="J59" s="849">
        <v>40</v>
      </c>
      <c r="K59" s="850">
        <v>225.60000610351562</v>
      </c>
    </row>
    <row r="60" spans="1:11" ht="14.4" customHeight="1" x14ac:dyDescent="0.3">
      <c r="A60" s="831" t="s">
        <v>562</v>
      </c>
      <c r="B60" s="832" t="s">
        <v>563</v>
      </c>
      <c r="C60" s="835" t="s">
        <v>580</v>
      </c>
      <c r="D60" s="863" t="s">
        <v>581</v>
      </c>
      <c r="E60" s="835" t="s">
        <v>5053</v>
      </c>
      <c r="F60" s="863" t="s">
        <v>5054</v>
      </c>
      <c r="G60" s="835" t="s">
        <v>5153</v>
      </c>
      <c r="H60" s="835" t="s">
        <v>5154</v>
      </c>
      <c r="I60" s="849">
        <v>13.020000457763672</v>
      </c>
      <c r="J60" s="849">
        <v>6</v>
      </c>
      <c r="K60" s="850">
        <v>78.120002746582031</v>
      </c>
    </row>
    <row r="61" spans="1:11" ht="14.4" customHeight="1" x14ac:dyDescent="0.3">
      <c r="A61" s="831" t="s">
        <v>562</v>
      </c>
      <c r="B61" s="832" t="s">
        <v>563</v>
      </c>
      <c r="C61" s="835" t="s">
        <v>580</v>
      </c>
      <c r="D61" s="863" t="s">
        <v>581</v>
      </c>
      <c r="E61" s="835" t="s">
        <v>5053</v>
      </c>
      <c r="F61" s="863" t="s">
        <v>5054</v>
      </c>
      <c r="G61" s="835" t="s">
        <v>5155</v>
      </c>
      <c r="H61" s="835" t="s">
        <v>5156</v>
      </c>
      <c r="I61" s="849">
        <v>1.5181818008422852</v>
      </c>
      <c r="J61" s="849">
        <v>650</v>
      </c>
      <c r="K61" s="850">
        <v>986.5</v>
      </c>
    </row>
    <row r="62" spans="1:11" ht="14.4" customHeight="1" x14ac:dyDescent="0.3">
      <c r="A62" s="831" t="s">
        <v>562</v>
      </c>
      <c r="B62" s="832" t="s">
        <v>563</v>
      </c>
      <c r="C62" s="835" t="s">
        <v>580</v>
      </c>
      <c r="D62" s="863" t="s">
        <v>581</v>
      </c>
      <c r="E62" s="835" t="s">
        <v>5053</v>
      </c>
      <c r="F62" s="863" t="s">
        <v>5054</v>
      </c>
      <c r="G62" s="835" t="s">
        <v>5157</v>
      </c>
      <c r="H62" s="835" t="s">
        <v>5158</v>
      </c>
      <c r="I62" s="849">
        <v>2.0628570829119002</v>
      </c>
      <c r="J62" s="849">
        <v>325</v>
      </c>
      <c r="K62" s="850">
        <v>670.25</v>
      </c>
    </row>
    <row r="63" spans="1:11" ht="14.4" customHeight="1" x14ac:dyDescent="0.3">
      <c r="A63" s="831" t="s">
        <v>562</v>
      </c>
      <c r="B63" s="832" t="s">
        <v>563</v>
      </c>
      <c r="C63" s="835" t="s">
        <v>580</v>
      </c>
      <c r="D63" s="863" t="s">
        <v>581</v>
      </c>
      <c r="E63" s="835" t="s">
        <v>5053</v>
      </c>
      <c r="F63" s="863" t="s">
        <v>5054</v>
      </c>
      <c r="G63" s="835" t="s">
        <v>5159</v>
      </c>
      <c r="H63" s="835" t="s">
        <v>5160</v>
      </c>
      <c r="I63" s="849">
        <v>3.3624998927116394</v>
      </c>
      <c r="J63" s="849">
        <v>150</v>
      </c>
      <c r="K63" s="850">
        <v>504.5</v>
      </c>
    </row>
    <row r="64" spans="1:11" ht="14.4" customHeight="1" x14ac:dyDescent="0.3">
      <c r="A64" s="831" t="s">
        <v>562</v>
      </c>
      <c r="B64" s="832" t="s">
        <v>563</v>
      </c>
      <c r="C64" s="835" t="s">
        <v>580</v>
      </c>
      <c r="D64" s="863" t="s">
        <v>581</v>
      </c>
      <c r="E64" s="835" t="s">
        <v>5053</v>
      </c>
      <c r="F64" s="863" t="s">
        <v>5054</v>
      </c>
      <c r="G64" s="835" t="s">
        <v>5161</v>
      </c>
      <c r="H64" s="835" t="s">
        <v>5162</v>
      </c>
      <c r="I64" s="849">
        <v>6.3650000095367432</v>
      </c>
      <c r="J64" s="849">
        <v>148</v>
      </c>
      <c r="K64" s="850">
        <v>970.09999084472656</v>
      </c>
    </row>
    <row r="65" spans="1:11" ht="14.4" customHeight="1" x14ac:dyDescent="0.3">
      <c r="A65" s="831" t="s">
        <v>562</v>
      </c>
      <c r="B65" s="832" t="s">
        <v>563</v>
      </c>
      <c r="C65" s="835" t="s">
        <v>580</v>
      </c>
      <c r="D65" s="863" t="s">
        <v>581</v>
      </c>
      <c r="E65" s="835" t="s">
        <v>5053</v>
      </c>
      <c r="F65" s="863" t="s">
        <v>5054</v>
      </c>
      <c r="G65" s="835" t="s">
        <v>5163</v>
      </c>
      <c r="H65" s="835" t="s">
        <v>5164</v>
      </c>
      <c r="I65" s="849">
        <v>8.1179998397827156</v>
      </c>
      <c r="J65" s="849">
        <v>108</v>
      </c>
      <c r="K65" s="850">
        <v>876.84001922607422</v>
      </c>
    </row>
    <row r="66" spans="1:11" ht="14.4" customHeight="1" x14ac:dyDescent="0.3">
      <c r="A66" s="831" t="s">
        <v>562</v>
      </c>
      <c r="B66" s="832" t="s">
        <v>563</v>
      </c>
      <c r="C66" s="835" t="s">
        <v>580</v>
      </c>
      <c r="D66" s="863" t="s">
        <v>581</v>
      </c>
      <c r="E66" s="835" t="s">
        <v>5053</v>
      </c>
      <c r="F66" s="863" t="s">
        <v>5054</v>
      </c>
      <c r="G66" s="835" t="s">
        <v>5165</v>
      </c>
      <c r="H66" s="835" t="s">
        <v>5166</v>
      </c>
      <c r="I66" s="849">
        <v>46</v>
      </c>
      <c r="J66" s="849">
        <v>4</v>
      </c>
      <c r="K66" s="850">
        <v>184</v>
      </c>
    </row>
    <row r="67" spans="1:11" ht="14.4" customHeight="1" x14ac:dyDescent="0.3">
      <c r="A67" s="831" t="s">
        <v>562</v>
      </c>
      <c r="B67" s="832" t="s">
        <v>563</v>
      </c>
      <c r="C67" s="835" t="s">
        <v>580</v>
      </c>
      <c r="D67" s="863" t="s">
        <v>581</v>
      </c>
      <c r="E67" s="835" t="s">
        <v>5053</v>
      </c>
      <c r="F67" s="863" t="s">
        <v>5054</v>
      </c>
      <c r="G67" s="835" t="s">
        <v>5167</v>
      </c>
      <c r="H67" s="835" t="s">
        <v>5168</v>
      </c>
      <c r="I67" s="849">
        <v>0.37999999523162842</v>
      </c>
      <c r="J67" s="849">
        <v>10</v>
      </c>
      <c r="K67" s="850">
        <v>3.7999999523162842</v>
      </c>
    </row>
    <row r="68" spans="1:11" ht="14.4" customHeight="1" x14ac:dyDescent="0.3">
      <c r="A68" s="831" t="s">
        <v>562</v>
      </c>
      <c r="B68" s="832" t="s">
        <v>563</v>
      </c>
      <c r="C68" s="835" t="s">
        <v>580</v>
      </c>
      <c r="D68" s="863" t="s">
        <v>581</v>
      </c>
      <c r="E68" s="835" t="s">
        <v>5053</v>
      </c>
      <c r="F68" s="863" t="s">
        <v>5054</v>
      </c>
      <c r="G68" s="835" t="s">
        <v>5169</v>
      </c>
      <c r="H68" s="835" t="s">
        <v>5170</v>
      </c>
      <c r="I68" s="849">
        <v>7.3130770096412068</v>
      </c>
      <c r="J68" s="849">
        <v>343</v>
      </c>
      <c r="K68" s="850">
        <v>2498.1599807739258</v>
      </c>
    </row>
    <row r="69" spans="1:11" ht="14.4" customHeight="1" x14ac:dyDescent="0.3">
      <c r="A69" s="831" t="s">
        <v>562</v>
      </c>
      <c r="B69" s="832" t="s">
        <v>563</v>
      </c>
      <c r="C69" s="835" t="s">
        <v>580</v>
      </c>
      <c r="D69" s="863" t="s">
        <v>581</v>
      </c>
      <c r="E69" s="835" t="s">
        <v>5053</v>
      </c>
      <c r="F69" s="863" t="s">
        <v>5054</v>
      </c>
      <c r="G69" s="835" t="s">
        <v>5171</v>
      </c>
      <c r="H69" s="835" t="s">
        <v>5172</v>
      </c>
      <c r="I69" s="849">
        <v>13.079999923706055</v>
      </c>
      <c r="J69" s="849">
        <v>12</v>
      </c>
      <c r="K69" s="850">
        <v>156.96000671386719</v>
      </c>
    </row>
    <row r="70" spans="1:11" ht="14.4" customHeight="1" x14ac:dyDescent="0.3">
      <c r="A70" s="831" t="s">
        <v>562</v>
      </c>
      <c r="B70" s="832" t="s">
        <v>563</v>
      </c>
      <c r="C70" s="835" t="s">
        <v>580</v>
      </c>
      <c r="D70" s="863" t="s">
        <v>581</v>
      </c>
      <c r="E70" s="835" t="s">
        <v>5053</v>
      </c>
      <c r="F70" s="863" t="s">
        <v>5054</v>
      </c>
      <c r="G70" s="835" t="s">
        <v>5173</v>
      </c>
      <c r="H70" s="835" t="s">
        <v>5174</v>
      </c>
      <c r="I70" s="849">
        <v>12.163636294278232</v>
      </c>
      <c r="J70" s="849">
        <v>150</v>
      </c>
      <c r="K70" s="850">
        <v>1824.3099899291992</v>
      </c>
    </row>
    <row r="71" spans="1:11" ht="14.4" customHeight="1" x14ac:dyDescent="0.3">
      <c r="A71" s="831" t="s">
        <v>562</v>
      </c>
      <c r="B71" s="832" t="s">
        <v>563</v>
      </c>
      <c r="C71" s="835" t="s">
        <v>580</v>
      </c>
      <c r="D71" s="863" t="s">
        <v>581</v>
      </c>
      <c r="E71" s="835" t="s">
        <v>5053</v>
      </c>
      <c r="F71" s="863" t="s">
        <v>5054</v>
      </c>
      <c r="G71" s="835" t="s">
        <v>5175</v>
      </c>
      <c r="H71" s="835" t="s">
        <v>5176</v>
      </c>
      <c r="I71" s="849">
        <v>10.52142892565046</v>
      </c>
      <c r="J71" s="849">
        <v>130</v>
      </c>
      <c r="K71" s="850">
        <v>1367.6999816894531</v>
      </c>
    </row>
    <row r="72" spans="1:11" ht="14.4" customHeight="1" x14ac:dyDescent="0.3">
      <c r="A72" s="831" t="s">
        <v>562</v>
      </c>
      <c r="B72" s="832" t="s">
        <v>563</v>
      </c>
      <c r="C72" s="835" t="s">
        <v>580</v>
      </c>
      <c r="D72" s="863" t="s">
        <v>581</v>
      </c>
      <c r="E72" s="835" t="s">
        <v>5053</v>
      </c>
      <c r="F72" s="863" t="s">
        <v>5054</v>
      </c>
      <c r="G72" s="835" t="s">
        <v>5177</v>
      </c>
      <c r="H72" s="835" t="s">
        <v>5178</v>
      </c>
      <c r="I72" s="849">
        <v>13.229999542236328</v>
      </c>
      <c r="J72" s="849">
        <v>20</v>
      </c>
      <c r="K72" s="850">
        <v>264.60000610351562</v>
      </c>
    </row>
    <row r="73" spans="1:11" ht="14.4" customHeight="1" x14ac:dyDescent="0.3">
      <c r="A73" s="831" t="s">
        <v>562</v>
      </c>
      <c r="B73" s="832" t="s">
        <v>563</v>
      </c>
      <c r="C73" s="835" t="s">
        <v>580</v>
      </c>
      <c r="D73" s="863" t="s">
        <v>581</v>
      </c>
      <c r="E73" s="835" t="s">
        <v>5053</v>
      </c>
      <c r="F73" s="863" t="s">
        <v>5054</v>
      </c>
      <c r="G73" s="835" t="s">
        <v>5179</v>
      </c>
      <c r="H73" s="835" t="s">
        <v>5180</v>
      </c>
      <c r="I73" s="849">
        <v>3.2633333206176758</v>
      </c>
      <c r="J73" s="849">
        <v>780</v>
      </c>
      <c r="K73" s="850">
        <v>2545.9999618530273</v>
      </c>
    </row>
    <row r="74" spans="1:11" ht="14.4" customHeight="1" x14ac:dyDescent="0.3">
      <c r="A74" s="831" t="s">
        <v>562</v>
      </c>
      <c r="B74" s="832" t="s">
        <v>563</v>
      </c>
      <c r="C74" s="835" t="s">
        <v>580</v>
      </c>
      <c r="D74" s="863" t="s">
        <v>581</v>
      </c>
      <c r="E74" s="835" t="s">
        <v>5053</v>
      </c>
      <c r="F74" s="863" t="s">
        <v>5054</v>
      </c>
      <c r="G74" s="835" t="s">
        <v>5181</v>
      </c>
      <c r="H74" s="835" t="s">
        <v>5182</v>
      </c>
      <c r="I74" s="849">
        <v>3.9663636684417725</v>
      </c>
      <c r="J74" s="849">
        <v>940</v>
      </c>
      <c r="K74" s="850">
        <v>3728.5999755859375</v>
      </c>
    </row>
    <row r="75" spans="1:11" ht="14.4" customHeight="1" x14ac:dyDescent="0.3">
      <c r="A75" s="831" t="s">
        <v>562</v>
      </c>
      <c r="B75" s="832" t="s">
        <v>563</v>
      </c>
      <c r="C75" s="835" t="s">
        <v>580</v>
      </c>
      <c r="D75" s="863" t="s">
        <v>581</v>
      </c>
      <c r="E75" s="835" t="s">
        <v>5053</v>
      </c>
      <c r="F75" s="863" t="s">
        <v>5054</v>
      </c>
      <c r="G75" s="835" t="s">
        <v>5183</v>
      </c>
      <c r="H75" s="835" t="s">
        <v>5184</v>
      </c>
      <c r="I75" s="849">
        <v>4.4899997711181641</v>
      </c>
      <c r="J75" s="849">
        <v>120</v>
      </c>
      <c r="K75" s="850">
        <v>538.79998779296875</v>
      </c>
    </row>
    <row r="76" spans="1:11" ht="14.4" customHeight="1" x14ac:dyDescent="0.3">
      <c r="A76" s="831" t="s">
        <v>562</v>
      </c>
      <c r="B76" s="832" t="s">
        <v>563</v>
      </c>
      <c r="C76" s="835" t="s">
        <v>580</v>
      </c>
      <c r="D76" s="863" t="s">
        <v>581</v>
      </c>
      <c r="E76" s="835" t="s">
        <v>5053</v>
      </c>
      <c r="F76" s="863" t="s">
        <v>5054</v>
      </c>
      <c r="G76" s="835" t="s">
        <v>5185</v>
      </c>
      <c r="H76" s="835" t="s">
        <v>5186</v>
      </c>
      <c r="I76" s="849">
        <v>6.940000057220459</v>
      </c>
      <c r="J76" s="849">
        <v>2</v>
      </c>
      <c r="K76" s="850">
        <v>13.880000114440918</v>
      </c>
    </row>
    <row r="77" spans="1:11" ht="14.4" customHeight="1" x14ac:dyDescent="0.3">
      <c r="A77" s="831" t="s">
        <v>562</v>
      </c>
      <c r="B77" s="832" t="s">
        <v>563</v>
      </c>
      <c r="C77" s="835" t="s">
        <v>580</v>
      </c>
      <c r="D77" s="863" t="s">
        <v>581</v>
      </c>
      <c r="E77" s="835" t="s">
        <v>5053</v>
      </c>
      <c r="F77" s="863" t="s">
        <v>5054</v>
      </c>
      <c r="G77" s="835" t="s">
        <v>5187</v>
      </c>
      <c r="H77" s="835" t="s">
        <v>5188</v>
      </c>
      <c r="I77" s="849">
        <v>72.220001220703125</v>
      </c>
      <c r="J77" s="849">
        <v>1</v>
      </c>
      <c r="K77" s="850">
        <v>72.220001220703125</v>
      </c>
    </row>
    <row r="78" spans="1:11" ht="14.4" customHeight="1" x14ac:dyDescent="0.3">
      <c r="A78" s="831" t="s">
        <v>562</v>
      </c>
      <c r="B78" s="832" t="s">
        <v>563</v>
      </c>
      <c r="C78" s="835" t="s">
        <v>580</v>
      </c>
      <c r="D78" s="863" t="s">
        <v>581</v>
      </c>
      <c r="E78" s="835" t="s">
        <v>5053</v>
      </c>
      <c r="F78" s="863" t="s">
        <v>5054</v>
      </c>
      <c r="G78" s="835" t="s">
        <v>5189</v>
      </c>
      <c r="H78" s="835" t="s">
        <v>5190</v>
      </c>
      <c r="I78" s="849">
        <v>138.46000671386719</v>
      </c>
      <c r="J78" s="849">
        <v>1</v>
      </c>
      <c r="K78" s="850">
        <v>138.46000671386719</v>
      </c>
    </row>
    <row r="79" spans="1:11" ht="14.4" customHeight="1" x14ac:dyDescent="0.3">
      <c r="A79" s="831" t="s">
        <v>562</v>
      </c>
      <c r="B79" s="832" t="s">
        <v>563</v>
      </c>
      <c r="C79" s="835" t="s">
        <v>580</v>
      </c>
      <c r="D79" s="863" t="s">
        <v>581</v>
      </c>
      <c r="E79" s="835" t="s">
        <v>5053</v>
      </c>
      <c r="F79" s="863" t="s">
        <v>5054</v>
      </c>
      <c r="G79" s="835" t="s">
        <v>5191</v>
      </c>
      <c r="H79" s="835" t="s">
        <v>5192</v>
      </c>
      <c r="I79" s="849">
        <v>2.7300000190734863</v>
      </c>
      <c r="J79" s="849">
        <v>12</v>
      </c>
      <c r="K79" s="850">
        <v>32.759998321533203</v>
      </c>
    </row>
    <row r="80" spans="1:11" ht="14.4" customHeight="1" x14ac:dyDescent="0.3">
      <c r="A80" s="831" t="s">
        <v>562</v>
      </c>
      <c r="B80" s="832" t="s">
        <v>563</v>
      </c>
      <c r="C80" s="835" t="s">
        <v>580</v>
      </c>
      <c r="D80" s="863" t="s">
        <v>581</v>
      </c>
      <c r="E80" s="835" t="s">
        <v>5053</v>
      </c>
      <c r="F80" s="863" t="s">
        <v>5054</v>
      </c>
      <c r="G80" s="835" t="s">
        <v>5193</v>
      </c>
      <c r="H80" s="835" t="s">
        <v>5194</v>
      </c>
      <c r="I80" s="849">
        <v>15.729999542236328</v>
      </c>
      <c r="J80" s="849">
        <v>150</v>
      </c>
      <c r="K80" s="850">
        <v>2359.4999694824219</v>
      </c>
    </row>
    <row r="81" spans="1:11" ht="14.4" customHeight="1" x14ac:dyDescent="0.3">
      <c r="A81" s="831" t="s">
        <v>562</v>
      </c>
      <c r="B81" s="832" t="s">
        <v>563</v>
      </c>
      <c r="C81" s="835" t="s">
        <v>580</v>
      </c>
      <c r="D81" s="863" t="s">
        <v>581</v>
      </c>
      <c r="E81" s="835" t="s">
        <v>5053</v>
      </c>
      <c r="F81" s="863" t="s">
        <v>5054</v>
      </c>
      <c r="G81" s="835" t="s">
        <v>5195</v>
      </c>
      <c r="H81" s="835" t="s">
        <v>5196</v>
      </c>
      <c r="I81" s="849">
        <v>34.192499160766602</v>
      </c>
      <c r="J81" s="849">
        <v>100</v>
      </c>
      <c r="K81" s="850">
        <v>3419.3599853515625</v>
      </c>
    </row>
    <row r="82" spans="1:11" ht="14.4" customHeight="1" x14ac:dyDescent="0.3">
      <c r="A82" s="831" t="s">
        <v>562</v>
      </c>
      <c r="B82" s="832" t="s">
        <v>563</v>
      </c>
      <c r="C82" s="835" t="s">
        <v>580</v>
      </c>
      <c r="D82" s="863" t="s">
        <v>581</v>
      </c>
      <c r="E82" s="835" t="s">
        <v>5053</v>
      </c>
      <c r="F82" s="863" t="s">
        <v>5054</v>
      </c>
      <c r="G82" s="835" t="s">
        <v>5197</v>
      </c>
      <c r="H82" s="835" t="s">
        <v>5198</v>
      </c>
      <c r="I82" s="849">
        <v>0.67000001668930054</v>
      </c>
      <c r="J82" s="849">
        <v>5600</v>
      </c>
      <c r="K82" s="850">
        <v>3752</v>
      </c>
    </row>
    <row r="83" spans="1:11" ht="14.4" customHeight="1" x14ac:dyDescent="0.3">
      <c r="A83" s="831" t="s">
        <v>562</v>
      </c>
      <c r="B83" s="832" t="s">
        <v>563</v>
      </c>
      <c r="C83" s="835" t="s">
        <v>580</v>
      </c>
      <c r="D83" s="863" t="s">
        <v>581</v>
      </c>
      <c r="E83" s="835" t="s">
        <v>5053</v>
      </c>
      <c r="F83" s="863" t="s">
        <v>5054</v>
      </c>
      <c r="G83" s="835" t="s">
        <v>5199</v>
      </c>
      <c r="H83" s="835" t="s">
        <v>5200</v>
      </c>
      <c r="I83" s="849">
        <v>27.876363407481801</v>
      </c>
      <c r="J83" s="849">
        <v>42</v>
      </c>
      <c r="K83" s="850">
        <v>1170.7799987792969</v>
      </c>
    </row>
    <row r="84" spans="1:11" ht="14.4" customHeight="1" x14ac:dyDescent="0.3">
      <c r="A84" s="831" t="s">
        <v>562</v>
      </c>
      <c r="B84" s="832" t="s">
        <v>563</v>
      </c>
      <c r="C84" s="835" t="s">
        <v>580</v>
      </c>
      <c r="D84" s="863" t="s">
        <v>581</v>
      </c>
      <c r="E84" s="835" t="s">
        <v>5053</v>
      </c>
      <c r="F84" s="863" t="s">
        <v>5054</v>
      </c>
      <c r="G84" s="835" t="s">
        <v>5201</v>
      </c>
      <c r="H84" s="835" t="s">
        <v>5202</v>
      </c>
      <c r="I84" s="849">
        <v>29.329999923706055</v>
      </c>
      <c r="J84" s="849">
        <v>4</v>
      </c>
      <c r="K84" s="850">
        <v>117.31999969482422</v>
      </c>
    </row>
    <row r="85" spans="1:11" ht="14.4" customHeight="1" x14ac:dyDescent="0.3">
      <c r="A85" s="831" t="s">
        <v>562</v>
      </c>
      <c r="B85" s="832" t="s">
        <v>563</v>
      </c>
      <c r="C85" s="835" t="s">
        <v>580</v>
      </c>
      <c r="D85" s="863" t="s">
        <v>581</v>
      </c>
      <c r="E85" s="835" t="s">
        <v>5053</v>
      </c>
      <c r="F85" s="863" t="s">
        <v>5054</v>
      </c>
      <c r="G85" s="835" t="s">
        <v>5203</v>
      </c>
      <c r="H85" s="835" t="s">
        <v>5204</v>
      </c>
      <c r="I85" s="849">
        <v>28.731666247049969</v>
      </c>
      <c r="J85" s="849">
        <v>95</v>
      </c>
      <c r="K85" s="850">
        <v>2729.5100250244141</v>
      </c>
    </row>
    <row r="86" spans="1:11" ht="14.4" customHeight="1" x14ac:dyDescent="0.3">
      <c r="A86" s="831" t="s">
        <v>562</v>
      </c>
      <c r="B86" s="832" t="s">
        <v>563</v>
      </c>
      <c r="C86" s="835" t="s">
        <v>580</v>
      </c>
      <c r="D86" s="863" t="s">
        <v>581</v>
      </c>
      <c r="E86" s="835" t="s">
        <v>5053</v>
      </c>
      <c r="F86" s="863" t="s">
        <v>5054</v>
      </c>
      <c r="G86" s="835" t="s">
        <v>5205</v>
      </c>
      <c r="H86" s="835" t="s">
        <v>5206</v>
      </c>
      <c r="I86" s="849">
        <v>18.909999847412109</v>
      </c>
      <c r="J86" s="849">
        <v>1</v>
      </c>
      <c r="K86" s="850">
        <v>18.909999847412109</v>
      </c>
    </row>
    <row r="87" spans="1:11" ht="14.4" customHeight="1" x14ac:dyDescent="0.3">
      <c r="A87" s="831" t="s">
        <v>562</v>
      </c>
      <c r="B87" s="832" t="s">
        <v>563</v>
      </c>
      <c r="C87" s="835" t="s">
        <v>580</v>
      </c>
      <c r="D87" s="863" t="s">
        <v>581</v>
      </c>
      <c r="E87" s="835" t="s">
        <v>5207</v>
      </c>
      <c r="F87" s="863" t="s">
        <v>5208</v>
      </c>
      <c r="G87" s="835" t="s">
        <v>5209</v>
      </c>
      <c r="H87" s="835" t="s">
        <v>5210</v>
      </c>
      <c r="I87" s="849">
        <v>650.33001708984375</v>
      </c>
      <c r="J87" s="849">
        <v>1</v>
      </c>
      <c r="K87" s="850">
        <v>650.33001708984375</v>
      </c>
    </row>
    <row r="88" spans="1:11" ht="14.4" customHeight="1" x14ac:dyDescent="0.3">
      <c r="A88" s="831" t="s">
        <v>562</v>
      </c>
      <c r="B88" s="832" t="s">
        <v>563</v>
      </c>
      <c r="C88" s="835" t="s">
        <v>580</v>
      </c>
      <c r="D88" s="863" t="s">
        <v>581</v>
      </c>
      <c r="E88" s="835" t="s">
        <v>5207</v>
      </c>
      <c r="F88" s="863" t="s">
        <v>5208</v>
      </c>
      <c r="G88" s="835" t="s">
        <v>5211</v>
      </c>
      <c r="H88" s="835" t="s">
        <v>5212</v>
      </c>
      <c r="I88" s="849">
        <v>6.2909999847412106</v>
      </c>
      <c r="J88" s="849">
        <v>160</v>
      </c>
      <c r="K88" s="850">
        <v>1006.6000137329102</v>
      </c>
    </row>
    <row r="89" spans="1:11" ht="14.4" customHeight="1" x14ac:dyDescent="0.3">
      <c r="A89" s="831" t="s">
        <v>562</v>
      </c>
      <c r="B89" s="832" t="s">
        <v>563</v>
      </c>
      <c r="C89" s="835" t="s">
        <v>580</v>
      </c>
      <c r="D89" s="863" t="s">
        <v>581</v>
      </c>
      <c r="E89" s="835" t="s">
        <v>5207</v>
      </c>
      <c r="F89" s="863" t="s">
        <v>5208</v>
      </c>
      <c r="G89" s="835" t="s">
        <v>5213</v>
      </c>
      <c r="H89" s="835" t="s">
        <v>5214</v>
      </c>
      <c r="I89" s="849">
        <v>2.3700000047683716</v>
      </c>
      <c r="J89" s="849">
        <v>30</v>
      </c>
      <c r="K89" s="850">
        <v>71</v>
      </c>
    </row>
    <row r="90" spans="1:11" ht="14.4" customHeight="1" x14ac:dyDescent="0.3">
      <c r="A90" s="831" t="s">
        <v>562</v>
      </c>
      <c r="B90" s="832" t="s">
        <v>563</v>
      </c>
      <c r="C90" s="835" t="s">
        <v>580</v>
      </c>
      <c r="D90" s="863" t="s">
        <v>581</v>
      </c>
      <c r="E90" s="835" t="s">
        <v>5207</v>
      </c>
      <c r="F90" s="863" t="s">
        <v>5208</v>
      </c>
      <c r="G90" s="835" t="s">
        <v>5215</v>
      </c>
      <c r="H90" s="835" t="s">
        <v>5216</v>
      </c>
      <c r="I90" s="849">
        <v>2.3899999459584556</v>
      </c>
      <c r="J90" s="849">
        <v>50</v>
      </c>
      <c r="K90" s="850">
        <v>118.90000152587891</v>
      </c>
    </row>
    <row r="91" spans="1:11" ht="14.4" customHeight="1" x14ac:dyDescent="0.3">
      <c r="A91" s="831" t="s">
        <v>562</v>
      </c>
      <c r="B91" s="832" t="s">
        <v>563</v>
      </c>
      <c r="C91" s="835" t="s">
        <v>580</v>
      </c>
      <c r="D91" s="863" t="s">
        <v>581</v>
      </c>
      <c r="E91" s="835" t="s">
        <v>5207</v>
      </c>
      <c r="F91" s="863" t="s">
        <v>5208</v>
      </c>
      <c r="G91" s="835" t="s">
        <v>5217</v>
      </c>
      <c r="H91" s="835" t="s">
        <v>5218</v>
      </c>
      <c r="I91" s="849">
        <v>4.8180001258850096</v>
      </c>
      <c r="J91" s="849">
        <v>220</v>
      </c>
      <c r="K91" s="850">
        <v>1059.9000015258789</v>
      </c>
    </row>
    <row r="92" spans="1:11" ht="14.4" customHeight="1" x14ac:dyDescent="0.3">
      <c r="A92" s="831" t="s">
        <v>562</v>
      </c>
      <c r="B92" s="832" t="s">
        <v>563</v>
      </c>
      <c r="C92" s="835" t="s">
        <v>580</v>
      </c>
      <c r="D92" s="863" t="s">
        <v>581</v>
      </c>
      <c r="E92" s="835" t="s">
        <v>5207</v>
      </c>
      <c r="F92" s="863" t="s">
        <v>5208</v>
      </c>
      <c r="G92" s="835" t="s">
        <v>5219</v>
      </c>
      <c r="H92" s="835" t="s">
        <v>5220</v>
      </c>
      <c r="I92" s="849">
        <v>8.333333147068819E-3</v>
      </c>
      <c r="J92" s="849">
        <v>2300</v>
      </c>
      <c r="K92" s="850">
        <v>24.839999914169312</v>
      </c>
    </row>
    <row r="93" spans="1:11" ht="14.4" customHeight="1" x14ac:dyDescent="0.3">
      <c r="A93" s="831" t="s">
        <v>562</v>
      </c>
      <c r="B93" s="832" t="s">
        <v>563</v>
      </c>
      <c r="C93" s="835" t="s">
        <v>580</v>
      </c>
      <c r="D93" s="863" t="s">
        <v>581</v>
      </c>
      <c r="E93" s="835" t="s">
        <v>5207</v>
      </c>
      <c r="F93" s="863" t="s">
        <v>5208</v>
      </c>
      <c r="G93" s="835" t="s">
        <v>5221</v>
      </c>
      <c r="H93" s="835" t="s">
        <v>5222</v>
      </c>
      <c r="I93" s="849">
        <v>6.0500001907348633</v>
      </c>
      <c r="J93" s="849">
        <v>170</v>
      </c>
      <c r="K93" s="850">
        <v>1028.5</v>
      </c>
    </row>
    <row r="94" spans="1:11" ht="14.4" customHeight="1" x14ac:dyDescent="0.3">
      <c r="A94" s="831" t="s">
        <v>562</v>
      </c>
      <c r="B94" s="832" t="s">
        <v>563</v>
      </c>
      <c r="C94" s="835" t="s">
        <v>580</v>
      </c>
      <c r="D94" s="863" t="s">
        <v>581</v>
      </c>
      <c r="E94" s="835" t="s">
        <v>5207</v>
      </c>
      <c r="F94" s="863" t="s">
        <v>5208</v>
      </c>
      <c r="G94" s="835" t="s">
        <v>5223</v>
      </c>
      <c r="H94" s="835" t="s">
        <v>5224</v>
      </c>
      <c r="I94" s="849">
        <v>11.142500162124634</v>
      </c>
      <c r="J94" s="849">
        <v>135</v>
      </c>
      <c r="K94" s="850">
        <v>1504.1000061035156</v>
      </c>
    </row>
    <row r="95" spans="1:11" ht="14.4" customHeight="1" x14ac:dyDescent="0.3">
      <c r="A95" s="831" t="s">
        <v>562</v>
      </c>
      <c r="B95" s="832" t="s">
        <v>563</v>
      </c>
      <c r="C95" s="835" t="s">
        <v>580</v>
      </c>
      <c r="D95" s="863" t="s">
        <v>581</v>
      </c>
      <c r="E95" s="835" t="s">
        <v>5207</v>
      </c>
      <c r="F95" s="863" t="s">
        <v>5208</v>
      </c>
      <c r="G95" s="835" t="s">
        <v>5225</v>
      </c>
      <c r="H95" s="835" t="s">
        <v>5226</v>
      </c>
      <c r="I95" s="849">
        <v>40.869998931884766</v>
      </c>
      <c r="J95" s="849">
        <v>20</v>
      </c>
      <c r="K95" s="850">
        <v>817.4000244140625</v>
      </c>
    </row>
    <row r="96" spans="1:11" ht="14.4" customHeight="1" x14ac:dyDescent="0.3">
      <c r="A96" s="831" t="s">
        <v>562</v>
      </c>
      <c r="B96" s="832" t="s">
        <v>563</v>
      </c>
      <c r="C96" s="835" t="s">
        <v>580</v>
      </c>
      <c r="D96" s="863" t="s">
        <v>581</v>
      </c>
      <c r="E96" s="835" t="s">
        <v>5207</v>
      </c>
      <c r="F96" s="863" t="s">
        <v>5208</v>
      </c>
      <c r="G96" s="835" t="s">
        <v>5227</v>
      </c>
      <c r="H96" s="835" t="s">
        <v>5228</v>
      </c>
      <c r="I96" s="849">
        <v>64.150001525878906</v>
      </c>
      <c r="J96" s="849">
        <v>4</v>
      </c>
      <c r="K96" s="850">
        <v>256.59999847412109</v>
      </c>
    </row>
    <row r="97" spans="1:11" ht="14.4" customHeight="1" x14ac:dyDescent="0.3">
      <c r="A97" s="831" t="s">
        <v>562</v>
      </c>
      <c r="B97" s="832" t="s">
        <v>563</v>
      </c>
      <c r="C97" s="835" t="s">
        <v>580</v>
      </c>
      <c r="D97" s="863" t="s">
        <v>581</v>
      </c>
      <c r="E97" s="835" t="s">
        <v>5207</v>
      </c>
      <c r="F97" s="863" t="s">
        <v>5208</v>
      </c>
      <c r="G97" s="835" t="s">
        <v>5229</v>
      </c>
      <c r="H97" s="835" t="s">
        <v>5230</v>
      </c>
      <c r="I97" s="849">
        <v>6.1500000953674316</v>
      </c>
      <c r="J97" s="849">
        <v>20</v>
      </c>
      <c r="K97" s="850">
        <v>123</v>
      </c>
    </row>
    <row r="98" spans="1:11" ht="14.4" customHeight="1" x14ac:dyDescent="0.3">
      <c r="A98" s="831" t="s">
        <v>562</v>
      </c>
      <c r="B98" s="832" t="s">
        <v>563</v>
      </c>
      <c r="C98" s="835" t="s">
        <v>580</v>
      </c>
      <c r="D98" s="863" t="s">
        <v>581</v>
      </c>
      <c r="E98" s="835" t="s">
        <v>5207</v>
      </c>
      <c r="F98" s="863" t="s">
        <v>5208</v>
      </c>
      <c r="G98" s="835" t="s">
        <v>5231</v>
      </c>
      <c r="H98" s="835" t="s">
        <v>5232</v>
      </c>
      <c r="I98" s="849">
        <v>3.4580000400543214</v>
      </c>
      <c r="J98" s="849">
        <v>560</v>
      </c>
      <c r="K98" s="850">
        <v>1935.9999694824219</v>
      </c>
    </row>
    <row r="99" spans="1:11" ht="14.4" customHeight="1" x14ac:dyDescent="0.3">
      <c r="A99" s="831" t="s">
        <v>562</v>
      </c>
      <c r="B99" s="832" t="s">
        <v>563</v>
      </c>
      <c r="C99" s="835" t="s">
        <v>580</v>
      </c>
      <c r="D99" s="863" t="s">
        <v>581</v>
      </c>
      <c r="E99" s="835" t="s">
        <v>5207</v>
      </c>
      <c r="F99" s="863" t="s">
        <v>5208</v>
      </c>
      <c r="G99" s="835" t="s">
        <v>5233</v>
      </c>
      <c r="H99" s="835" t="s">
        <v>5234</v>
      </c>
      <c r="I99" s="849">
        <v>5.4479998588562015</v>
      </c>
      <c r="J99" s="849">
        <v>160</v>
      </c>
      <c r="K99" s="850">
        <v>871.60000610351562</v>
      </c>
    </row>
    <row r="100" spans="1:11" ht="14.4" customHeight="1" x14ac:dyDescent="0.3">
      <c r="A100" s="831" t="s">
        <v>562</v>
      </c>
      <c r="B100" s="832" t="s">
        <v>563</v>
      </c>
      <c r="C100" s="835" t="s">
        <v>580</v>
      </c>
      <c r="D100" s="863" t="s">
        <v>581</v>
      </c>
      <c r="E100" s="835" t="s">
        <v>5207</v>
      </c>
      <c r="F100" s="863" t="s">
        <v>5208</v>
      </c>
      <c r="G100" s="835" t="s">
        <v>5235</v>
      </c>
      <c r="H100" s="835" t="s">
        <v>5236</v>
      </c>
      <c r="I100" s="849">
        <v>3.3900001049041748</v>
      </c>
      <c r="J100" s="849">
        <v>720</v>
      </c>
      <c r="K100" s="850">
        <v>2440.800048828125</v>
      </c>
    </row>
    <row r="101" spans="1:11" ht="14.4" customHeight="1" x14ac:dyDescent="0.3">
      <c r="A101" s="831" t="s">
        <v>562</v>
      </c>
      <c r="B101" s="832" t="s">
        <v>563</v>
      </c>
      <c r="C101" s="835" t="s">
        <v>580</v>
      </c>
      <c r="D101" s="863" t="s">
        <v>581</v>
      </c>
      <c r="E101" s="835" t="s">
        <v>5207</v>
      </c>
      <c r="F101" s="863" t="s">
        <v>5208</v>
      </c>
      <c r="G101" s="835" t="s">
        <v>5237</v>
      </c>
      <c r="H101" s="835" t="s">
        <v>5238</v>
      </c>
      <c r="I101" s="849">
        <v>117.38500213623047</v>
      </c>
      <c r="J101" s="849">
        <v>2</v>
      </c>
      <c r="K101" s="850">
        <v>234.77000427246094</v>
      </c>
    </row>
    <row r="102" spans="1:11" ht="14.4" customHeight="1" x14ac:dyDescent="0.3">
      <c r="A102" s="831" t="s">
        <v>562</v>
      </c>
      <c r="B102" s="832" t="s">
        <v>563</v>
      </c>
      <c r="C102" s="835" t="s">
        <v>580</v>
      </c>
      <c r="D102" s="863" t="s">
        <v>581</v>
      </c>
      <c r="E102" s="835" t="s">
        <v>5207</v>
      </c>
      <c r="F102" s="863" t="s">
        <v>5208</v>
      </c>
      <c r="G102" s="835" t="s">
        <v>5239</v>
      </c>
      <c r="H102" s="835" t="s">
        <v>5240</v>
      </c>
      <c r="I102" s="849">
        <v>17.979999542236328</v>
      </c>
      <c r="J102" s="849">
        <v>50</v>
      </c>
      <c r="K102" s="850">
        <v>899</v>
      </c>
    </row>
    <row r="103" spans="1:11" ht="14.4" customHeight="1" x14ac:dyDescent="0.3">
      <c r="A103" s="831" t="s">
        <v>562</v>
      </c>
      <c r="B103" s="832" t="s">
        <v>563</v>
      </c>
      <c r="C103" s="835" t="s">
        <v>580</v>
      </c>
      <c r="D103" s="863" t="s">
        <v>581</v>
      </c>
      <c r="E103" s="835" t="s">
        <v>5207</v>
      </c>
      <c r="F103" s="863" t="s">
        <v>5208</v>
      </c>
      <c r="G103" s="835" t="s">
        <v>5241</v>
      </c>
      <c r="H103" s="835" t="s">
        <v>5242</v>
      </c>
      <c r="I103" s="849">
        <v>17.983332951863606</v>
      </c>
      <c r="J103" s="849">
        <v>1470</v>
      </c>
      <c r="K103" s="850">
        <v>26431.859985351563</v>
      </c>
    </row>
    <row r="104" spans="1:11" ht="14.4" customHeight="1" x14ac:dyDescent="0.3">
      <c r="A104" s="831" t="s">
        <v>562</v>
      </c>
      <c r="B104" s="832" t="s">
        <v>563</v>
      </c>
      <c r="C104" s="835" t="s">
        <v>580</v>
      </c>
      <c r="D104" s="863" t="s">
        <v>581</v>
      </c>
      <c r="E104" s="835" t="s">
        <v>5207</v>
      </c>
      <c r="F104" s="863" t="s">
        <v>5208</v>
      </c>
      <c r="G104" s="835" t="s">
        <v>5243</v>
      </c>
      <c r="H104" s="835" t="s">
        <v>5244</v>
      </c>
      <c r="I104" s="849">
        <v>15.289999961853027</v>
      </c>
      <c r="J104" s="849">
        <v>250</v>
      </c>
      <c r="K104" s="850">
        <v>3823.159912109375</v>
      </c>
    </row>
    <row r="105" spans="1:11" ht="14.4" customHeight="1" x14ac:dyDescent="0.3">
      <c r="A105" s="831" t="s">
        <v>562</v>
      </c>
      <c r="B105" s="832" t="s">
        <v>563</v>
      </c>
      <c r="C105" s="835" t="s">
        <v>580</v>
      </c>
      <c r="D105" s="863" t="s">
        <v>581</v>
      </c>
      <c r="E105" s="835" t="s">
        <v>5207</v>
      </c>
      <c r="F105" s="863" t="s">
        <v>5208</v>
      </c>
      <c r="G105" s="835" t="s">
        <v>5245</v>
      </c>
      <c r="H105" s="835" t="s">
        <v>5246</v>
      </c>
      <c r="I105" s="849">
        <v>22.989999771118164</v>
      </c>
      <c r="J105" s="849">
        <v>60</v>
      </c>
      <c r="K105" s="850">
        <v>1379.3999633789062</v>
      </c>
    </row>
    <row r="106" spans="1:11" ht="14.4" customHeight="1" x14ac:dyDescent="0.3">
      <c r="A106" s="831" t="s">
        <v>562</v>
      </c>
      <c r="B106" s="832" t="s">
        <v>563</v>
      </c>
      <c r="C106" s="835" t="s">
        <v>580</v>
      </c>
      <c r="D106" s="863" t="s">
        <v>581</v>
      </c>
      <c r="E106" s="835" t="s">
        <v>5207</v>
      </c>
      <c r="F106" s="863" t="s">
        <v>5208</v>
      </c>
      <c r="G106" s="835" t="s">
        <v>5247</v>
      </c>
      <c r="H106" s="835" t="s">
        <v>5248</v>
      </c>
      <c r="I106" s="849">
        <v>22.989999771118164</v>
      </c>
      <c r="J106" s="849">
        <v>240</v>
      </c>
      <c r="K106" s="850">
        <v>5517.5998840332031</v>
      </c>
    </row>
    <row r="107" spans="1:11" ht="14.4" customHeight="1" x14ac:dyDescent="0.3">
      <c r="A107" s="831" t="s">
        <v>562</v>
      </c>
      <c r="B107" s="832" t="s">
        <v>563</v>
      </c>
      <c r="C107" s="835" t="s">
        <v>580</v>
      </c>
      <c r="D107" s="863" t="s">
        <v>581</v>
      </c>
      <c r="E107" s="835" t="s">
        <v>5207</v>
      </c>
      <c r="F107" s="863" t="s">
        <v>5208</v>
      </c>
      <c r="G107" s="835" t="s">
        <v>5249</v>
      </c>
      <c r="H107" s="835" t="s">
        <v>5250</v>
      </c>
      <c r="I107" s="849">
        <v>22.989999771118164</v>
      </c>
      <c r="J107" s="849">
        <v>90</v>
      </c>
      <c r="K107" s="850">
        <v>2069.0999450683594</v>
      </c>
    </row>
    <row r="108" spans="1:11" ht="14.4" customHeight="1" x14ac:dyDescent="0.3">
      <c r="A108" s="831" t="s">
        <v>562</v>
      </c>
      <c r="B108" s="832" t="s">
        <v>563</v>
      </c>
      <c r="C108" s="835" t="s">
        <v>580</v>
      </c>
      <c r="D108" s="863" t="s">
        <v>581</v>
      </c>
      <c r="E108" s="835" t="s">
        <v>5207</v>
      </c>
      <c r="F108" s="863" t="s">
        <v>5208</v>
      </c>
      <c r="G108" s="835" t="s">
        <v>5251</v>
      </c>
      <c r="H108" s="835" t="s">
        <v>5252</v>
      </c>
      <c r="I108" s="849">
        <v>22.989999771118164</v>
      </c>
      <c r="J108" s="849">
        <v>20</v>
      </c>
      <c r="K108" s="850">
        <v>459.79998779296875</v>
      </c>
    </row>
    <row r="109" spans="1:11" ht="14.4" customHeight="1" x14ac:dyDescent="0.3">
      <c r="A109" s="831" t="s">
        <v>562</v>
      </c>
      <c r="B109" s="832" t="s">
        <v>563</v>
      </c>
      <c r="C109" s="835" t="s">
        <v>580</v>
      </c>
      <c r="D109" s="863" t="s">
        <v>581</v>
      </c>
      <c r="E109" s="835" t="s">
        <v>5207</v>
      </c>
      <c r="F109" s="863" t="s">
        <v>5208</v>
      </c>
      <c r="G109" s="835" t="s">
        <v>5253</v>
      </c>
      <c r="H109" s="835" t="s">
        <v>5254</v>
      </c>
      <c r="I109" s="849">
        <v>7.7399997711181641</v>
      </c>
      <c r="J109" s="849">
        <v>100</v>
      </c>
      <c r="K109" s="850">
        <v>774.4000244140625</v>
      </c>
    </row>
    <row r="110" spans="1:11" ht="14.4" customHeight="1" x14ac:dyDescent="0.3">
      <c r="A110" s="831" t="s">
        <v>562</v>
      </c>
      <c r="B110" s="832" t="s">
        <v>563</v>
      </c>
      <c r="C110" s="835" t="s">
        <v>580</v>
      </c>
      <c r="D110" s="863" t="s">
        <v>581</v>
      </c>
      <c r="E110" s="835" t="s">
        <v>5207</v>
      </c>
      <c r="F110" s="863" t="s">
        <v>5208</v>
      </c>
      <c r="G110" s="835" t="s">
        <v>5255</v>
      </c>
      <c r="H110" s="835" t="s">
        <v>5256</v>
      </c>
      <c r="I110" s="849">
        <v>4.0300002098083496</v>
      </c>
      <c r="J110" s="849">
        <v>100</v>
      </c>
      <c r="K110" s="850">
        <v>403</v>
      </c>
    </row>
    <row r="111" spans="1:11" ht="14.4" customHeight="1" x14ac:dyDescent="0.3">
      <c r="A111" s="831" t="s">
        <v>562</v>
      </c>
      <c r="B111" s="832" t="s">
        <v>563</v>
      </c>
      <c r="C111" s="835" t="s">
        <v>580</v>
      </c>
      <c r="D111" s="863" t="s">
        <v>581</v>
      </c>
      <c r="E111" s="835" t="s">
        <v>5207</v>
      </c>
      <c r="F111" s="863" t="s">
        <v>5208</v>
      </c>
      <c r="G111" s="835" t="s">
        <v>5257</v>
      </c>
      <c r="H111" s="835" t="s">
        <v>5258</v>
      </c>
      <c r="I111" s="849">
        <v>9.4899998392377576</v>
      </c>
      <c r="J111" s="849">
        <v>1580</v>
      </c>
      <c r="K111" s="850">
        <v>14992.900024414063</v>
      </c>
    </row>
    <row r="112" spans="1:11" ht="14.4" customHeight="1" x14ac:dyDescent="0.3">
      <c r="A112" s="831" t="s">
        <v>562</v>
      </c>
      <c r="B112" s="832" t="s">
        <v>563</v>
      </c>
      <c r="C112" s="835" t="s">
        <v>580</v>
      </c>
      <c r="D112" s="863" t="s">
        <v>581</v>
      </c>
      <c r="E112" s="835" t="s">
        <v>5207</v>
      </c>
      <c r="F112" s="863" t="s">
        <v>5208</v>
      </c>
      <c r="G112" s="835" t="s">
        <v>5259</v>
      </c>
      <c r="H112" s="835" t="s">
        <v>5260</v>
      </c>
      <c r="I112" s="849">
        <v>3.1480000972747804</v>
      </c>
      <c r="J112" s="849">
        <v>130</v>
      </c>
      <c r="K112" s="850">
        <v>409.19999885559082</v>
      </c>
    </row>
    <row r="113" spans="1:11" ht="14.4" customHeight="1" x14ac:dyDescent="0.3">
      <c r="A113" s="831" t="s">
        <v>562</v>
      </c>
      <c r="B113" s="832" t="s">
        <v>563</v>
      </c>
      <c r="C113" s="835" t="s">
        <v>580</v>
      </c>
      <c r="D113" s="863" t="s">
        <v>581</v>
      </c>
      <c r="E113" s="835" t="s">
        <v>5207</v>
      </c>
      <c r="F113" s="863" t="s">
        <v>5208</v>
      </c>
      <c r="G113" s="835" t="s">
        <v>5261</v>
      </c>
      <c r="H113" s="835" t="s">
        <v>5262</v>
      </c>
      <c r="I113" s="849">
        <v>2.0566666126251221</v>
      </c>
      <c r="J113" s="849">
        <v>165</v>
      </c>
      <c r="K113" s="850">
        <v>339.35000228881836</v>
      </c>
    </row>
    <row r="114" spans="1:11" ht="14.4" customHeight="1" x14ac:dyDescent="0.3">
      <c r="A114" s="831" t="s">
        <v>562</v>
      </c>
      <c r="B114" s="832" t="s">
        <v>563</v>
      </c>
      <c r="C114" s="835" t="s">
        <v>580</v>
      </c>
      <c r="D114" s="863" t="s">
        <v>581</v>
      </c>
      <c r="E114" s="835" t="s">
        <v>5207</v>
      </c>
      <c r="F114" s="863" t="s">
        <v>5208</v>
      </c>
      <c r="G114" s="835" t="s">
        <v>5263</v>
      </c>
      <c r="H114" s="835" t="s">
        <v>5264</v>
      </c>
      <c r="I114" s="849">
        <v>571.1199951171875</v>
      </c>
      <c r="J114" s="849">
        <v>2</v>
      </c>
      <c r="K114" s="850">
        <v>1142.239990234375</v>
      </c>
    </row>
    <row r="115" spans="1:11" ht="14.4" customHeight="1" x14ac:dyDescent="0.3">
      <c r="A115" s="831" t="s">
        <v>562</v>
      </c>
      <c r="B115" s="832" t="s">
        <v>563</v>
      </c>
      <c r="C115" s="835" t="s">
        <v>580</v>
      </c>
      <c r="D115" s="863" t="s">
        <v>581</v>
      </c>
      <c r="E115" s="835" t="s">
        <v>5207</v>
      </c>
      <c r="F115" s="863" t="s">
        <v>5208</v>
      </c>
      <c r="G115" s="835" t="s">
        <v>5263</v>
      </c>
      <c r="H115" s="835" t="s">
        <v>5265</v>
      </c>
      <c r="I115" s="849">
        <v>551.1300048828125</v>
      </c>
      <c r="J115" s="849">
        <v>3</v>
      </c>
      <c r="K115" s="850">
        <v>1653.3900146484375</v>
      </c>
    </row>
    <row r="116" spans="1:11" ht="14.4" customHeight="1" x14ac:dyDescent="0.3">
      <c r="A116" s="831" t="s">
        <v>562</v>
      </c>
      <c r="B116" s="832" t="s">
        <v>563</v>
      </c>
      <c r="C116" s="835" t="s">
        <v>580</v>
      </c>
      <c r="D116" s="863" t="s">
        <v>581</v>
      </c>
      <c r="E116" s="835" t="s">
        <v>5207</v>
      </c>
      <c r="F116" s="863" t="s">
        <v>5208</v>
      </c>
      <c r="G116" s="835" t="s">
        <v>5266</v>
      </c>
      <c r="H116" s="835" t="s">
        <v>5267</v>
      </c>
      <c r="I116" s="849">
        <v>2.4607692681826077</v>
      </c>
      <c r="J116" s="849">
        <v>2600</v>
      </c>
      <c r="K116" s="850">
        <v>6397</v>
      </c>
    </row>
    <row r="117" spans="1:11" ht="14.4" customHeight="1" x14ac:dyDescent="0.3">
      <c r="A117" s="831" t="s">
        <v>562</v>
      </c>
      <c r="B117" s="832" t="s">
        <v>563</v>
      </c>
      <c r="C117" s="835" t="s">
        <v>580</v>
      </c>
      <c r="D117" s="863" t="s">
        <v>581</v>
      </c>
      <c r="E117" s="835" t="s">
        <v>5207</v>
      </c>
      <c r="F117" s="863" t="s">
        <v>5208</v>
      </c>
      <c r="G117" s="835" t="s">
        <v>5268</v>
      </c>
      <c r="H117" s="835" t="s">
        <v>5269</v>
      </c>
      <c r="I117" s="849">
        <v>0.25090909004211426</v>
      </c>
      <c r="J117" s="849">
        <v>3100</v>
      </c>
      <c r="K117" s="850">
        <v>778</v>
      </c>
    </row>
    <row r="118" spans="1:11" ht="14.4" customHeight="1" x14ac:dyDescent="0.3">
      <c r="A118" s="831" t="s">
        <v>562</v>
      </c>
      <c r="B118" s="832" t="s">
        <v>563</v>
      </c>
      <c r="C118" s="835" t="s">
        <v>580</v>
      </c>
      <c r="D118" s="863" t="s">
        <v>581</v>
      </c>
      <c r="E118" s="835" t="s">
        <v>5207</v>
      </c>
      <c r="F118" s="863" t="s">
        <v>5208</v>
      </c>
      <c r="G118" s="835" t="s">
        <v>5270</v>
      </c>
      <c r="H118" s="835" t="s">
        <v>5271</v>
      </c>
      <c r="I118" s="849">
        <v>369.11000061035156</v>
      </c>
      <c r="J118" s="849">
        <v>2</v>
      </c>
      <c r="K118" s="850">
        <v>738.22000122070312</v>
      </c>
    </row>
    <row r="119" spans="1:11" ht="14.4" customHeight="1" x14ac:dyDescent="0.3">
      <c r="A119" s="831" t="s">
        <v>562</v>
      </c>
      <c r="B119" s="832" t="s">
        <v>563</v>
      </c>
      <c r="C119" s="835" t="s">
        <v>580</v>
      </c>
      <c r="D119" s="863" t="s">
        <v>581</v>
      </c>
      <c r="E119" s="835" t="s">
        <v>5207</v>
      </c>
      <c r="F119" s="863" t="s">
        <v>5208</v>
      </c>
      <c r="G119" s="835" t="s">
        <v>5272</v>
      </c>
      <c r="H119" s="835" t="s">
        <v>5273</v>
      </c>
      <c r="I119" s="849">
        <v>303</v>
      </c>
      <c r="J119" s="849">
        <v>1</v>
      </c>
      <c r="K119" s="850">
        <v>303</v>
      </c>
    </row>
    <row r="120" spans="1:11" ht="14.4" customHeight="1" x14ac:dyDescent="0.3">
      <c r="A120" s="831" t="s">
        <v>562</v>
      </c>
      <c r="B120" s="832" t="s">
        <v>563</v>
      </c>
      <c r="C120" s="835" t="s">
        <v>580</v>
      </c>
      <c r="D120" s="863" t="s">
        <v>581</v>
      </c>
      <c r="E120" s="835" t="s">
        <v>5207</v>
      </c>
      <c r="F120" s="863" t="s">
        <v>5208</v>
      </c>
      <c r="G120" s="835" t="s">
        <v>5274</v>
      </c>
      <c r="H120" s="835" t="s">
        <v>5275</v>
      </c>
      <c r="I120" s="849">
        <v>13.310000419616699</v>
      </c>
      <c r="J120" s="849">
        <v>450</v>
      </c>
      <c r="K120" s="850">
        <v>5989.5000305175781</v>
      </c>
    </row>
    <row r="121" spans="1:11" ht="14.4" customHeight="1" x14ac:dyDescent="0.3">
      <c r="A121" s="831" t="s">
        <v>562</v>
      </c>
      <c r="B121" s="832" t="s">
        <v>563</v>
      </c>
      <c r="C121" s="835" t="s">
        <v>580</v>
      </c>
      <c r="D121" s="863" t="s">
        <v>581</v>
      </c>
      <c r="E121" s="835" t="s">
        <v>5207</v>
      </c>
      <c r="F121" s="863" t="s">
        <v>5208</v>
      </c>
      <c r="G121" s="835" t="s">
        <v>5276</v>
      </c>
      <c r="H121" s="835" t="s">
        <v>5277</v>
      </c>
      <c r="I121" s="849">
        <v>1.7350000143051147</v>
      </c>
      <c r="J121" s="849">
        <v>400</v>
      </c>
      <c r="K121" s="850">
        <v>694</v>
      </c>
    </row>
    <row r="122" spans="1:11" ht="14.4" customHeight="1" x14ac:dyDescent="0.3">
      <c r="A122" s="831" t="s">
        <v>562</v>
      </c>
      <c r="B122" s="832" t="s">
        <v>563</v>
      </c>
      <c r="C122" s="835" t="s">
        <v>580</v>
      </c>
      <c r="D122" s="863" t="s">
        <v>581</v>
      </c>
      <c r="E122" s="835" t="s">
        <v>5207</v>
      </c>
      <c r="F122" s="863" t="s">
        <v>5208</v>
      </c>
      <c r="G122" s="835" t="s">
        <v>5278</v>
      </c>
      <c r="H122" s="835" t="s">
        <v>5279</v>
      </c>
      <c r="I122" s="849">
        <v>24.522000122070313</v>
      </c>
      <c r="J122" s="849">
        <v>15</v>
      </c>
      <c r="K122" s="850">
        <v>368.72000503540039</v>
      </c>
    </row>
    <row r="123" spans="1:11" ht="14.4" customHeight="1" x14ac:dyDescent="0.3">
      <c r="A123" s="831" t="s">
        <v>562</v>
      </c>
      <c r="B123" s="832" t="s">
        <v>563</v>
      </c>
      <c r="C123" s="835" t="s">
        <v>580</v>
      </c>
      <c r="D123" s="863" t="s">
        <v>581</v>
      </c>
      <c r="E123" s="835" t="s">
        <v>5207</v>
      </c>
      <c r="F123" s="863" t="s">
        <v>5208</v>
      </c>
      <c r="G123" s="835" t="s">
        <v>5280</v>
      </c>
      <c r="H123" s="835" t="s">
        <v>5281</v>
      </c>
      <c r="I123" s="849">
        <v>9.1999998092651367</v>
      </c>
      <c r="J123" s="849">
        <v>3200</v>
      </c>
      <c r="K123" s="850">
        <v>29440</v>
      </c>
    </row>
    <row r="124" spans="1:11" ht="14.4" customHeight="1" x14ac:dyDescent="0.3">
      <c r="A124" s="831" t="s">
        <v>562</v>
      </c>
      <c r="B124" s="832" t="s">
        <v>563</v>
      </c>
      <c r="C124" s="835" t="s">
        <v>580</v>
      </c>
      <c r="D124" s="863" t="s">
        <v>581</v>
      </c>
      <c r="E124" s="835" t="s">
        <v>5207</v>
      </c>
      <c r="F124" s="863" t="s">
        <v>5208</v>
      </c>
      <c r="G124" s="835" t="s">
        <v>5282</v>
      </c>
      <c r="H124" s="835" t="s">
        <v>5283</v>
      </c>
      <c r="I124" s="849">
        <v>6.2899999618530273</v>
      </c>
      <c r="J124" s="849">
        <v>15</v>
      </c>
      <c r="K124" s="850">
        <v>94.350002288818359</v>
      </c>
    </row>
    <row r="125" spans="1:11" ht="14.4" customHeight="1" x14ac:dyDescent="0.3">
      <c r="A125" s="831" t="s">
        <v>562</v>
      </c>
      <c r="B125" s="832" t="s">
        <v>563</v>
      </c>
      <c r="C125" s="835" t="s">
        <v>580</v>
      </c>
      <c r="D125" s="863" t="s">
        <v>581</v>
      </c>
      <c r="E125" s="835" t="s">
        <v>5207</v>
      </c>
      <c r="F125" s="863" t="s">
        <v>5208</v>
      </c>
      <c r="G125" s="835" t="s">
        <v>5284</v>
      </c>
      <c r="H125" s="835" t="s">
        <v>5285</v>
      </c>
      <c r="I125" s="849">
        <v>6.2899999618530273</v>
      </c>
      <c r="J125" s="849">
        <v>40</v>
      </c>
      <c r="K125" s="850">
        <v>251.60000610351562</v>
      </c>
    </row>
    <row r="126" spans="1:11" ht="14.4" customHeight="1" x14ac:dyDescent="0.3">
      <c r="A126" s="831" t="s">
        <v>562</v>
      </c>
      <c r="B126" s="832" t="s">
        <v>563</v>
      </c>
      <c r="C126" s="835" t="s">
        <v>580</v>
      </c>
      <c r="D126" s="863" t="s">
        <v>581</v>
      </c>
      <c r="E126" s="835" t="s">
        <v>5207</v>
      </c>
      <c r="F126" s="863" t="s">
        <v>5208</v>
      </c>
      <c r="G126" s="835" t="s">
        <v>5286</v>
      </c>
      <c r="H126" s="835" t="s">
        <v>5287</v>
      </c>
      <c r="I126" s="849">
        <v>172.5</v>
      </c>
      <c r="J126" s="849">
        <v>6</v>
      </c>
      <c r="K126" s="850">
        <v>1035</v>
      </c>
    </row>
    <row r="127" spans="1:11" ht="14.4" customHeight="1" x14ac:dyDescent="0.3">
      <c r="A127" s="831" t="s">
        <v>562</v>
      </c>
      <c r="B127" s="832" t="s">
        <v>563</v>
      </c>
      <c r="C127" s="835" t="s">
        <v>580</v>
      </c>
      <c r="D127" s="863" t="s">
        <v>581</v>
      </c>
      <c r="E127" s="835" t="s">
        <v>5207</v>
      </c>
      <c r="F127" s="863" t="s">
        <v>5208</v>
      </c>
      <c r="G127" s="835" t="s">
        <v>5288</v>
      </c>
      <c r="H127" s="835" t="s">
        <v>5289</v>
      </c>
      <c r="I127" s="849">
        <v>7.5</v>
      </c>
      <c r="J127" s="849">
        <v>250</v>
      </c>
      <c r="K127" s="850">
        <v>1875.2000122070312</v>
      </c>
    </row>
    <row r="128" spans="1:11" ht="14.4" customHeight="1" x14ac:dyDescent="0.3">
      <c r="A128" s="831" t="s">
        <v>562</v>
      </c>
      <c r="B128" s="832" t="s">
        <v>563</v>
      </c>
      <c r="C128" s="835" t="s">
        <v>580</v>
      </c>
      <c r="D128" s="863" t="s">
        <v>581</v>
      </c>
      <c r="E128" s="835" t="s">
        <v>5207</v>
      </c>
      <c r="F128" s="863" t="s">
        <v>5208</v>
      </c>
      <c r="G128" s="835" t="s">
        <v>5290</v>
      </c>
      <c r="H128" s="835" t="s">
        <v>5291</v>
      </c>
      <c r="I128" s="849">
        <v>6.1700000762939453</v>
      </c>
      <c r="J128" s="849">
        <v>350</v>
      </c>
      <c r="K128" s="850">
        <v>2159.5</v>
      </c>
    </row>
    <row r="129" spans="1:11" ht="14.4" customHeight="1" x14ac:dyDescent="0.3">
      <c r="A129" s="831" t="s">
        <v>562</v>
      </c>
      <c r="B129" s="832" t="s">
        <v>563</v>
      </c>
      <c r="C129" s="835" t="s">
        <v>580</v>
      </c>
      <c r="D129" s="863" t="s">
        <v>581</v>
      </c>
      <c r="E129" s="835" t="s">
        <v>5207</v>
      </c>
      <c r="F129" s="863" t="s">
        <v>5208</v>
      </c>
      <c r="G129" s="835" t="s">
        <v>5290</v>
      </c>
      <c r="H129" s="835" t="s">
        <v>5292</v>
      </c>
      <c r="I129" s="849">
        <v>6.1716667016347246</v>
      </c>
      <c r="J129" s="849">
        <v>370</v>
      </c>
      <c r="K129" s="850">
        <v>2283.4000091552734</v>
      </c>
    </row>
    <row r="130" spans="1:11" ht="14.4" customHeight="1" x14ac:dyDescent="0.3">
      <c r="A130" s="831" t="s">
        <v>562</v>
      </c>
      <c r="B130" s="832" t="s">
        <v>563</v>
      </c>
      <c r="C130" s="835" t="s">
        <v>580</v>
      </c>
      <c r="D130" s="863" t="s">
        <v>581</v>
      </c>
      <c r="E130" s="835" t="s">
        <v>5207</v>
      </c>
      <c r="F130" s="863" t="s">
        <v>5208</v>
      </c>
      <c r="G130" s="835" t="s">
        <v>5293</v>
      </c>
      <c r="H130" s="835" t="s">
        <v>5294</v>
      </c>
      <c r="I130" s="849">
        <v>204.41000366210937</v>
      </c>
      <c r="J130" s="849">
        <v>30</v>
      </c>
      <c r="K130" s="850">
        <v>6132.2998046875</v>
      </c>
    </row>
    <row r="131" spans="1:11" ht="14.4" customHeight="1" x14ac:dyDescent="0.3">
      <c r="A131" s="831" t="s">
        <v>562</v>
      </c>
      <c r="B131" s="832" t="s">
        <v>563</v>
      </c>
      <c r="C131" s="835" t="s">
        <v>580</v>
      </c>
      <c r="D131" s="863" t="s">
        <v>581</v>
      </c>
      <c r="E131" s="835" t="s">
        <v>5207</v>
      </c>
      <c r="F131" s="863" t="s">
        <v>5208</v>
      </c>
      <c r="G131" s="835" t="s">
        <v>5295</v>
      </c>
      <c r="H131" s="835" t="s">
        <v>5296</v>
      </c>
      <c r="I131" s="849">
        <v>34.5</v>
      </c>
      <c r="J131" s="849">
        <v>180</v>
      </c>
      <c r="K131" s="850">
        <v>6210</v>
      </c>
    </row>
    <row r="132" spans="1:11" ht="14.4" customHeight="1" x14ac:dyDescent="0.3">
      <c r="A132" s="831" t="s">
        <v>562</v>
      </c>
      <c r="B132" s="832" t="s">
        <v>563</v>
      </c>
      <c r="C132" s="835" t="s">
        <v>580</v>
      </c>
      <c r="D132" s="863" t="s">
        <v>581</v>
      </c>
      <c r="E132" s="835" t="s">
        <v>5207</v>
      </c>
      <c r="F132" s="863" t="s">
        <v>5208</v>
      </c>
      <c r="G132" s="835" t="s">
        <v>5295</v>
      </c>
      <c r="H132" s="835" t="s">
        <v>5297</v>
      </c>
      <c r="I132" s="849">
        <v>34.5</v>
      </c>
      <c r="J132" s="849">
        <v>120</v>
      </c>
      <c r="K132" s="850">
        <v>4140</v>
      </c>
    </row>
    <row r="133" spans="1:11" ht="14.4" customHeight="1" x14ac:dyDescent="0.3">
      <c r="A133" s="831" t="s">
        <v>562</v>
      </c>
      <c r="B133" s="832" t="s">
        <v>563</v>
      </c>
      <c r="C133" s="835" t="s">
        <v>580</v>
      </c>
      <c r="D133" s="863" t="s">
        <v>581</v>
      </c>
      <c r="E133" s="835" t="s">
        <v>5207</v>
      </c>
      <c r="F133" s="863" t="s">
        <v>5208</v>
      </c>
      <c r="G133" s="835" t="s">
        <v>5298</v>
      </c>
      <c r="H133" s="835" t="s">
        <v>5299</v>
      </c>
      <c r="I133" s="849">
        <v>138.01333109537759</v>
      </c>
      <c r="J133" s="849">
        <v>43</v>
      </c>
      <c r="K133" s="850">
        <v>5934.60986328125</v>
      </c>
    </row>
    <row r="134" spans="1:11" ht="14.4" customHeight="1" x14ac:dyDescent="0.3">
      <c r="A134" s="831" t="s">
        <v>562</v>
      </c>
      <c r="B134" s="832" t="s">
        <v>563</v>
      </c>
      <c r="C134" s="835" t="s">
        <v>580</v>
      </c>
      <c r="D134" s="863" t="s">
        <v>581</v>
      </c>
      <c r="E134" s="835" t="s">
        <v>5207</v>
      </c>
      <c r="F134" s="863" t="s">
        <v>5208</v>
      </c>
      <c r="G134" s="835" t="s">
        <v>5298</v>
      </c>
      <c r="H134" s="835" t="s">
        <v>5300</v>
      </c>
      <c r="I134" s="849">
        <v>138.00999450683594</v>
      </c>
      <c r="J134" s="849">
        <v>3</v>
      </c>
      <c r="K134" s="850">
        <v>414.02999877929687</v>
      </c>
    </row>
    <row r="135" spans="1:11" ht="14.4" customHeight="1" x14ac:dyDescent="0.3">
      <c r="A135" s="831" t="s">
        <v>562</v>
      </c>
      <c r="B135" s="832" t="s">
        <v>563</v>
      </c>
      <c r="C135" s="835" t="s">
        <v>580</v>
      </c>
      <c r="D135" s="863" t="s">
        <v>581</v>
      </c>
      <c r="E135" s="835" t="s">
        <v>5207</v>
      </c>
      <c r="F135" s="863" t="s">
        <v>5208</v>
      </c>
      <c r="G135" s="835" t="s">
        <v>5301</v>
      </c>
      <c r="H135" s="835" t="s">
        <v>5302</v>
      </c>
      <c r="I135" s="849">
        <v>6.6500000953674316</v>
      </c>
      <c r="J135" s="849">
        <v>5</v>
      </c>
      <c r="K135" s="850">
        <v>33.25</v>
      </c>
    </row>
    <row r="136" spans="1:11" ht="14.4" customHeight="1" x14ac:dyDescent="0.3">
      <c r="A136" s="831" t="s">
        <v>562</v>
      </c>
      <c r="B136" s="832" t="s">
        <v>563</v>
      </c>
      <c r="C136" s="835" t="s">
        <v>580</v>
      </c>
      <c r="D136" s="863" t="s">
        <v>581</v>
      </c>
      <c r="E136" s="835" t="s">
        <v>5207</v>
      </c>
      <c r="F136" s="863" t="s">
        <v>5208</v>
      </c>
      <c r="G136" s="835" t="s">
        <v>5303</v>
      </c>
      <c r="H136" s="835" t="s">
        <v>5304</v>
      </c>
      <c r="I136" s="849">
        <v>6.6500000953674316</v>
      </c>
      <c r="J136" s="849">
        <v>5</v>
      </c>
      <c r="K136" s="850">
        <v>33.25</v>
      </c>
    </row>
    <row r="137" spans="1:11" ht="14.4" customHeight="1" x14ac:dyDescent="0.3">
      <c r="A137" s="831" t="s">
        <v>562</v>
      </c>
      <c r="B137" s="832" t="s">
        <v>563</v>
      </c>
      <c r="C137" s="835" t="s">
        <v>580</v>
      </c>
      <c r="D137" s="863" t="s">
        <v>581</v>
      </c>
      <c r="E137" s="835" t="s">
        <v>5207</v>
      </c>
      <c r="F137" s="863" t="s">
        <v>5208</v>
      </c>
      <c r="G137" s="835" t="s">
        <v>5305</v>
      </c>
      <c r="H137" s="835" t="s">
        <v>5306</v>
      </c>
      <c r="I137" s="849">
        <v>6.7699999809265137</v>
      </c>
      <c r="J137" s="849">
        <v>5</v>
      </c>
      <c r="K137" s="850">
        <v>33.849998474121094</v>
      </c>
    </row>
    <row r="138" spans="1:11" ht="14.4" customHeight="1" x14ac:dyDescent="0.3">
      <c r="A138" s="831" t="s">
        <v>562</v>
      </c>
      <c r="B138" s="832" t="s">
        <v>563</v>
      </c>
      <c r="C138" s="835" t="s">
        <v>580</v>
      </c>
      <c r="D138" s="863" t="s">
        <v>581</v>
      </c>
      <c r="E138" s="835" t="s">
        <v>5207</v>
      </c>
      <c r="F138" s="863" t="s">
        <v>5208</v>
      </c>
      <c r="G138" s="835" t="s">
        <v>5307</v>
      </c>
      <c r="H138" s="835" t="s">
        <v>5308</v>
      </c>
      <c r="I138" s="849">
        <v>197.57000732421875</v>
      </c>
      <c r="J138" s="849">
        <v>34</v>
      </c>
      <c r="K138" s="850">
        <v>6717.3801879882812</v>
      </c>
    </row>
    <row r="139" spans="1:11" ht="14.4" customHeight="1" x14ac:dyDescent="0.3">
      <c r="A139" s="831" t="s">
        <v>562</v>
      </c>
      <c r="B139" s="832" t="s">
        <v>563</v>
      </c>
      <c r="C139" s="835" t="s">
        <v>580</v>
      </c>
      <c r="D139" s="863" t="s">
        <v>581</v>
      </c>
      <c r="E139" s="835" t="s">
        <v>5207</v>
      </c>
      <c r="F139" s="863" t="s">
        <v>5208</v>
      </c>
      <c r="G139" s="835" t="s">
        <v>5309</v>
      </c>
      <c r="H139" s="835" t="s">
        <v>5310</v>
      </c>
      <c r="I139" s="849">
        <v>1.0890909433364868</v>
      </c>
      <c r="J139" s="849">
        <v>3700</v>
      </c>
      <c r="K139" s="850">
        <v>4030</v>
      </c>
    </row>
    <row r="140" spans="1:11" ht="14.4" customHeight="1" x14ac:dyDescent="0.3">
      <c r="A140" s="831" t="s">
        <v>562</v>
      </c>
      <c r="B140" s="832" t="s">
        <v>563</v>
      </c>
      <c r="C140" s="835" t="s">
        <v>580</v>
      </c>
      <c r="D140" s="863" t="s">
        <v>581</v>
      </c>
      <c r="E140" s="835" t="s">
        <v>5207</v>
      </c>
      <c r="F140" s="863" t="s">
        <v>5208</v>
      </c>
      <c r="G140" s="835" t="s">
        <v>5311</v>
      </c>
      <c r="H140" s="835" t="s">
        <v>5312</v>
      </c>
      <c r="I140" s="849">
        <v>0.4791666567325592</v>
      </c>
      <c r="J140" s="849">
        <v>2300</v>
      </c>
      <c r="K140" s="850">
        <v>1103</v>
      </c>
    </row>
    <row r="141" spans="1:11" ht="14.4" customHeight="1" x14ac:dyDescent="0.3">
      <c r="A141" s="831" t="s">
        <v>562</v>
      </c>
      <c r="B141" s="832" t="s">
        <v>563</v>
      </c>
      <c r="C141" s="835" t="s">
        <v>580</v>
      </c>
      <c r="D141" s="863" t="s">
        <v>581</v>
      </c>
      <c r="E141" s="835" t="s">
        <v>5207</v>
      </c>
      <c r="F141" s="863" t="s">
        <v>5208</v>
      </c>
      <c r="G141" s="835" t="s">
        <v>5313</v>
      </c>
      <c r="H141" s="835" t="s">
        <v>5314</v>
      </c>
      <c r="I141" s="849">
        <v>1.6699999570846558</v>
      </c>
      <c r="J141" s="849">
        <v>1500</v>
      </c>
      <c r="K141" s="850">
        <v>2505</v>
      </c>
    </row>
    <row r="142" spans="1:11" ht="14.4" customHeight="1" x14ac:dyDescent="0.3">
      <c r="A142" s="831" t="s">
        <v>562</v>
      </c>
      <c r="B142" s="832" t="s">
        <v>563</v>
      </c>
      <c r="C142" s="835" t="s">
        <v>580</v>
      </c>
      <c r="D142" s="863" t="s">
        <v>581</v>
      </c>
      <c r="E142" s="835" t="s">
        <v>5207</v>
      </c>
      <c r="F142" s="863" t="s">
        <v>5208</v>
      </c>
      <c r="G142" s="835" t="s">
        <v>5315</v>
      </c>
      <c r="H142" s="835" t="s">
        <v>5316</v>
      </c>
      <c r="I142" s="849">
        <v>0.67000001668930054</v>
      </c>
      <c r="J142" s="849">
        <v>2400</v>
      </c>
      <c r="K142" s="850">
        <v>1608</v>
      </c>
    </row>
    <row r="143" spans="1:11" ht="14.4" customHeight="1" x14ac:dyDescent="0.3">
      <c r="A143" s="831" t="s">
        <v>562</v>
      </c>
      <c r="B143" s="832" t="s">
        <v>563</v>
      </c>
      <c r="C143" s="835" t="s">
        <v>580</v>
      </c>
      <c r="D143" s="863" t="s">
        <v>581</v>
      </c>
      <c r="E143" s="835" t="s">
        <v>5207</v>
      </c>
      <c r="F143" s="863" t="s">
        <v>5208</v>
      </c>
      <c r="G143" s="835" t="s">
        <v>5317</v>
      </c>
      <c r="H143" s="835" t="s">
        <v>5318</v>
      </c>
      <c r="I143" s="849">
        <v>9.1499996185302734</v>
      </c>
      <c r="J143" s="849">
        <v>100</v>
      </c>
      <c r="K143" s="850">
        <v>914.6500244140625</v>
      </c>
    </row>
    <row r="144" spans="1:11" ht="14.4" customHeight="1" x14ac:dyDescent="0.3">
      <c r="A144" s="831" t="s">
        <v>562</v>
      </c>
      <c r="B144" s="832" t="s">
        <v>563</v>
      </c>
      <c r="C144" s="835" t="s">
        <v>580</v>
      </c>
      <c r="D144" s="863" t="s">
        <v>581</v>
      </c>
      <c r="E144" s="835" t="s">
        <v>5207</v>
      </c>
      <c r="F144" s="863" t="s">
        <v>5208</v>
      </c>
      <c r="G144" s="835" t="s">
        <v>5319</v>
      </c>
      <c r="H144" s="835" t="s">
        <v>5320</v>
      </c>
      <c r="I144" s="849">
        <v>5.1999998092651367</v>
      </c>
      <c r="J144" s="849">
        <v>85</v>
      </c>
      <c r="K144" s="850">
        <v>442</v>
      </c>
    </row>
    <row r="145" spans="1:11" ht="14.4" customHeight="1" x14ac:dyDescent="0.3">
      <c r="A145" s="831" t="s">
        <v>562</v>
      </c>
      <c r="B145" s="832" t="s">
        <v>563</v>
      </c>
      <c r="C145" s="835" t="s">
        <v>580</v>
      </c>
      <c r="D145" s="863" t="s">
        <v>581</v>
      </c>
      <c r="E145" s="835" t="s">
        <v>5207</v>
      </c>
      <c r="F145" s="863" t="s">
        <v>5208</v>
      </c>
      <c r="G145" s="835" t="s">
        <v>5321</v>
      </c>
      <c r="H145" s="835" t="s">
        <v>5322</v>
      </c>
      <c r="I145" s="849">
        <v>7.429999828338623</v>
      </c>
      <c r="J145" s="849">
        <v>50</v>
      </c>
      <c r="K145" s="850">
        <v>371.5</v>
      </c>
    </row>
    <row r="146" spans="1:11" ht="14.4" customHeight="1" x14ac:dyDescent="0.3">
      <c r="A146" s="831" t="s">
        <v>562</v>
      </c>
      <c r="B146" s="832" t="s">
        <v>563</v>
      </c>
      <c r="C146" s="835" t="s">
        <v>580</v>
      </c>
      <c r="D146" s="863" t="s">
        <v>581</v>
      </c>
      <c r="E146" s="835" t="s">
        <v>5207</v>
      </c>
      <c r="F146" s="863" t="s">
        <v>5208</v>
      </c>
      <c r="G146" s="835" t="s">
        <v>5323</v>
      </c>
      <c r="H146" s="835" t="s">
        <v>5324</v>
      </c>
      <c r="I146" s="849">
        <v>20.606666564941406</v>
      </c>
      <c r="J146" s="849">
        <v>35</v>
      </c>
      <c r="K146" s="850">
        <v>309.35998916625977</v>
      </c>
    </row>
    <row r="147" spans="1:11" ht="14.4" customHeight="1" x14ac:dyDescent="0.3">
      <c r="A147" s="831" t="s">
        <v>562</v>
      </c>
      <c r="B147" s="832" t="s">
        <v>563</v>
      </c>
      <c r="C147" s="835" t="s">
        <v>580</v>
      </c>
      <c r="D147" s="863" t="s">
        <v>581</v>
      </c>
      <c r="E147" s="835" t="s">
        <v>5207</v>
      </c>
      <c r="F147" s="863" t="s">
        <v>5208</v>
      </c>
      <c r="G147" s="835" t="s">
        <v>5325</v>
      </c>
      <c r="H147" s="835" t="s">
        <v>5326</v>
      </c>
      <c r="I147" s="849">
        <v>8.4700002670288086</v>
      </c>
      <c r="J147" s="849">
        <v>11040</v>
      </c>
      <c r="K147" s="850">
        <v>93508.8017578125</v>
      </c>
    </row>
    <row r="148" spans="1:11" ht="14.4" customHeight="1" x14ac:dyDescent="0.3">
      <c r="A148" s="831" t="s">
        <v>562</v>
      </c>
      <c r="B148" s="832" t="s">
        <v>563</v>
      </c>
      <c r="C148" s="835" t="s">
        <v>580</v>
      </c>
      <c r="D148" s="863" t="s">
        <v>581</v>
      </c>
      <c r="E148" s="835" t="s">
        <v>5207</v>
      </c>
      <c r="F148" s="863" t="s">
        <v>5208</v>
      </c>
      <c r="G148" s="835" t="s">
        <v>5327</v>
      </c>
      <c r="H148" s="835" t="s">
        <v>5328</v>
      </c>
      <c r="I148" s="849">
        <v>9.4399995803833008</v>
      </c>
      <c r="J148" s="849">
        <v>1000</v>
      </c>
      <c r="K148" s="850">
        <v>9440</v>
      </c>
    </row>
    <row r="149" spans="1:11" ht="14.4" customHeight="1" x14ac:dyDescent="0.3">
      <c r="A149" s="831" t="s">
        <v>562</v>
      </c>
      <c r="B149" s="832" t="s">
        <v>563</v>
      </c>
      <c r="C149" s="835" t="s">
        <v>580</v>
      </c>
      <c r="D149" s="863" t="s">
        <v>581</v>
      </c>
      <c r="E149" s="835" t="s">
        <v>5207</v>
      </c>
      <c r="F149" s="863" t="s">
        <v>5208</v>
      </c>
      <c r="G149" s="835" t="s">
        <v>5329</v>
      </c>
      <c r="H149" s="835" t="s">
        <v>5330</v>
      </c>
      <c r="I149" s="849">
        <v>2.1800000667572021</v>
      </c>
      <c r="J149" s="849">
        <v>400</v>
      </c>
      <c r="K149" s="850">
        <v>872</v>
      </c>
    </row>
    <row r="150" spans="1:11" ht="14.4" customHeight="1" x14ac:dyDescent="0.3">
      <c r="A150" s="831" t="s">
        <v>562</v>
      </c>
      <c r="B150" s="832" t="s">
        <v>563</v>
      </c>
      <c r="C150" s="835" t="s">
        <v>580</v>
      </c>
      <c r="D150" s="863" t="s">
        <v>581</v>
      </c>
      <c r="E150" s="835" t="s">
        <v>5207</v>
      </c>
      <c r="F150" s="863" t="s">
        <v>5208</v>
      </c>
      <c r="G150" s="835" t="s">
        <v>5329</v>
      </c>
      <c r="H150" s="835" t="s">
        <v>5331</v>
      </c>
      <c r="I150" s="849">
        <v>2.1800000667572021</v>
      </c>
      <c r="J150" s="849">
        <v>100</v>
      </c>
      <c r="K150" s="850">
        <v>218</v>
      </c>
    </row>
    <row r="151" spans="1:11" ht="14.4" customHeight="1" x14ac:dyDescent="0.3">
      <c r="A151" s="831" t="s">
        <v>562</v>
      </c>
      <c r="B151" s="832" t="s">
        <v>563</v>
      </c>
      <c r="C151" s="835" t="s">
        <v>580</v>
      </c>
      <c r="D151" s="863" t="s">
        <v>581</v>
      </c>
      <c r="E151" s="835" t="s">
        <v>5207</v>
      </c>
      <c r="F151" s="863" t="s">
        <v>5208</v>
      </c>
      <c r="G151" s="835" t="s">
        <v>5332</v>
      </c>
      <c r="H151" s="835" t="s">
        <v>5333</v>
      </c>
      <c r="I151" s="849">
        <v>15.039999961853027</v>
      </c>
      <c r="J151" s="849">
        <v>220</v>
      </c>
      <c r="K151" s="850">
        <v>3308.7999725341797</v>
      </c>
    </row>
    <row r="152" spans="1:11" ht="14.4" customHeight="1" x14ac:dyDescent="0.3">
      <c r="A152" s="831" t="s">
        <v>562</v>
      </c>
      <c r="B152" s="832" t="s">
        <v>563</v>
      </c>
      <c r="C152" s="835" t="s">
        <v>580</v>
      </c>
      <c r="D152" s="863" t="s">
        <v>581</v>
      </c>
      <c r="E152" s="835" t="s">
        <v>5207</v>
      </c>
      <c r="F152" s="863" t="s">
        <v>5208</v>
      </c>
      <c r="G152" s="835" t="s">
        <v>5334</v>
      </c>
      <c r="H152" s="835" t="s">
        <v>5335</v>
      </c>
      <c r="I152" s="849">
        <v>6.2325000166893005</v>
      </c>
      <c r="J152" s="849">
        <v>355</v>
      </c>
      <c r="K152" s="850">
        <v>2212.4800109863281</v>
      </c>
    </row>
    <row r="153" spans="1:11" ht="14.4" customHeight="1" x14ac:dyDescent="0.3">
      <c r="A153" s="831" t="s">
        <v>562</v>
      </c>
      <c r="B153" s="832" t="s">
        <v>563</v>
      </c>
      <c r="C153" s="835" t="s">
        <v>580</v>
      </c>
      <c r="D153" s="863" t="s">
        <v>581</v>
      </c>
      <c r="E153" s="835" t="s">
        <v>5207</v>
      </c>
      <c r="F153" s="863" t="s">
        <v>5208</v>
      </c>
      <c r="G153" s="835" t="s">
        <v>5336</v>
      </c>
      <c r="H153" s="835" t="s">
        <v>5337</v>
      </c>
      <c r="I153" s="849">
        <v>35.090000152587891</v>
      </c>
      <c r="J153" s="849">
        <v>6</v>
      </c>
      <c r="K153" s="850">
        <v>210.54000091552734</v>
      </c>
    </row>
    <row r="154" spans="1:11" ht="14.4" customHeight="1" x14ac:dyDescent="0.3">
      <c r="A154" s="831" t="s">
        <v>562</v>
      </c>
      <c r="B154" s="832" t="s">
        <v>563</v>
      </c>
      <c r="C154" s="835" t="s">
        <v>580</v>
      </c>
      <c r="D154" s="863" t="s">
        <v>581</v>
      </c>
      <c r="E154" s="835" t="s">
        <v>5207</v>
      </c>
      <c r="F154" s="863" t="s">
        <v>5208</v>
      </c>
      <c r="G154" s="835" t="s">
        <v>5338</v>
      </c>
      <c r="H154" s="835" t="s">
        <v>5339</v>
      </c>
      <c r="I154" s="849">
        <v>42.349998474121094</v>
      </c>
      <c r="J154" s="849">
        <v>17</v>
      </c>
      <c r="K154" s="850">
        <v>719.94999694824219</v>
      </c>
    </row>
    <row r="155" spans="1:11" ht="14.4" customHeight="1" x14ac:dyDescent="0.3">
      <c r="A155" s="831" t="s">
        <v>562</v>
      </c>
      <c r="B155" s="832" t="s">
        <v>563</v>
      </c>
      <c r="C155" s="835" t="s">
        <v>580</v>
      </c>
      <c r="D155" s="863" t="s">
        <v>581</v>
      </c>
      <c r="E155" s="835" t="s">
        <v>5207</v>
      </c>
      <c r="F155" s="863" t="s">
        <v>5208</v>
      </c>
      <c r="G155" s="835" t="s">
        <v>5340</v>
      </c>
      <c r="H155" s="835" t="s">
        <v>5341</v>
      </c>
      <c r="I155" s="849">
        <v>1.0299999713897705</v>
      </c>
      <c r="J155" s="849">
        <v>1425</v>
      </c>
      <c r="K155" s="850">
        <v>1467.75</v>
      </c>
    </row>
    <row r="156" spans="1:11" ht="14.4" customHeight="1" x14ac:dyDescent="0.3">
      <c r="A156" s="831" t="s">
        <v>562</v>
      </c>
      <c r="B156" s="832" t="s">
        <v>563</v>
      </c>
      <c r="C156" s="835" t="s">
        <v>580</v>
      </c>
      <c r="D156" s="863" t="s">
        <v>581</v>
      </c>
      <c r="E156" s="835" t="s">
        <v>5207</v>
      </c>
      <c r="F156" s="863" t="s">
        <v>5208</v>
      </c>
      <c r="G156" s="835" t="s">
        <v>5342</v>
      </c>
      <c r="H156" s="835" t="s">
        <v>5343</v>
      </c>
      <c r="I156" s="849">
        <v>5.8799999554951983</v>
      </c>
      <c r="J156" s="849">
        <v>1000</v>
      </c>
      <c r="K156" s="850">
        <v>6173.39990234375</v>
      </c>
    </row>
    <row r="157" spans="1:11" ht="14.4" customHeight="1" x14ac:dyDescent="0.3">
      <c r="A157" s="831" t="s">
        <v>562</v>
      </c>
      <c r="B157" s="832" t="s">
        <v>563</v>
      </c>
      <c r="C157" s="835" t="s">
        <v>580</v>
      </c>
      <c r="D157" s="863" t="s">
        <v>581</v>
      </c>
      <c r="E157" s="835" t="s">
        <v>5207</v>
      </c>
      <c r="F157" s="863" t="s">
        <v>5208</v>
      </c>
      <c r="G157" s="835" t="s">
        <v>5342</v>
      </c>
      <c r="H157" s="835" t="s">
        <v>5344</v>
      </c>
      <c r="I157" s="849">
        <v>4.7019999504089354</v>
      </c>
      <c r="J157" s="849">
        <v>2250</v>
      </c>
      <c r="K157" s="850">
        <v>9992.5</v>
      </c>
    </row>
    <row r="158" spans="1:11" ht="14.4" customHeight="1" x14ac:dyDescent="0.3">
      <c r="A158" s="831" t="s">
        <v>562</v>
      </c>
      <c r="B158" s="832" t="s">
        <v>563</v>
      </c>
      <c r="C158" s="835" t="s">
        <v>580</v>
      </c>
      <c r="D158" s="863" t="s">
        <v>581</v>
      </c>
      <c r="E158" s="835" t="s">
        <v>5207</v>
      </c>
      <c r="F158" s="863" t="s">
        <v>5208</v>
      </c>
      <c r="G158" s="835" t="s">
        <v>5342</v>
      </c>
      <c r="H158" s="835" t="s">
        <v>5345</v>
      </c>
      <c r="I158" s="849">
        <v>7.0500001907348633</v>
      </c>
      <c r="J158" s="849">
        <v>500</v>
      </c>
      <c r="K158" s="850">
        <v>3525</v>
      </c>
    </row>
    <row r="159" spans="1:11" ht="14.4" customHeight="1" x14ac:dyDescent="0.3">
      <c r="A159" s="831" t="s">
        <v>562</v>
      </c>
      <c r="B159" s="832" t="s">
        <v>563</v>
      </c>
      <c r="C159" s="835" t="s">
        <v>580</v>
      </c>
      <c r="D159" s="863" t="s">
        <v>581</v>
      </c>
      <c r="E159" s="835" t="s">
        <v>5207</v>
      </c>
      <c r="F159" s="863" t="s">
        <v>5208</v>
      </c>
      <c r="G159" s="835" t="s">
        <v>5346</v>
      </c>
      <c r="H159" s="835" t="s">
        <v>5347</v>
      </c>
      <c r="I159" s="849">
        <v>3.1327273845672607</v>
      </c>
      <c r="J159" s="849">
        <v>650</v>
      </c>
      <c r="K159" s="850">
        <v>2037</v>
      </c>
    </row>
    <row r="160" spans="1:11" ht="14.4" customHeight="1" x14ac:dyDescent="0.3">
      <c r="A160" s="831" t="s">
        <v>562</v>
      </c>
      <c r="B160" s="832" t="s">
        <v>563</v>
      </c>
      <c r="C160" s="835" t="s">
        <v>580</v>
      </c>
      <c r="D160" s="863" t="s">
        <v>581</v>
      </c>
      <c r="E160" s="835" t="s">
        <v>5207</v>
      </c>
      <c r="F160" s="863" t="s">
        <v>5208</v>
      </c>
      <c r="G160" s="835" t="s">
        <v>5348</v>
      </c>
      <c r="H160" s="835" t="s">
        <v>5349</v>
      </c>
      <c r="I160" s="849">
        <v>75.019996643066406</v>
      </c>
      <c r="J160" s="849">
        <v>4</v>
      </c>
      <c r="K160" s="850">
        <v>300.07998657226562</v>
      </c>
    </row>
    <row r="161" spans="1:11" ht="14.4" customHeight="1" x14ac:dyDescent="0.3">
      <c r="A161" s="831" t="s">
        <v>562</v>
      </c>
      <c r="B161" s="832" t="s">
        <v>563</v>
      </c>
      <c r="C161" s="835" t="s">
        <v>580</v>
      </c>
      <c r="D161" s="863" t="s">
        <v>581</v>
      </c>
      <c r="E161" s="835" t="s">
        <v>5207</v>
      </c>
      <c r="F161" s="863" t="s">
        <v>5208</v>
      </c>
      <c r="G161" s="835" t="s">
        <v>5350</v>
      </c>
      <c r="H161" s="835" t="s">
        <v>5351</v>
      </c>
      <c r="I161" s="849">
        <v>75.019996643066406</v>
      </c>
      <c r="J161" s="849">
        <v>4</v>
      </c>
      <c r="K161" s="850">
        <v>300.07998657226562</v>
      </c>
    </row>
    <row r="162" spans="1:11" ht="14.4" customHeight="1" x14ac:dyDescent="0.3">
      <c r="A162" s="831" t="s">
        <v>562</v>
      </c>
      <c r="B162" s="832" t="s">
        <v>563</v>
      </c>
      <c r="C162" s="835" t="s">
        <v>580</v>
      </c>
      <c r="D162" s="863" t="s">
        <v>581</v>
      </c>
      <c r="E162" s="835" t="s">
        <v>5207</v>
      </c>
      <c r="F162" s="863" t="s">
        <v>5208</v>
      </c>
      <c r="G162" s="835" t="s">
        <v>5352</v>
      </c>
      <c r="H162" s="835" t="s">
        <v>5353</v>
      </c>
      <c r="I162" s="849">
        <v>12.100000381469727</v>
      </c>
      <c r="J162" s="849">
        <v>4</v>
      </c>
      <c r="K162" s="850">
        <v>48.400001525878906</v>
      </c>
    </row>
    <row r="163" spans="1:11" ht="14.4" customHeight="1" x14ac:dyDescent="0.3">
      <c r="A163" s="831" t="s">
        <v>562</v>
      </c>
      <c r="B163" s="832" t="s">
        <v>563</v>
      </c>
      <c r="C163" s="835" t="s">
        <v>580</v>
      </c>
      <c r="D163" s="863" t="s">
        <v>581</v>
      </c>
      <c r="E163" s="835" t="s">
        <v>5207</v>
      </c>
      <c r="F163" s="863" t="s">
        <v>5208</v>
      </c>
      <c r="G163" s="835" t="s">
        <v>5354</v>
      </c>
      <c r="H163" s="835" t="s">
        <v>5355</v>
      </c>
      <c r="I163" s="849">
        <v>12.100000381469727</v>
      </c>
      <c r="J163" s="849">
        <v>4</v>
      </c>
      <c r="K163" s="850">
        <v>48.400001525878906</v>
      </c>
    </row>
    <row r="164" spans="1:11" ht="14.4" customHeight="1" x14ac:dyDescent="0.3">
      <c r="A164" s="831" t="s">
        <v>562</v>
      </c>
      <c r="B164" s="832" t="s">
        <v>563</v>
      </c>
      <c r="C164" s="835" t="s">
        <v>580</v>
      </c>
      <c r="D164" s="863" t="s">
        <v>581</v>
      </c>
      <c r="E164" s="835" t="s">
        <v>5207</v>
      </c>
      <c r="F164" s="863" t="s">
        <v>5208</v>
      </c>
      <c r="G164" s="835" t="s">
        <v>5356</v>
      </c>
      <c r="H164" s="835" t="s">
        <v>5357</v>
      </c>
      <c r="I164" s="849">
        <v>0.47199999690055849</v>
      </c>
      <c r="J164" s="849">
        <v>500</v>
      </c>
      <c r="K164" s="850">
        <v>236</v>
      </c>
    </row>
    <row r="165" spans="1:11" ht="14.4" customHeight="1" x14ac:dyDescent="0.3">
      <c r="A165" s="831" t="s">
        <v>562</v>
      </c>
      <c r="B165" s="832" t="s">
        <v>563</v>
      </c>
      <c r="C165" s="835" t="s">
        <v>580</v>
      </c>
      <c r="D165" s="863" t="s">
        <v>581</v>
      </c>
      <c r="E165" s="835" t="s">
        <v>5207</v>
      </c>
      <c r="F165" s="863" t="s">
        <v>5208</v>
      </c>
      <c r="G165" s="835" t="s">
        <v>5358</v>
      </c>
      <c r="H165" s="835" t="s">
        <v>5359</v>
      </c>
      <c r="I165" s="849">
        <v>2.3715383823101339</v>
      </c>
      <c r="J165" s="849">
        <v>1700</v>
      </c>
      <c r="K165" s="850">
        <v>4030.5</v>
      </c>
    </row>
    <row r="166" spans="1:11" ht="14.4" customHeight="1" x14ac:dyDescent="0.3">
      <c r="A166" s="831" t="s">
        <v>562</v>
      </c>
      <c r="B166" s="832" t="s">
        <v>563</v>
      </c>
      <c r="C166" s="835" t="s">
        <v>580</v>
      </c>
      <c r="D166" s="863" t="s">
        <v>581</v>
      </c>
      <c r="E166" s="835" t="s">
        <v>5207</v>
      </c>
      <c r="F166" s="863" t="s">
        <v>5208</v>
      </c>
      <c r="G166" s="835" t="s">
        <v>5360</v>
      </c>
      <c r="H166" s="835" t="s">
        <v>5361</v>
      </c>
      <c r="I166" s="849">
        <v>1.9833333492279053</v>
      </c>
      <c r="J166" s="849">
        <v>30</v>
      </c>
      <c r="K166" s="850">
        <v>59.499998092651367</v>
      </c>
    </row>
    <row r="167" spans="1:11" ht="14.4" customHeight="1" x14ac:dyDescent="0.3">
      <c r="A167" s="831" t="s">
        <v>562</v>
      </c>
      <c r="B167" s="832" t="s">
        <v>563</v>
      </c>
      <c r="C167" s="835" t="s">
        <v>580</v>
      </c>
      <c r="D167" s="863" t="s">
        <v>581</v>
      </c>
      <c r="E167" s="835" t="s">
        <v>5207</v>
      </c>
      <c r="F167" s="863" t="s">
        <v>5208</v>
      </c>
      <c r="G167" s="835" t="s">
        <v>5362</v>
      </c>
      <c r="H167" s="835" t="s">
        <v>5363</v>
      </c>
      <c r="I167" s="849">
        <v>2.0499999523162842</v>
      </c>
      <c r="J167" s="849">
        <v>60</v>
      </c>
      <c r="K167" s="850">
        <v>123</v>
      </c>
    </row>
    <row r="168" spans="1:11" ht="14.4" customHeight="1" x14ac:dyDescent="0.3">
      <c r="A168" s="831" t="s">
        <v>562</v>
      </c>
      <c r="B168" s="832" t="s">
        <v>563</v>
      </c>
      <c r="C168" s="835" t="s">
        <v>580</v>
      </c>
      <c r="D168" s="863" t="s">
        <v>581</v>
      </c>
      <c r="E168" s="835" t="s">
        <v>5207</v>
      </c>
      <c r="F168" s="863" t="s">
        <v>5208</v>
      </c>
      <c r="G168" s="835" t="s">
        <v>5364</v>
      </c>
      <c r="H168" s="835" t="s">
        <v>5365</v>
      </c>
      <c r="I168" s="849">
        <v>1.8999999761581421</v>
      </c>
      <c r="J168" s="849">
        <v>10</v>
      </c>
      <c r="K168" s="850">
        <v>19</v>
      </c>
    </row>
    <row r="169" spans="1:11" ht="14.4" customHeight="1" x14ac:dyDescent="0.3">
      <c r="A169" s="831" t="s">
        <v>562</v>
      </c>
      <c r="B169" s="832" t="s">
        <v>563</v>
      </c>
      <c r="C169" s="835" t="s">
        <v>580</v>
      </c>
      <c r="D169" s="863" t="s">
        <v>581</v>
      </c>
      <c r="E169" s="835" t="s">
        <v>5207</v>
      </c>
      <c r="F169" s="863" t="s">
        <v>5208</v>
      </c>
      <c r="G169" s="835" t="s">
        <v>5366</v>
      </c>
      <c r="H169" s="835" t="s">
        <v>5367</v>
      </c>
      <c r="I169" s="849">
        <v>2.6992308176480808</v>
      </c>
      <c r="J169" s="849">
        <v>2050</v>
      </c>
      <c r="K169" s="850">
        <v>5533</v>
      </c>
    </row>
    <row r="170" spans="1:11" ht="14.4" customHeight="1" x14ac:dyDescent="0.3">
      <c r="A170" s="831" t="s">
        <v>562</v>
      </c>
      <c r="B170" s="832" t="s">
        <v>563</v>
      </c>
      <c r="C170" s="835" t="s">
        <v>580</v>
      </c>
      <c r="D170" s="863" t="s">
        <v>581</v>
      </c>
      <c r="E170" s="835" t="s">
        <v>5207</v>
      </c>
      <c r="F170" s="863" t="s">
        <v>5208</v>
      </c>
      <c r="G170" s="835" t="s">
        <v>5368</v>
      </c>
      <c r="H170" s="835" t="s">
        <v>5369</v>
      </c>
      <c r="I170" s="849">
        <v>1.9199999570846558</v>
      </c>
      <c r="J170" s="849">
        <v>150</v>
      </c>
      <c r="K170" s="850">
        <v>288</v>
      </c>
    </row>
    <row r="171" spans="1:11" ht="14.4" customHeight="1" x14ac:dyDescent="0.3">
      <c r="A171" s="831" t="s">
        <v>562</v>
      </c>
      <c r="B171" s="832" t="s">
        <v>563</v>
      </c>
      <c r="C171" s="835" t="s">
        <v>580</v>
      </c>
      <c r="D171" s="863" t="s">
        <v>581</v>
      </c>
      <c r="E171" s="835" t="s">
        <v>5207</v>
      </c>
      <c r="F171" s="863" t="s">
        <v>5208</v>
      </c>
      <c r="G171" s="835" t="s">
        <v>5370</v>
      </c>
      <c r="H171" s="835" t="s">
        <v>5371</v>
      </c>
      <c r="I171" s="849">
        <v>3.0987499058246613</v>
      </c>
      <c r="J171" s="849">
        <v>550</v>
      </c>
      <c r="K171" s="850">
        <v>1704</v>
      </c>
    </row>
    <row r="172" spans="1:11" ht="14.4" customHeight="1" x14ac:dyDescent="0.3">
      <c r="A172" s="831" t="s">
        <v>562</v>
      </c>
      <c r="B172" s="832" t="s">
        <v>563</v>
      </c>
      <c r="C172" s="835" t="s">
        <v>580</v>
      </c>
      <c r="D172" s="863" t="s">
        <v>581</v>
      </c>
      <c r="E172" s="835" t="s">
        <v>5207</v>
      </c>
      <c r="F172" s="863" t="s">
        <v>5208</v>
      </c>
      <c r="G172" s="835" t="s">
        <v>5372</v>
      </c>
      <c r="H172" s="835" t="s">
        <v>5373</v>
      </c>
      <c r="I172" s="849">
        <v>1.9199999570846558</v>
      </c>
      <c r="J172" s="849">
        <v>100</v>
      </c>
      <c r="K172" s="850">
        <v>192</v>
      </c>
    </row>
    <row r="173" spans="1:11" ht="14.4" customHeight="1" x14ac:dyDescent="0.3">
      <c r="A173" s="831" t="s">
        <v>562</v>
      </c>
      <c r="B173" s="832" t="s">
        <v>563</v>
      </c>
      <c r="C173" s="835" t="s">
        <v>580</v>
      </c>
      <c r="D173" s="863" t="s">
        <v>581</v>
      </c>
      <c r="E173" s="835" t="s">
        <v>5207</v>
      </c>
      <c r="F173" s="863" t="s">
        <v>5208</v>
      </c>
      <c r="G173" s="835" t="s">
        <v>5374</v>
      </c>
      <c r="H173" s="835" t="s">
        <v>5375</v>
      </c>
      <c r="I173" s="849">
        <v>4.429999828338623</v>
      </c>
      <c r="J173" s="849">
        <v>35</v>
      </c>
      <c r="K173" s="850">
        <v>155.04999923706055</v>
      </c>
    </row>
    <row r="174" spans="1:11" ht="14.4" customHeight="1" x14ac:dyDescent="0.3">
      <c r="A174" s="831" t="s">
        <v>562</v>
      </c>
      <c r="B174" s="832" t="s">
        <v>563</v>
      </c>
      <c r="C174" s="835" t="s">
        <v>580</v>
      </c>
      <c r="D174" s="863" t="s">
        <v>581</v>
      </c>
      <c r="E174" s="835" t="s">
        <v>5207</v>
      </c>
      <c r="F174" s="863" t="s">
        <v>5208</v>
      </c>
      <c r="G174" s="835" t="s">
        <v>5376</v>
      </c>
      <c r="H174" s="835" t="s">
        <v>5377</v>
      </c>
      <c r="I174" s="849">
        <v>2.1660000801086428</v>
      </c>
      <c r="J174" s="849">
        <v>750</v>
      </c>
      <c r="K174" s="850">
        <v>1624</v>
      </c>
    </row>
    <row r="175" spans="1:11" ht="14.4" customHeight="1" x14ac:dyDescent="0.3">
      <c r="A175" s="831" t="s">
        <v>562</v>
      </c>
      <c r="B175" s="832" t="s">
        <v>563</v>
      </c>
      <c r="C175" s="835" t="s">
        <v>580</v>
      </c>
      <c r="D175" s="863" t="s">
        <v>581</v>
      </c>
      <c r="E175" s="835" t="s">
        <v>5207</v>
      </c>
      <c r="F175" s="863" t="s">
        <v>5208</v>
      </c>
      <c r="G175" s="835" t="s">
        <v>5378</v>
      </c>
      <c r="H175" s="835" t="s">
        <v>5379</v>
      </c>
      <c r="I175" s="849">
        <v>21.236999702453613</v>
      </c>
      <c r="J175" s="849">
        <v>470</v>
      </c>
      <c r="K175" s="850">
        <v>9981.3999328613281</v>
      </c>
    </row>
    <row r="176" spans="1:11" ht="14.4" customHeight="1" x14ac:dyDescent="0.3">
      <c r="A176" s="831" t="s">
        <v>562</v>
      </c>
      <c r="B176" s="832" t="s">
        <v>563</v>
      </c>
      <c r="C176" s="835" t="s">
        <v>580</v>
      </c>
      <c r="D176" s="863" t="s">
        <v>581</v>
      </c>
      <c r="E176" s="835" t="s">
        <v>5207</v>
      </c>
      <c r="F176" s="863" t="s">
        <v>5208</v>
      </c>
      <c r="G176" s="835" t="s">
        <v>5380</v>
      </c>
      <c r="H176" s="835" t="s">
        <v>5381</v>
      </c>
      <c r="I176" s="849">
        <v>5.010000092642648</v>
      </c>
      <c r="J176" s="849">
        <v>450</v>
      </c>
      <c r="K176" s="850">
        <v>2253.5</v>
      </c>
    </row>
    <row r="177" spans="1:11" ht="14.4" customHeight="1" x14ac:dyDescent="0.3">
      <c r="A177" s="831" t="s">
        <v>562</v>
      </c>
      <c r="B177" s="832" t="s">
        <v>563</v>
      </c>
      <c r="C177" s="835" t="s">
        <v>580</v>
      </c>
      <c r="D177" s="863" t="s">
        <v>581</v>
      </c>
      <c r="E177" s="835" t="s">
        <v>5207</v>
      </c>
      <c r="F177" s="863" t="s">
        <v>5208</v>
      </c>
      <c r="G177" s="835" t="s">
        <v>5382</v>
      </c>
      <c r="H177" s="835" t="s">
        <v>5383</v>
      </c>
      <c r="I177" s="849">
        <v>2.5166666507720947</v>
      </c>
      <c r="J177" s="849">
        <v>700</v>
      </c>
      <c r="K177" s="850">
        <v>1761.5</v>
      </c>
    </row>
    <row r="178" spans="1:11" ht="14.4" customHeight="1" x14ac:dyDescent="0.3">
      <c r="A178" s="831" t="s">
        <v>562</v>
      </c>
      <c r="B178" s="832" t="s">
        <v>563</v>
      </c>
      <c r="C178" s="835" t="s">
        <v>580</v>
      </c>
      <c r="D178" s="863" t="s">
        <v>581</v>
      </c>
      <c r="E178" s="835" t="s">
        <v>5207</v>
      </c>
      <c r="F178" s="863" t="s">
        <v>5208</v>
      </c>
      <c r="G178" s="835" t="s">
        <v>5384</v>
      </c>
      <c r="H178" s="835" t="s">
        <v>5385</v>
      </c>
      <c r="I178" s="849">
        <v>21.237272435968574</v>
      </c>
      <c r="J178" s="849">
        <v>150</v>
      </c>
      <c r="K178" s="850">
        <v>3185.449951171875</v>
      </c>
    </row>
    <row r="179" spans="1:11" ht="14.4" customHeight="1" x14ac:dyDescent="0.3">
      <c r="A179" s="831" t="s">
        <v>562</v>
      </c>
      <c r="B179" s="832" t="s">
        <v>563</v>
      </c>
      <c r="C179" s="835" t="s">
        <v>580</v>
      </c>
      <c r="D179" s="863" t="s">
        <v>581</v>
      </c>
      <c r="E179" s="835" t="s">
        <v>5207</v>
      </c>
      <c r="F179" s="863" t="s">
        <v>5208</v>
      </c>
      <c r="G179" s="835" t="s">
        <v>5386</v>
      </c>
      <c r="H179" s="835" t="s">
        <v>5387</v>
      </c>
      <c r="I179" s="849">
        <v>2.5299999713897705</v>
      </c>
      <c r="J179" s="849">
        <v>15</v>
      </c>
      <c r="K179" s="850">
        <v>37.94999885559082</v>
      </c>
    </row>
    <row r="180" spans="1:11" ht="14.4" customHeight="1" x14ac:dyDescent="0.3">
      <c r="A180" s="831" t="s">
        <v>562</v>
      </c>
      <c r="B180" s="832" t="s">
        <v>563</v>
      </c>
      <c r="C180" s="835" t="s">
        <v>580</v>
      </c>
      <c r="D180" s="863" t="s">
        <v>581</v>
      </c>
      <c r="E180" s="835" t="s">
        <v>5388</v>
      </c>
      <c r="F180" s="863" t="s">
        <v>5389</v>
      </c>
      <c r="G180" s="835" t="s">
        <v>5390</v>
      </c>
      <c r="H180" s="835" t="s">
        <v>5391</v>
      </c>
      <c r="I180" s="849">
        <v>10.165833314259848</v>
      </c>
      <c r="J180" s="849">
        <v>4400</v>
      </c>
      <c r="K180" s="850">
        <v>44730</v>
      </c>
    </row>
    <row r="181" spans="1:11" ht="14.4" customHeight="1" x14ac:dyDescent="0.3">
      <c r="A181" s="831" t="s">
        <v>562</v>
      </c>
      <c r="B181" s="832" t="s">
        <v>563</v>
      </c>
      <c r="C181" s="835" t="s">
        <v>580</v>
      </c>
      <c r="D181" s="863" t="s">
        <v>581</v>
      </c>
      <c r="E181" s="835" t="s">
        <v>5388</v>
      </c>
      <c r="F181" s="863" t="s">
        <v>5389</v>
      </c>
      <c r="G181" s="835" t="s">
        <v>5392</v>
      </c>
      <c r="H181" s="835" t="s">
        <v>5393</v>
      </c>
      <c r="I181" s="849">
        <v>7.0037500858306885</v>
      </c>
      <c r="J181" s="849">
        <v>95</v>
      </c>
      <c r="K181" s="850">
        <v>665.34999465942383</v>
      </c>
    </row>
    <row r="182" spans="1:11" ht="14.4" customHeight="1" x14ac:dyDescent="0.3">
      <c r="A182" s="831" t="s">
        <v>562</v>
      </c>
      <c r="B182" s="832" t="s">
        <v>563</v>
      </c>
      <c r="C182" s="835" t="s">
        <v>580</v>
      </c>
      <c r="D182" s="863" t="s">
        <v>581</v>
      </c>
      <c r="E182" s="835" t="s">
        <v>5394</v>
      </c>
      <c r="F182" s="863" t="s">
        <v>5395</v>
      </c>
      <c r="G182" s="835" t="s">
        <v>5396</v>
      </c>
      <c r="H182" s="835" t="s">
        <v>5397</v>
      </c>
      <c r="I182" s="849">
        <v>0.29250000417232513</v>
      </c>
      <c r="J182" s="849">
        <v>400</v>
      </c>
      <c r="K182" s="850">
        <v>117</v>
      </c>
    </row>
    <row r="183" spans="1:11" ht="14.4" customHeight="1" x14ac:dyDescent="0.3">
      <c r="A183" s="831" t="s">
        <v>562</v>
      </c>
      <c r="B183" s="832" t="s">
        <v>563</v>
      </c>
      <c r="C183" s="835" t="s">
        <v>580</v>
      </c>
      <c r="D183" s="863" t="s">
        <v>581</v>
      </c>
      <c r="E183" s="835" t="s">
        <v>5394</v>
      </c>
      <c r="F183" s="863" t="s">
        <v>5395</v>
      </c>
      <c r="G183" s="835" t="s">
        <v>5398</v>
      </c>
      <c r="H183" s="835" t="s">
        <v>5399</v>
      </c>
      <c r="I183" s="849">
        <v>0.30200001001358034</v>
      </c>
      <c r="J183" s="849">
        <v>500</v>
      </c>
      <c r="K183" s="850">
        <v>151</v>
      </c>
    </row>
    <row r="184" spans="1:11" ht="14.4" customHeight="1" x14ac:dyDescent="0.3">
      <c r="A184" s="831" t="s">
        <v>562</v>
      </c>
      <c r="B184" s="832" t="s">
        <v>563</v>
      </c>
      <c r="C184" s="835" t="s">
        <v>580</v>
      </c>
      <c r="D184" s="863" t="s">
        <v>581</v>
      </c>
      <c r="E184" s="835" t="s">
        <v>5394</v>
      </c>
      <c r="F184" s="863" t="s">
        <v>5395</v>
      </c>
      <c r="G184" s="835" t="s">
        <v>5400</v>
      </c>
      <c r="H184" s="835" t="s">
        <v>5401</v>
      </c>
      <c r="I184" s="849">
        <v>0.30000001192092896</v>
      </c>
      <c r="J184" s="849">
        <v>300</v>
      </c>
      <c r="K184" s="850">
        <v>90</v>
      </c>
    </row>
    <row r="185" spans="1:11" ht="14.4" customHeight="1" x14ac:dyDescent="0.3">
      <c r="A185" s="831" t="s">
        <v>562</v>
      </c>
      <c r="B185" s="832" t="s">
        <v>563</v>
      </c>
      <c r="C185" s="835" t="s">
        <v>580</v>
      </c>
      <c r="D185" s="863" t="s">
        <v>581</v>
      </c>
      <c r="E185" s="835" t="s">
        <v>5394</v>
      </c>
      <c r="F185" s="863" t="s">
        <v>5395</v>
      </c>
      <c r="G185" s="835" t="s">
        <v>5402</v>
      </c>
      <c r="H185" s="835" t="s">
        <v>5403</v>
      </c>
      <c r="I185" s="849">
        <v>0.30166667699813843</v>
      </c>
      <c r="J185" s="849">
        <v>800</v>
      </c>
      <c r="K185" s="850">
        <v>241</v>
      </c>
    </row>
    <row r="186" spans="1:11" ht="14.4" customHeight="1" x14ac:dyDescent="0.3">
      <c r="A186" s="831" t="s">
        <v>562</v>
      </c>
      <c r="B186" s="832" t="s">
        <v>563</v>
      </c>
      <c r="C186" s="835" t="s">
        <v>580</v>
      </c>
      <c r="D186" s="863" t="s">
        <v>581</v>
      </c>
      <c r="E186" s="835" t="s">
        <v>5394</v>
      </c>
      <c r="F186" s="863" t="s">
        <v>5395</v>
      </c>
      <c r="G186" s="835" t="s">
        <v>5404</v>
      </c>
      <c r="H186" s="835" t="s">
        <v>5405</v>
      </c>
      <c r="I186" s="849">
        <v>0.5441666841506958</v>
      </c>
      <c r="J186" s="849">
        <v>5900</v>
      </c>
      <c r="K186" s="850">
        <v>3214</v>
      </c>
    </row>
    <row r="187" spans="1:11" ht="14.4" customHeight="1" x14ac:dyDescent="0.3">
      <c r="A187" s="831" t="s">
        <v>562</v>
      </c>
      <c r="B187" s="832" t="s">
        <v>563</v>
      </c>
      <c r="C187" s="835" t="s">
        <v>580</v>
      </c>
      <c r="D187" s="863" t="s">
        <v>581</v>
      </c>
      <c r="E187" s="835" t="s">
        <v>5394</v>
      </c>
      <c r="F187" s="863" t="s">
        <v>5395</v>
      </c>
      <c r="G187" s="835" t="s">
        <v>5406</v>
      </c>
      <c r="H187" s="835" t="s">
        <v>5407</v>
      </c>
      <c r="I187" s="849">
        <v>2.6500000953674316</v>
      </c>
      <c r="J187" s="849">
        <v>100</v>
      </c>
      <c r="K187" s="850">
        <v>264.739990234375</v>
      </c>
    </row>
    <row r="188" spans="1:11" ht="14.4" customHeight="1" x14ac:dyDescent="0.3">
      <c r="A188" s="831" t="s">
        <v>562</v>
      </c>
      <c r="B188" s="832" t="s">
        <v>563</v>
      </c>
      <c r="C188" s="835" t="s">
        <v>580</v>
      </c>
      <c r="D188" s="863" t="s">
        <v>581</v>
      </c>
      <c r="E188" s="835" t="s">
        <v>5394</v>
      </c>
      <c r="F188" s="863" t="s">
        <v>5395</v>
      </c>
      <c r="G188" s="835" t="s">
        <v>5408</v>
      </c>
      <c r="H188" s="835" t="s">
        <v>5409</v>
      </c>
      <c r="I188" s="849">
        <v>1.8008332848548889</v>
      </c>
      <c r="J188" s="849">
        <v>3000</v>
      </c>
      <c r="K188" s="850">
        <v>5404</v>
      </c>
    </row>
    <row r="189" spans="1:11" ht="14.4" customHeight="1" x14ac:dyDescent="0.3">
      <c r="A189" s="831" t="s">
        <v>562</v>
      </c>
      <c r="B189" s="832" t="s">
        <v>563</v>
      </c>
      <c r="C189" s="835" t="s">
        <v>580</v>
      </c>
      <c r="D189" s="863" t="s">
        <v>581</v>
      </c>
      <c r="E189" s="835" t="s">
        <v>5410</v>
      </c>
      <c r="F189" s="863" t="s">
        <v>5411</v>
      </c>
      <c r="G189" s="835" t="s">
        <v>5412</v>
      </c>
      <c r="H189" s="835" t="s">
        <v>5413</v>
      </c>
      <c r="I189" s="849">
        <v>0.62999999523162842</v>
      </c>
      <c r="J189" s="849">
        <v>15000</v>
      </c>
      <c r="K189" s="850">
        <v>9450</v>
      </c>
    </row>
    <row r="190" spans="1:11" ht="14.4" customHeight="1" x14ac:dyDescent="0.3">
      <c r="A190" s="831" t="s">
        <v>562</v>
      </c>
      <c r="B190" s="832" t="s">
        <v>563</v>
      </c>
      <c r="C190" s="835" t="s">
        <v>580</v>
      </c>
      <c r="D190" s="863" t="s">
        <v>581</v>
      </c>
      <c r="E190" s="835" t="s">
        <v>5410</v>
      </c>
      <c r="F190" s="863" t="s">
        <v>5411</v>
      </c>
      <c r="G190" s="835" t="s">
        <v>5414</v>
      </c>
      <c r="H190" s="835" t="s">
        <v>5415</v>
      </c>
      <c r="I190" s="849">
        <v>0.62999999523162842</v>
      </c>
      <c r="J190" s="849">
        <v>36000</v>
      </c>
      <c r="K190" s="850">
        <v>22680</v>
      </c>
    </row>
    <row r="191" spans="1:11" ht="14.4" customHeight="1" x14ac:dyDescent="0.3">
      <c r="A191" s="831" t="s">
        <v>562</v>
      </c>
      <c r="B191" s="832" t="s">
        <v>563</v>
      </c>
      <c r="C191" s="835" t="s">
        <v>580</v>
      </c>
      <c r="D191" s="863" t="s">
        <v>581</v>
      </c>
      <c r="E191" s="835" t="s">
        <v>5410</v>
      </c>
      <c r="F191" s="863" t="s">
        <v>5411</v>
      </c>
      <c r="G191" s="835" t="s">
        <v>5416</v>
      </c>
      <c r="H191" s="835" t="s">
        <v>5417</v>
      </c>
      <c r="I191" s="849">
        <v>0.62999999523162842</v>
      </c>
      <c r="J191" s="849">
        <v>19000</v>
      </c>
      <c r="K191" s="850">
        <v>11970</v>
      </c>
    </row>
    <row r="192" spans="1:11" ht="14.4" customHeight="1" x14ac:dyDescent="0.3">
      <c r="A192" s="831" t="s">
        <v>562</v>
      </c>
      <c r="B192" s="832" t="s">
        <v>563</v>
      </c>
      <c r="C192" s="835" t="s">
        <v>580</v>
      </c>
      <c r="D192" s="863" t="s">
        <v>581</v>
      </c>
      <c r="E192" s="835" t="s">
        <v>5410</v>
      </c>
      <c r="F192" s="863" t="s">
        <v>5411</v>
      </c>
      <c r="G192" s="835" t="s">
        <v>5418</v>
      </c>
      <c r="H192" s="835" t="s">
        <v>5419</v>
      </c>
      <c r="I192" s="849">
        <v>0.62999999523162842</v>
      </c>
      <c r="J192" s="849">
        <v>6800</v>
      </c>
      <c r="K192" s="850">
        <v>4282.7999877929687</v>
      </c>
    </row>
    <row r="193" spans="1:11" ht="14.4" customHeight="1" x14ac:dyDescent="0.3">
      <c r="A193" s="831" t="s">
        <v>562</v>
      </c>
      <c r="B193" s="832" t="s">
        <v>563</v>
      </c>
      <c r="C193" s="835" t="s">
        <v>580</v>
      </c>
      <c r="D193" s="863" t="s">
        <v>581</v>
      </c>
      <c r="E193" s="835" t="s">
        <v>5410</v>
      </c>
      <c r="F193" s="863" t="s">
        <v>5411</v>
      </c>
      <c r="G193" s="835" t="s">
        <v>5420</v>
      </c>
      <c r="H193" s="835" t="s">
        <v>5421</v>
      </c>
      <c r="I193" s="849">
        <v>0.68999999761581421</v>
      </c>
      <c r="J193" s="849">
        <v>1080</v>
      </c>
      <c r="K193" s="850">
        <v>745.20001220703125</v>
      </c>
    </row>
    <row r="194" spans="1:11" ht="14.4" customHeight="1" x14ac:dyDescent="0.3">
      <c r="A194" s="831" t="s">
        <v>562</v>
      </c>
      <c r="B194" s="832" t="s">
        <v>563</v>
      </c>
      <c r="C194" s="835" t="s">
        <v>580</v>
      </c>
      <c r="D194" s="863" t="s">
        <v>581</v>
      </c>
      <c r="E194" s="835" t="s">
        <v>5410</v>
      </c>
      <c r="F194" s="863" t="s">
        <v>5411</v>
      </c>
      <c r="G194" s="835" t="s">
        <v>5422</v>
      </c>
      <c r="H194" s="835" t="s">
        <v>5423</v>
      </c>
      <c r="I194" s="849">
        <v>7.0100002288818359</v>
      </c>
      <c r="J194" s="849">
        <v>20</v>
      </c>
      <c r="K194" s="850">
        <v>140.19999694824219</v>
      </c>
    </row>
    <row r="195" spans="1:11" ht="14.4" customHeight="1" x14ac:dyDescent="0.3">
      <c r="A195" s="831" t="s">
        <v>562</v>
      </c>
      <c r="B195" s="832" t="s">
        <v>563</v>
      </c>
      <c r="C195" s="835" t="s">
        <v>580</v>
      </c>
      <c r="D195" s="863" t="s">
        <v>581</v>
      </c>
      <c r="E195" s="835" t="s">
        <v>5410</v>
      </c>
      <c r="F195" s="863" t="s">
        <v>5411</v>
      </c>
      <c r="G195" s="835" t="s">
        <v>5424</v>
      </c>
      <c r="H195" s="835" t="s">
        <v>5425</v>
      </c>
      <c r="I195" s="849">
        <v>7.3399999936421709</v>
      </c>
      <c r="J195" s="849">
        <v>150</v>
      </c>
      <c r="K195" s="850">
        <v>1101</v>
      </c>
    </row>
    <row r="196" spans="1:11" ht="14.4" customHeight="1" x14ac:dyDescent="0.3">
      <c r="A196" s="831" t="s">
        <v>562</v>
      </c>
      <c r="B196" s="832" t="s">
        <v>563</v>
      </c>
      <c r="C196" s="835" t="s">
        <v>580</v>
      </c>
      <c r="D196" s="863" t="s">
        <v>581</v>
      </c>
      <c r="E196" s="835" t="s">
        <v>5410</v>
      </c>
      <c r="F196" s="863" t="s">
        <v>5411</v>
      </c>
      <c r="G196" s="835" t="s">
        <v>5426</v>
      </c>
      <c r="H196" s="835" t="s">
        <v>5427</v>
      </c>
      <c r="I196" s="849">
        <v>7.505000114440918</v>
      </c>
      <c r="J196" s="849">
        <v>50</v>
      </c>
      <c r="K196" s="850">
        <v>375.30000305175781</v>
      </c>
    </row>
    <row r="197" spans="1:11" ht="14.4" customHeight="1" x14ac:dyDescent="0.3">
      <c r="A197" s="831" t="s">
        <v>562</v>
      </c>
      <c r="B197" s="832" t="s">
        <v>563</v>
      </c>
      <c r="C197" s="835" t="s">
        <v>580</v>
      </c>
      <c r="D197" s="863" t="s">
        <v>581</v>
      </c>
      <c r="E197" s="835" t="s">
        <v>5410</v>
      </c>
      <c r="F197" s="863" t="s">
        <v>5411</v>
      </c>
      <c r="G197" s="835" t="s">
        <v>5428</v>
      </c>
      <c r="H197" s="835" t="s">
        <v>5429</v>
      </c>
      <c r="I197" s="849">
        <v>7.5</v>
      </c>
      <c r="J197" s="849">
        <v>20</v>
      </c>
      <c r="K197" s="850">
        <v>150</v>
      </c>
    </row>
    <row r="198" spans="1:11" ht="14.4" customHeight="1" x14ac:dyDescent="0.3">
      <c r="A198" s="831" t="s">
        <v>562</v>
      </c>
      <c r="B198" s="832" t="s">
        <v>563</v>
      </c>
      <c r="C198" s="835" t="s">
        <v>580</v>
      </c>
      <c r="D198" s="863" t="s">
        <v>581</v>
      </c>
      <c r="E198" s="835" t="s">
        <v>5410</v>
      </c>
      <c r="F198" s="863" t="s">
        <v>5411</v>
      </c>
      <c r="G198" s="835" t="s">
        <v>5424</v>
      </c>
      <c r="H198" s="835" t="s">
        <v>5430</v>
      </c>
      <c r="I198" s="849">
        <v>7.5</v>
      </c>
      <c r="J198" s="849">
        <v>30</v>
      </c>
      <c r="K198" s="850">
        <v>225</v>
      </c>
    </row>
    <row r="199" spans="1:11" ht="14.4" customHeight="1" x14ac:dyDescent="0.3">
      <c r="A199" s="831" t="s">
        <v>562</v>
      </c>
      <c r="B199" s="832" t="s">
        <v>563</v>
      </c>
      <c r="C199" s="835" t="s">
        <v>580</v>
      </c>
      <c r="D199" s="863" t="s">
        <v>581</v>
      </c>
      <c r="E199" s="835" t="s">
        <v>5410</v>
      </c>
      <c r="F199" s="863" t="s">
        <v>5411</v>
      </c>
      <c r="G199" s="835" t="s">
        <v>5426</v>
      </c>
      <c r="H199" s="835" t="s">
        <v>5431</v>
      </c>
      <c r="I199" s="849">
        <v>7.5</v>
      </c>
      <c r="J199" s="849">
        <v>20</v>
      </c>
      <c r="K199" s="850">
        <v>150</v>
      </c>
    </row>
    <row r="200" spans="1:11" ht="14.4" customHeight="1" x14ac:dyDescent="0.3">
      <c r="A200" s="831" t="s">
        <v>562</v>
      </c>
      <c r="B200" s="832" t="s">
        <v>563</v>
      </c>
      <c r="C200" s="835" t="s">
        <v>580</v>
      </c>
      <c r="D200" s="863" t="s">
        <v>581</v>
      </c>
      <c r="E200" s="835" t="s">
        <v>5410</v>
      </c>
      <c r="F200" s="863" t="s">
        <v>5411</v>
      </c>
      <c r="G200" s="835" t="s">
        <v>5428</v>
      </c>
      <c r="H200" s="835" t="s">
        <v>5432</v>
      </c>
      <c r="I200" s="849">
        <v>7.5</v>
      </c>
      <c r="J200" s="849">
        <v>20</v>
      </c>
      <c r="K200" s="850">
        <v>150</v>
      </c>
    </row>
    <row r="201" spans="1:11" ht="14.4" customHeight="1" x14ac:dyDescent="0.3">
      <c r="A201" s="831" t="s">
        <v>562</v>
      </c>
      <c r="B201" s="832" t="s">
        <v>563</v>
      </c>
      <c r="C201" s="835" t="s">
        <v>580</v>
      </c>
      <c r="D201" s="863" t="s">
        <v>581</v>
      </c>
      <c r="E201" s="835" t="s">
        <v>5410</v>
      </c>
      <c r="F201" s="863" t="s">
        <v>5411</v>
      </c>
      <c r="G201" s="835" t="s">
        <v>5412</v>
      </c>
      <c r="H201" s="835" t="s">
        <v>5433</v>
      </c>
      <c r="I201" s="849">
        <v>0.62999999523162842</v>
      </c>
      <c r="J201" s="849">
        <v>27000</v>
      </c>
      <c r="K201" s="850">
        <v>17010</v>
      </c>
    </row>
    <row r="202" spans="1:11" ht="14.4" customHeight="1" x14ac:dyDescent="0.3">
      <c r="A202" s="831" t="s">
        <v>562</v>
      </c>
      <c r="B202" s="832" t="s">
        <v>563</v>
      </c>
      <c r="C202" s="835" t="s">
        <v>580</v>
      </c>
      <c r="D202" s="863" t="s">
        <v>581</v>
      </c>
      <c r="E202" s="835" t="s">
        <v>5410</v>
      </c>
      <c r="F202" s="863" t="s">
        <v>5411</v>
      </c>
      <c r="G202" s="835" t="s">
        <v>5414</v>
      </c>
      <c r="H202" s="835" t="s">
        <v>5434</v>
      </c>
      <c r="I202" s="849">
        <v>0.62999999523162842</v>
      </c>
      <c r="J202" s="849">
        <v>46000</v>
      </c>
      <c r="K202" s="850">
        <v>28980</v>
      </c>
    </row>
    <row r="203" spans="1:11" ht="14.4" customHeight="1" x14ac:dyDescent="0.3">
      <c r="A203" s="831" t="s">
        <v>562</v>
      </c>
      <c r="B203" s="832" t="s">
        <v>563</v>
      </c>
      <c r="C203" s="835" t="s">
        <v>580</v>
      </c>
      <c r="D203" s="863" t="s">
        <v>581</v>
      </c>
      <c r="E203" s="835" t="s">
        <v>5410</v>
      </c>
      <c r="F203" s="863" t="s">
        <v>5411</v>
      </c>
      <c r="G203" s="835" t="s">
        <v>5416</v>
      </c>
      <c r="H203" s="835" t="s">
        <v>5435</v>
      </c>
      <c r="I203" s="849">
        <v>0.62999999523162842</v>
      </c>
      <c r="J203" s="849">
        <v>15200</v>
      </c>
      <c r="K203" s="850">
        <v>9576</v>
      </c>
    </row>
    <row r="204" spans="1:11" ht="14.4" customHeight="1" x14ac:dyDescent="0.3">
      <c r="A204" s="831" t="s">
        <v>562</v>
      </c>
      <c r="B204" s="832" t="s">
        <v>563</v>
      </c>
      <c r="C204" s="835" t="s">
        <v>580</v>
      </c>
      <c r="D204" s="863" t="s">
        <v>581</v>
      </c>
      <c r="E204" s="835" t="s">
        <v>5410</v>
      </c>
      <c r="F204" s="863" t="s">
        <v>5411</v>
      </c>
      <c r="G204" s="835" t="s">
        <v>5418</v>
      </c>
      <c r="H204" s="835" t="s">
        <v>5436</v>
      </c>
      <c r="I204" s="849">
        <v>0.62999999523162842</v>
      </c>
      <c r="J204" s="849">
        <v>3910</v>
      </c>
      <c r="K204" s="850">
        <v>2463.2999877929687</v>
      </c>
    </row>
    <row r="205" spans="1:11" ht="14.4" customHeight="1" x14ac:dyDescent="0.3">
      <c r="A205" s="831" t="s">
        <v>562</v>
      </c>
      <c r="B205" s="832" t="s">
        <v>563</v>
      </c>
      <c r="C205" s="835" t="s">
        <v>580</v>
      </c>
      <c r="D205" s="863" t="s">
        <v>581</v>
      </c>
      <c r="E205" s="835" t="s">
        <v>5410</v>
      </c>
      <c r="F205" s="863" t="s">
        <v>5411</v>
      </c>
      <c r="G205" s="835" t="s">
        <v>5414</v>
      </c>
      <c r="H205" s="835" t="s">
        <v>5437</v>
      </c>
      <c r="I205" s="849">
        <v>0.62999999523162842</v>
      </c>
      <c r="J205" s="849">
        <v>9000</v>
      </c>
      <c r="K205" s="850">
        <v>5670</v>
      </c>
    </row>
    <row r="206" spans="1:11" ht="14.4" customHeight="1" x14ac:dyDescent="0.3">
      <c r="A206" s="831" t="s">
        <v>562</v>
      </c>
      <c r="B206" s="832" t="s">
        <v>563</v>
      </c>
      <c r="C206" s="835" t="s">
        <v>580</v>
      </c>
      <c r="D206" s="863" t="s">
        <v>581</v>
      </c>
      <c r="E206" s="835" t="s">
        <v>5438</v>
      </c>
      <c r="F206" s="863" t="s">
        <v>5439</v>
      </c>
      <c r="G206" s="835" t="s">
        <v>5440</v>
      </c>
      <c r="H206" s="835" t="s">
        <v>5441</v>
      </c>
      <c r="I206" s="849">
        <v>9.3199996948242187</v>
      </c>
      <c r="J206" s="849">
        <v>20</v>
      </c>
      <c r="K206" s="850">
        <v>186.30000305175781</v>
      </c>
    </row>
    <row r="207" spans="1:11" ht="14.4" customHeight="1" x14ac:dyDescent="0.3">
      <c r="A207" s="831" t="s">
        <v>562</v>
      </c>
      <c r="B207" s="832" t="s">
        <v>563</v>
      </c>
      <c r="C207" s="835" t="s">
        <v>580</v>
      </c>
      <c r="D207" s="863" t="s">
        <v>581</v>
      </c>
      <c r="E207" s="835" t="s">
        <v>5438</v>
      </c>
      <c r="F207" s="863" t="s">
        <v>5439</v>
      </c>
      <c r="G207" s="835" t="s">
        <v>5442</v>
      </c>
      <c r="H207" s="835" t="s">
        <v>5443</v>
      </c>
      <c r="I207" s="849">
        <v>9.3199996948242187</v>
      </c>
      <c r="J207" s="849">
        <v>20</v>
      </c>
      <c r="K207" s="850">
        <v>186.30000305175781</v>
      </c>
    </row>
    <row r="208" spans="1:11" ht="14.4" customHeight="1" x14ac:dyDescent="0.3">
      <c r="A208" s="831" t="s">
        <v>562</v>
      </c>
      <c r="B208" s="832" t="s">
        <v>563</v>
      </c>
      <c r="C208" s="835" t="s">
        <v>580</v>
      </c>
      <c r="D208" s="863" t="s">
        <v>581</v>
      </c>
      <c r="E208" s="835" t="s">
        <v>5444</v>
      </c>
      <c r="F208" s="863" t="s">
        <v>5445</v>
      </c>
      <c r="G208" s="835" t="s">
        <v>5446</v>
      </c>
      <c r="H208" s="835" t="s">
        <v>5447</v>
      </c>
      <c r="I208" s="849">
        <v>19.965554767184788</v>
      </c>
      <c r="J208" s="849">
        <v>132</v>
      </c>
      <c r="K208" s="850">
        <v>2635.3399505615234</v>
      </c>
    </row>
    <row r="209" spans="1:11" ht="14.4" customHeight="1" x14ac:dyDescent="0.3">
      <c r="A209" s="831" t="s">
        <v>562</v>
      </c>
      <c r="B209" s="832" t="s">
        <v>563</v>
      </c>
      <c r="C209" s="835" t="s">
        <v>580</v>
      </c>
      <c r="D209" s="863" t="s">
        <v>581</v>
      </c>
      <c r="E209" s="835" t="s">
        <v>5448</v>
      </c>
      <c r="F209" s="863" t="s">
        <v>5449</v>
      </c>
      <c r="G209" s="835" t="s">
        <v>5450</v>
      </c>
      <c r="H209" s="835" t="s">
        <v>5451</v>
      </c>
      <c r="I209" s="849">
        <v>93.150001525878906</v>
      </c>
      <c r="J209" s="849">
        <v>256</v>
      </c>
      <c r="K209" s="850">
        <v>23846.400024414063</v>
      </c>
    </row>
    <row r="210" spans="1:11" ht="14.4" customHeight="1" x14ac:dyDescent="0.3">
      <c r="A210" s="831" t="s">
        <v>562</v>
      </c>
      <c r="B210" s="832" t="s">
        <v>563</v>
      </c>
      <c r="C210" s="835" t="s">
        <v>580</v>
      </c>
      <c r="D210" s="863" t="s">
        <v>581</v>
      </c>
      <c r="E210" s="835" t="s">
        <v>5448</v>
      </c>
      <c r="F210" s="863" t="s">
        <v>5449</v>
      </c>
      <c r="G210" s="835" t="s">
        <v>5452</v>
      </c>
      <c r="H210" s="835" t="s">
        <v>5453</v>
      </c>
      <c r="I210" s="849">
        <v>1550</v>
      </c>
      <c r="J210" s="849">
        <v>20</v>
      </c>
      <c r="K210" s="850">
        <v>30999.97021484375</v>
      </c>
    </row>
    <row r="211" spans="1:11" ht="14.4" customHeight="1" x14ac:dyDescent="0.3">
      <c r="A211" s="831" t="s">
        <v>562</v>
      </c>
      <c r="B211" s="832" t="s">
        <v>563</v>
      </c>
      <c r="C211" s="835" t="s">
        <v>580</v>
      </c>
      <c r="D211" s="863" t="s">
        <v>581</v>
      </c>
      <c r="E211" s="835" t="s">
        <v>5448</v>
      </c>
      <c r="F211" s="863" t="s">
        <v>5449</v>
      </c>
      <c r="G211" s="835" t="s">
        <v>5454</v>
      </c>
      <c r="H211" s="835" t="s">
        <v>5455</v>
      </c>
      <c r="I211" s="849">
        <v>5433.2451171875</v>
      </c>
      <c r="J211" s="849">
        <v>3</v>
      </c>
      <c r="K211" s="850">
        <v>16299.73046875</v>
      </c>
    </row>
    <row r="212" spans="1:11" ht="14.4" customHeight="1" x14ac:dyDescent="0.3">
      <c r="A212" s="831" t="s">
        <v>562</v>
      </c>
      <c r="B212" s="832" t="s">
        <v>563</v>
      </c>
      <c r="C212" s="835" t="s">
        <v>580</v>
      </c>
      <c r="D212" s="863" t="s">
        <v>581</v>
      </c>
      <c r="E212" s="835" t="s">
        <v>5448</v>
      </c>
      <c r="F212" s="863" t="s">
        <v>5449</v>
      </c>
      <c r="G212" s="835" t="s">
        <v>5456</v>
      </c>
      <c r="H212" s="835" t="s">
        <v>5457</v>
      </c>
      <c r="I212" s="849">
        <v>5526.06005859375</v>
      </c>
      <c r="J212" s="849">
        <v>1</v>
      </c>
      <c r="K212" s="850">
        <v>5526.06005859375</v>
      </c>
    </row>
    <row r="213" spans="1:11" ht="14.4" customHeight="1" x14ac:dyDescent="0.3">
      <c r="A213" s="831" t="s">
        <v>562</v>
      </c>
      <c r="B213" s="832" t="s">
        <v>563</v>
      </c>
      <c r="C213" s="835" t="s">
        <v>580</v>
      </c>
      <c r="D213" s="863" t="s">
        <v>581</v>
      </c>
      <c r="E213" s="835" t="s">
        <v>5448</v>
      </c>
      <c r="F213" s="863" t="s">
        <v>5449</v>
      </c>
      <c r="G213" s="835" t="s">
        <v>5458</v>
      </c>
      <c r="H213" s="835" t="s">
        <v>5459</v>
      </c>
      <c r="I213" s="849">
        <v>479.70001220703125</v>
      </c>
      <c r="J213" s="849">
        <v>5</v>
      </c>
      <c r="K213" s="850">
        <v>2398.5</v>
      </c>
    </row>
    <row r="214" spans="1:11" ht="14.4" customHeight="1" x14ac:dyDescent="0.3">
      <c r="A214" s="831" t="s">
        <v>562</v>
      </c>
      <c r="B214" s="832" t="s">
        <v>563</v>
      </c>
      <c r="C214" s="835" t="s">
        <v>586</v>
      </c>
      <c r="D214" s="863" t="s">
        <v>587</v>
      </c>
      <c r="E214" s="835" t="s">
        <v>5037</v>
      </c>
      <c r="F214" s="863" t="s">
        <v>5038</v>
      </c>
      <c r="G214" s="835" t="s">
        <v>5039</v>
      </c>
      <c r="H214" s="835" t="s">
        <v>5040</v>
      </c>
      <c r="I214" s="849">
        <v>147.19000244140625</v>
      </c>
      <c r="J214" s="849">
        <v>12</v>
      </c>
      <c r="K214" s="850">
        <v>1766.219970703125</v>
      </c>
    </row>
    <row r="215" spans="1:11" ht="14.4" customHeight="1" x14ac:dyDescent="0.3">
      <c r="A215" s="831" t="s">
        <v>562</v>
      </c>
      <c r="B215" s="832" t="s">
        <v>563</v>
      </c>
      <c r="C215" s="835" t="s">
        <v>586</v>
      </c>
      <c r="D215" s="863" t="s">
        <v>587</v>
      </c>
      <c r="E215" s="835" t="s">
        <v>5037</v>
      </c>
      <c r="F215" s="863" t="s">
        <v>5038</v>
      </c>
      <c r="G215" s="835" t="s">
        <v>5041</v>
      </c>
      <c r="H215" s="835" t="s">
        <v>5042</v>
      </c>
      <c r="I215" s="849">
        <v>147.17999267578125</v>
      </c>
      <c r="J215" s="849">
        <v>12</v>
      </c>
      <c r="K215" s="850">
        <v>1766.1000366210937</v>
      </c>
    </row>
    <row r="216" spans="1:11" ht="14.4" customHeight="1" x14ac:dyDescent="0.3">
      <c r="A216" s="831" t="s">
        <v>562</v>
      </c>
      <c r="B216" s="832" t="s">
        <v>563</v>
      </c>
      <c r="C216" s="835" t="s">
        <v>586</v>
      </c>
      <c r="D216" s="863" t="s">
        <v>587</v>
      </c>
      <c r="E216" s="835" t="s">
        <v>5053</v>
      </c>
      <c r="F216" s="863" t="s">
        <v>5054</v>
      </c>
      <c r="G216" s="835" t="s">
        <v>5460</v>
      </c>
      <c r="H216" s="835" t="s">
        <v>5461</v>
      </c>
      <c r="I216" s="849">
        <v>13.229999542236328</v>
      </c>
      <c r="J216" s="849">
        <v>50</v>
      </c>
      <c r="K216" s="850">
        <v>661.5</v>
      </c>
    </row>
    <row r="217" spans="1:11" ht="14.4" customHeight="1" x14ac:dyDescent="0.3">
      <c r="A217" s="831" t="s">
        <v>562</v>
      </c>
      <c r="B217" s="832" t="s">
        <v>563</v>
      </c>
      <c r="C217" s="835" t="s">
        <v>586</v>
      </c>
      <c r="D217" s="863" t="s">
        <v>587</v>
      </c>
      <c r="E217" s="835" t="s">
        <v>5053</v>
      </c>
      <c r="F217" s="863" t="s">
        <v>5054</v>
      </c>
      <c r="G217" s="835" t="s">
        <v>5057</v>
      </c>
      <c r="H217" s="835" t="s">
        <v>5058</v>
      </c>
      <c r="I217" s="849">
        <v>4.1100001335144043</v>
      </c>
      <c r="J217" s="849">
        <v>50</v>
      </c>
      <c r="K217" s="850">
        <v>205.5</v>
      </c>
    </row>
    <row r="218" spans="1:11" ht="14.4" customHeight="1" x14ac:dyDescent="0.3">
      <c r="A218" s="831" t="s">
        <v>562</v>
      </c>
      <c r="B218" s="832" t="s">
        <v>563</v>
      </c>
      <c r="C218" s="835" t="s">
        <v>586</v>
      </c>
      <c r="D218" s="863" t="s">
        <v>587</v>
      </c>
      <c r="E218" s="835" t="s">
        <v>5053</v>
      </c>
      <c r="F218" s="863" t="s">
        <v>5054</v>
      </c>
      <c r="G218" s="835" t="s">
        <v>5059</v>
      </c>
      <c r="H218" s="835" t="s">
        <v>5060</v>
      </c>
      <c r="I218" s="849">
        <v>6.244999885559082</v>
      </c>
      <c r="J218" s="849">
        <v>140</v>
      </c>
      <c r="K218" s="850">
        <v>874.59999847412109</v>
      </c>
    </row>
    <row r="219" spans="1:11" ht="14.4" customHeight="1" x14ac:dyDescent="0.3">
      <c r="A219" s="831" t="s">
        <v>562</v>
      </c>
      <c r="B219" s="832" t="s">
        <v>563</v>
      </c>
      <c r="C219" s="835" t="s">
        <v>586</v>
      </c>
      <c r="D219" s="863" t="s">
        <v>587</v>
      </c>
      <c r="E219" s="835" t="s">
        <v>5053</v>
      </c>
      <c r="F219" s="863" t="s">
        <v>5054</v>
      </c>
      <c r="G219" s="835" t="s">
        <v>5061</v>
      </c>
      <c r="H219" s="835" t="s">
        <v>5062</v>
      </c>
      <c r="I219" s="849">
        <v>9.0200004577636719</v>
      </c>
      <c r="J219" s="849">
        <v>70</v>
      </c>
      <c r="K219" s="850">
        <v>631.39999389648437</v>
      </c>
    </row>
    <row r="220" spans="1:11" ht="14.4" customHeight="1" x14ac:dyDescent="0.3">
      <c r="A220" s="831" t="s">
        <v>562</v>
      </c>
      <c r="B220" s="832" t="s">
        <v>563</v>
      </c>
      <c r="C220" s="835" t="s">
        <v>586</v>
      </c>
      <c r="D220" s="863" t="s">
        <v>587</v>
      </c>
      <c r="E220" s="835" t="s">
        <v>5053</v>
      </c>
      <c r="F220" s="863" t="s">
        <v>5054</v>
      </c>
      <c r="G220" s="835" t="s">
        <v>5063</v>
      </c>
      <c r="H220" s="835" t="s">
        <v>5064</v>
      </c>
      <c r="I220" s="849">
        <v>8.5900001525878906</v>
      </c>
      <c r="J220" s="849">
        <v>110</v>
      </c>
      <c r="K220" s="850">
        <v>944.90000152587891</v>
      </c>
    </row>
    <row r="221" spans="1:11" ht="14.4" customHeight="1" x14ac:dyDescent="0.3">
      <c r="A221" s="831" t="s">
        <v>562</v>
      </c>
      <c r="B221" s="832" t="s">
        <v>563</v>
      </c>
      <c r="C221" s="835" t="s">
        <v>586</v>
      </c>
      <c r="D221" s="863" t="s">
        <v>587</v>
      </c>
      <c r="E221" s="835" t="s">
        <v>5053</v>
      </c>
      <c r="F221" s="863" t="s">
        <v>5054</v>
      </c>
      <c r="G221" s="835" t="s">
        <v>5067</v>
      </c>
      <c r="H221" s="835" t="s">
        <v>5068</v>
      </c>
      <c r="I221" s="849">
        <v>0.43571428741727558</v>
      </c>
      <c r="J221" s="849">
        <v>2300</v>
      </c>
      <c r="K221" s="850">
        <v>1006</v>
      </c>
    </row>
    <row r="222" spans="1:11" ht="14.4" customHeight="1" x14ac:dyDescent="0.3">
      <c r="A222" s="831" t="s">
        <v>562</v>
      </c>
      <c r="B222" s="832" t="s">
        <v>563</v>
      </c>
      <c r="C222" s="835" t="s">
        <v>586</v>
      </c>
      <c r="D222" s="863" t="s">
        <v>587</v>
      </c>
      <c r="E222" s="835" t="s">
        <v>5053</v>
      </c>
      <c r="F222" s="863" t="s">
        <v>5054</v>
      </c>
      <c r="G222" s="835" t="s">
        <v>5069</v>
      </c>
      <c r="H222" s="835" t="s">
        <v>5070</v>
      </c>
      <c r="I222" s="849">
        <v>0.62749999761581421</v>
      </c>
      <c r="J222" s="849">
        <v>1750</v>
      </c>
      <c r="K222" s="850">
        <v>1100</v>
      </c>
    </row>
    <row r="223" spans="1:11" ht="14.4" customHeight="1" x14ac:dyDescent="0.3">
      <c r="A223" s="831" t="s">
        <v>562</v>
      </c>
      <c r="B223" s="832" t="s">
        <v>563</v>
      </c>
      <c r="C223" s="835" t="s">
        <v>586</v>
      </c>
      <c r="D223" s="863" t="s">
        <v>587</v>
      </c>
      <c r="E223" s="835" t="s">
        <v>5053</v>
      </c>
      <c r="F223" s="863" t="s">
        <v>5054</v>
      </c>
      <c r="G223" s="835" t="s">
        <v>5071</v>
      </c>
      <c r="H223" s="835" t="s">
        <v>5072</v>
      </c>
      <c r="I223" s="849">
        <v>1.2899999618530273</v>
      </c>
      <c r="J223" s="849">
        <v>610</v>
      </c>
      <c r="K223" s="850">
        <v>786.89999961853027</v>
      </c>
    </row>
    <row r="224" spans="1:11" ht="14.4" customHeight="1" x14ac:dyDescent="0.3">
      <c r="A224" s="831" t="s">
        <v>562</v>
      </c>
      <c r="B224" s="832" t="s">
        <v>563</v>
      </c>
      <c r="C224" s="835" t="s">
        <v>586</v>
      </c>
      <c r="D224" s="863" t="s">
        <v>587</v>
      </c>
      <c r="E224" s="835" t="s">
        <v>5053</v>
      </c>
      <c r="F224" s="863" t="s">
        <v>5054</v>
      </c>
      <c r="G224" s="835" t="s">
        <v>5462</v>
      </c>
      <c r="H224" s="835" t="s">
        <v>5463</v>
      </c>
      <c r="I224" s="849">
        <v>157.10000610351562</v>
      </c>
      <c r="J224" s="849">
        <v>3</v>
      </c>
      <c r="K224" s="850">
        <v>471.29998779296875</v>
      </c>
    </row>
    <row r="225" spans="1:11" ht="14.4" customHeight="1" x14ac:dyDescent="0.3">
      <c r="A225" s="831" t="s">
        <v>562</v>
      </c>
      <c r="B225" s="832" t="s">
        <v>563</v>
      </c>
      <c r="C225" s="835" t="s">
        <v>586</v>
      </c>
      <c r="D225" s="863" t="s">
        <v>587</v>
      </c>
      <c r="E225" s="835" t="s">
        <v>5053</v>
      </c>
      <c r="F225" s="863" t="s">
        <v>5054</v>
      </c>
      <c r="G225" s="835" t="s">
        <v>5077</v>
      </c>
      <c r="H225" s="835" t="s">
        <v>5078</v>
      </c>
      <c r="I225" s="849">
        <v>164.22000122070312</v>
      </c>
      <c r="J225" s="849">
        <v>11</v>
      </c>
      <c r="K225" s="850">
        <v>1806.4200134277344</v>
      </c>
    </row>
    <row r="226" spans="1:11" ht="14.4" customHeight="1" x14ac:dyDescent="0.3">
      <c r="A226" s="831" t="s">
        <v>562</v>
      </c>
      <c r="B226" s="832" t="s">
        <v>563</v>
      </c>
      <c r="C226" s="835" t="s">
        <v>586</v>
      </c>
      <c r="D226" s="863" t="s">
        <v>587</v>
      </c>
      <c r="E226" s="835" t="s">
        <v>5053</v>
      </c>
      <c r="F226" s="863" t="s">
        <v>5054</v>
      </c>
      <c r="G226" s="835" t="s">
        <v>5081</v>
      </c>
      <c r="H226" s="835" t="s">
        <v>5082</v>
      </c>
      <c r="I226" s="849">
        <v>86.379997253417969</v>
      </c>
      <c r="J226" s="849">
        <v>10</v>
      </c>
      <c r="K226" s="850">
        <v>863.77001953125</v>
      </c>
    </row>
    <row r="227" spans="1:11" ht="14.4" customHeight="1" x14ac:dyDescent="0.3">
      <c r="A227" s="831" t="s">
        <v>562</v>
      </c>
      <c r="B227" s="832" t="s">
        <v>563</v>
      </c>
      <c r="C227" s="835" t="s">
        <v>586</v>
      </c>
      <c r="D227" s="863" t="s">
        <v>587</v>
      </c>
      <c r="E227" s="835" t="s">
        <v>5053</v>
      </c>
      <c r="F227" s="863" t="s">
        <v>5054</v>
      </c>
      <c r="G227" s="835" t="s">
        <v>5089</v>
      </c>
      <c r="H227" s="835" t="s">
        <v>5090</v>
      </c>
      <c r="I227" s="849">
        <v>2.4100000858306885</v>
      </c>
      <c r="J227" s="849">
        <v>300</v>
      </c>
      <c r="K227" s="850">
        <v>723</v>
      </c>
    </row>
    <row r="228" spans="1:11" ht="14.4" customHeight="1" x14ac:dyDescent="0.3">
      <c r="A228" s="831" t="s">
        <v>562</v>
      </c>
      <c r="B228" s="832" t="s">
        <v>563</v>
      </c>
      <c r="C228" s="835" t="s">
        <v>586</v>
      </c>
      <c r="D228" s="863" t="s">
        <v>587</v>
      </c>
      <c r="E228" s="835" t="s">
        <v>5053</v>
      </c>
      <c r="F228" s="863" t="s">
        <v>5054</v>
      </c>
      <c r="G228" s="835" t="s">
        <v>5093</v>
      </c>
      <c r="H228" s="835" t="s">
        <v>5094</v>
      </c>
      <c r="I228" s="849">
        <v>790.87833658854163</v>
      </c>
      <c r="J228" s="849">
        <v>8</v>
      </c>
      <c r="K228" s="850">
        <v>6327.030029296875</v>
      </c>
    </row>
    <row r="229" spans="1:11" ht="14.4" customHeight="1" x14ac:dyDescent="0.3">
      <c r="A229" s="831" t="s">
        <v>562</v>
      </c>
      <c r="B229" s="832" t="s">
        <v>563</v>
      </c>
      <c r="C229" s="835" t="s">
        <v>586</v>
      </c>
      <c r="D229" s="863" t="s">
        <v>587</v>
      </c>
      <c r="E229" s="835" t="s">
        <v>5053</v>
      </c>
      <c r="F229" s="863" t="s">
        <v>5054</v>
      </c>
      <c r="G229" s="835" t="s">
        <v>5101</v>
      </c>
      <c r="H229" s="835" t="s">
        <v>5102</v>
      </c>
      <c r="I229" s="849">
        <v>73.217500686645508</v>
      </c>
      <c r="J229" s="849">
        <v>40</v>
      </c>
      <c r="K229" s="850">
        <v>2928.7300415039062</v>
      </c>
    </row>
    <row r="230" spans="1:11" ht="14.4" customHeight="1" x14ac:dyDescent="0.3">
      <c r="A230" s="831" t="s">
        <v>562</v>
      </c>
      <c r="B230" s="832" t="s">
        <v>563</v>
      </c>
      <c r="C230" s="835" t="s">
        <v>586</v>
      </c>
      <c r="D230" s="863" t="s">
        <v>587</v>
      </c>
      <c r="E230" s="835" t="s">
        <v>5053</v>
      </c>
      <c r="F230" s="863" t="s">
        <v>5054</v>
      </c>
      <c r="G230" s="835" t="s">
        <v>5464</v>
      </c>
      <c r="H230" s="835" t="s">
        <v>5465</v>
      </c>
      <c r="I230" s="849">
        <v>235.1300048828125</v>
      </c>
      <c r="J230" s="849">
        <v>10</v>
      </c>
      <c r="K230" s="850">
        <v>2351.280029296875</v>
      </c>
    </row>
    <row r="231" spans="1:11" ht="14.4" customHeight="1" x14ac:dyDescent="0.3">
      <c r="A231" s="831" t="s">
        <v>562</v>
      </c>
      <c r="B231" s="832" t="s">
        <v>563</v>
      </c>
      <c r="C231" s="835" t="s">
        <v>586</v>
      </c>
      <c r="D231" s="863" t="s">
        <v>587</v>
      </c>
      <c r="E231" s="835" t="s">
        <v>5053</v>
      </c>
      <c r="F231" s="863" t="s">
        <v>5054</v>
      </c>
      <c r="G231" s="835" t="s">
        <v>5107</v>
      </c>
      <c r="H231" s="835" t="s">
        <v>5108</v>
      </c>
      <c r="I231" s="849">
        <v>30.178571701049805</v>
      </c>
      <c r="J231" s="849">
        <v>150</v>
      </c>
      <c r="K231" s="850">
        <v>4526.7499847412109</v>
      </c>
    </row>
    <row r="232" spans="1:11" ht="14.4" customHeight="1" x14ac:dyDescent="0.3">
      <c r="A232" s="831" t="s">
        <v>562</v>
      </c>
      <c r="B232" s="832" t="s">
        <v>563</v>
      </c>
      <c r="C232" s="835" t="s">
        <v>586</v>
      </c>
      <c r="D232" s="863" t="s">
        <v>587</v>
      </c>
      <c r="E232" s="835" t="s">
        <v>5053</v>
      </c>
      <c r="F232" s="863" t="s">
        <v>5054</v>
      </c>
      <c r="G232" s="835" t="s">
        <v>5109</v>
      </c>
      <c r="H232" s="835" t="s">
        <v>5110</v>
      </c>
      <c r="I232" s="849">
        <v>5.2699999809265137</v>
      </c>
      <c r="J232" s="849">
        <v>120</v>
      </c>
      <c r="K232" s="850">
        <v>632.4000244140625</v>
      </c>
    </row>
    <row r="233" spans="1:11" ht="14.4" customHeight="1" x14ac:dyDescent="0.3">
      <c r="A233" s="831" t="s">
        <v>562</v>
      </c>
      <c r="B233" s="832" t="s">
        <v>563</v>
      </c>
      <c r="C233" s="835" t="s">
        <v>586</v>
      </c>
      <c r="D233" s="863" t="s">
        <v>587</v>
      </c>
      <c r="E233" s="835" t="s">
        <v>5053</v>
      </c>
      <c r="F233" s="863" t="s">
        <v>5054</v>
      </c>
      <c r="G233" s="835" t="s">
        <v>5113</v>
      </c>
      <c r="H233" s="835" t="s">
        <v>5114</v>
      </c>
      <c r="I233" s="849">
        <v>92.450000762939453</v>
      </c>
      <c r="J233" s="849">
        <v>50</v>
      </c>
      <c r="K233" s="850">
        <v>3700.2401123046875</v>
      </c>
    </row>
    <row r="234" spans="1:11" ht="14.4" customHeight="1" x14ac:dyDescent="0.3">
      <c r="A234" s="831" t="s">
        <v>562</v>
      </c>
      <c r="B234" s="832" t="s">
        <v>563</v>
      </c>
      <c r="C234" s="835" t="s">
        <v>586</v>
      </c>
      <c r="D234" s="863" t="s">
        <v>587</v>
      </c>
      <c r="E234" s="835" t="s">
        <v>5053</v>
      </c>
      <c r="F234" s="863" t="s">
        <v>5054</v>
      </c>
      <c r="G234" s="835" t="s">
        <v>5466</v>
      </c>
      <c r="H234" s="835" t="s">
        <v>5467</v>
      </c>
      <c r="I234" s="849">
        <v>195.58000183105469</v>
      </c>
      <c r="J234" s="849">
        <v>15</v>
      </c>
      <c r="K234" s="850">
        <v>2933.64990234375</v>
      </c>
    </row>
    <row r="235" spans="1:11" ht="14.4" customHeight="1" x14ac:dyDescent="0.3">
      <c r="A235" s="831" t="s">
        <v>562</v>
      </c>
      <c r="B235" s="832" t="s">
        <v>563</v>
      </c>
      <c r="C235" s="835" t="s">
        <v>586</v>
      </c>
      <c r="D235" s="863" t="s">
        <v>587</v>
      </c>
      <c r="E235" s="835" t="s">
        <v>5053</v>
      </c>
      <c r="F235" s="863" t="s">
        <v>5054</v>
      </c>
      <c r="G235" s="835" t="s">
        <v>5115</v>
      </c>
      <c r="H235" s="835" t="s">
        <v>5116</v>
      </c>
      <c r="I235" s="849">
        <v>129.25999450683594</v>
      </c>
      <c r="J235" s="849">
        <v>95</v>
      </c>
      <c r="K235" s="850">
        <v>12279.699951171875</v>
      </c>
    </row>
    <row r="236" spans="1:11" ht="14.4" customHeight="1" x14ac:dyDescent="0.3">
      <c r="A236" s="831" t="s">
        <v>562</v>
      </c>
      <c r="B236" s="832" t="s">
        <v>563</v>
      </c>
      <c r="C236" s="835" t="s">
        <v>586</v>
      </c>
      <c r="D236" s="863" t="s">
        <v>587</v>
      </c>
      <c r="E236" s="835" t="s">
        <v>5053</v>
      </c>
      <c r="F236" s="863" t="s">
        <v>5054</v>
      </c>
      <c r="G236" s="835" t="s">
        <v>5117</v>
      </c>
      <c r="H236" s="835" t="s">
        <v>5118</v>
      </c>
      <c r="I236" s="849">
        <v>283.01799316406249</v>
      </c>
      <c r="J236" s="849">
        <v>60</v>
      </c>
      <c r="K236" s="850">
        <v>16980.930053710938</v>
      </c>
    </row>
    <row r="237" spans="1:11" ht="14.4" customHeight="1" x14ac:dyDescent="0.3">
      <c r="A237" s="831" t="s">
        <v>562</v>
      </c>
      <c r="B237" s="832" t="s">
        <v>563</v>
      </c>
      <c r="C237" s="835" t="s">
        <v>586</v>
      </c>
      <c r="D237" s="863" t="s">
        <v>587</v>
      </c>
      <c r="E237" s="835" t="s">
        <v>5053</v>
      </c>
      <c r="F237" s="863" t="s">
        <v>5054</v>
      </c>
      <c r="G237" s="835" t="s">
        <v>5119</v>
      </c>
      <c r="H237" s="835" t="s">
        <v>5120</v>
      </c>
      <c r="I237" s="849">
        <v>185.10875129699707</v>
      </c>
      <c r="J237" s="849">
        <v>110</v>
      </c>
      <c r="K237" s="850">
        <v>22214.030019531026</v>
      </c>
    </row>
    <row r="238" spans="1:11" ht="14.4" customHeight="1" x14ac:dyDescent="0.3">
      <c r="A238" s="831" t="s">
        <v>562</v>
      </c>
      <c r="B238" s="832" t="s">
        <v>563</v>
      </c>
      <c r="C238" s="835" t="s">
        <v>586</v>
      </c>
      <c r="D238" s="863" t="s">
        <v>587</v>
      </c>
      <c r="E238" s="835" t="s">
        <v>5053</v>
      </c>
      <c r="F238" s="863" t="s">
        <v>5054</v>
      </c>
      <c r="G238" s="835" t="s">
        <v>5121</v>
      </c>
      <c r="H238" s="835" t="s">
        <v>5122</v>
      </c>
      <c r="I238" s="849">
        <v>152.30818453702059</v>
      </c>
      <c r="J238" s="849">
        <v>160</v>
      </c>
      <c r="K238" s="850">
        <v>20748.620361328125</v>
      </c>
    </row>
    <row r="239" spans="1:11" ht="14.4" customHeight="1" x14ac:dyDescent="0.3">
      <c r="A239" s="831" t="s">
        <v>562</v>
      </c>
      <c r="B239" s="832" t="s">
        <v>563</v>
      </c>
      <c r="C239" s="835" t="s">
        <v>586</v>
      </c>
      <c r="D239" s="863" t="s">
        <v>587</v>
      </c>
      <c r="E239" s="835" t="s">
        <v>5053</v>
      </c>
      <c r="F239" s="863" t="s">
        <v>5054</v>
      </c>
      <c r="G239" s="835" t="s">
        <v>5123</v>
      </c>
      <c r="H239" s="835" t="s">
        <v>5124</v>
      </c>
      <c r="I239" s="849">
        <v>127.53666687011719</v>
      </c>
      <c r="J239" s="849">
        <v>40</v>
      </c>
      <c r="K239" s="850">
        <v>4592.219970703125</v>
      </c>
    </row>
    <row r="240" spans="1:11" ht="14.4" customHeight="1" x14ac:dyDescent="0.3">
      <c r="A240" s="831" t="s">
        <v>562</v>
      </c>
      <c r="B240" s="832" t="s">
        <v>563</v>
      </c>
      <c r="C240" s="835" t="s">
        <v>586</v>
      </c>
      <c r="D240" s="863" t="s">
        <v>587</v>
      </c>
      <c r="E240" s="835" t="s">
        <v>5053</v>
      </c>
      <c r="F240" s="863" t="s">
        <v>5054</v>
      </c>
      <c r="G240" s="835" t="s">
        <v>5125</v>
      </c>
      <c r="H240" s="835" t="s">
        <v>5126</v>
      </c>
      <c r="I240" s="849">
        <v>124.41000366210937</v>
      </c>
      <c r="J240" s="849">
        <v>15</v>
      </c>
      <c r="K240" s="850">
        <v>1866.1199340820312</v>
      </c>
    </row>
    <row r="241" spans="1:11" ht="14.4" customHeight="1" x14ac:dyDescent="0.3">
      <c r="A241" s="831" t="s">
        <v>562</v>
      </c>
      <c r="B241" s="832" t="s">
        <v>563</v>
      </c>
      <c r="C241" s="835" t="s">
        <v>586</v>
      </c>
      <c r="D241" s="863" t="s">
        <v>587</v>
      </c>
      <c r="E241" s="835" t="s">
        <v>5053</v>
      </c>
      <c r="F241" s="863" t="s">
        <v>5054</v>
      </c>
      <c r="G241" s="835" t="s">
        <v>5127</v>
      </c>
      <c r="H241" s="835" t="s">
        <v>5128</v>
      </c>
      <c r="I241" s="849">
        <v>139.16999816894531</v>
      </c>
      <c r="J241" s="849">
        <v>6</v>
      </c>
      <c r="K241" s="850">
        <v>835.02001953125</v>
      </c>
    </row>
    <row r="242" spans="1:11" ht="14.4" customHeight="1" x14ac:dyDescent="0.3">
      <c r="A242" s="831" t="s">
        <v>562</v>
      </c>
      <c r="B242" s="832" t="s">
        <v>563</v>
      </c>
      <c r="C242" s="835" t="s">
        <v>586</v>
      </c>
      <c r="D242" s="863" t="s">
        <v>587</v>
      </c>
      <c r="E242" s="835" t="s">
        <v>5053</v>
      </c>
      <c r="F242" s="863" t="s">
        <v>5054</v>
      </c>
      <c r="G242" s="835" t="s">
        <v>5129</v>
      </c>
      <c r="H242" s="835" t="s">
        <v>5130</v>
      </c>
      <c r="I242" s="849">
        <v>789.57000732421875</v>
      </c>
      <c r="J242" s="849">
        <v>2</v>
      </c>
      <c r="K242" s="850">
        <v>1579.1400146484375</v>
      </c>
    </row>
    <row r="243" spans="1:11" ht="14.4" customHeight="1" x14ac:dyDescent="0.3">
      <c r="A243" s="831" t="s">
        <v>562</v>
      </c>
      <c r="B243" s="832" t="s">
        <v>563</v>
      </c>
      <c r="C243" s="835" t="s">
        <v>586</v>
      </c>
      <c r="D243" s="863" t="s">
        <v>587</v>
      </c>
      <c r="E243" s="835" t="s">
        <v>5053</v>
      </c>
      <c r="F243" s="863" t="s">
        <v>5054</v>
      </c>
      <c r="G243" s="835" t="s">
        <v>5468</v>
      </c>
      <c r="H243" s="835" t="s">
        <v>5469</v>
      </c>
      <c r="I243" s="849">
        <v>573.8499755859375</v>
      </c>
      <c r="J243" s="849">
        <v>1</v>
      </c>
      <c r="K243" s="850">
        <v>573.8499755859375</v>
      </c>
    </row>
    <row r="244" spans="1:11" ht="14.4" customHeight="1" x14ac:dyDescent="0.3">
      <c r="A244" s="831" t="s">
        <v>562</v>
      </c>
      <c r="B244" s="832" t="s">
        <v>563</v>
      </c>
      <c r="C244" s="835" t="s">
        <v>586</v>
      </c>
      <c r="D244" s="863" t="s">
        <v>587</v>
      </c>
      <c r="E244" s="835" t="s">
        <v>5053</v>
      </c>
      <c r="F244" s="863" t="s">
        <v>5054</v>
      </c>
      <c r="G244" s="835" t="s">
        <v>5131</v>
      </c>
      <c r="H244" s="835" t="s">
        <v>5132</v>
      </c>
      <c r="I244" s="849">
        <v>58.534999847412109</v>
      </c>
      <c r="J244" s="849">
        <v>30</v>
      </c>
      <c r="K244" s="850">
        <v>1756.0599975585937</v>
      </c>
    </row>
    <row r="245" spans="1:11" ht="14.4" customHeight="1" x14ac:dyDescent="0.3">
      <c r="A245" s="831" t="s">
        <v>562</v>
      </c>
      <c r="B245" s="832" t="s">
        <v>563</v>
      </c>
      <c r="C245" s="835" t="s">
        <v>586</v>
      </c>
      <c r="D245" s="863" t="s">
        <v>587</v>
      </c>
      <c r="E245" s="835" t="s">
        <v>5053</v>
      </c>
      <c r="F245" s="863" t="s">
        <v>5054</v>
      </c>
      <c r="G245" s="835" t="s">
        <v>5137</v>
      </c>
      <c r="H245" s="835" t="s">
        <v>5470</v>
      </c>
      <c r="I245" s="849">
        <v>5.8400001525878906</v>
      </c>
      <c r="J245" s="849">
        <v>100</v>
      </c>
      <c r="K245" s="850">
        <v>584</v>
      </c>
    </row>
    <row r="246" spans="1:11" ht="14.4" customHeight="1" x14ac:dyDescent="0.3">
      <c r="A246" s="831" t="s">
        <v>562</v>
      </c>
      <c r="B246" s="832" t="s">
        <v>563</v>
      </c>
      <c r="C246" s="835" t="s">
        <v>586</v>
      </c>
      <c r="D246" s="863" t="s">
        <v>587</v>
      </c>
      <c r="E246" s="835" t="s">
        <v>5053</v>
      </c>
      <c r="F246" s="863" t="s">
        <v>5054</v>
      </c>
      <c r="G246" s="835" t="s">
        <v>5471</v>
      </c>
      <c r="H246" s="835" t="s">
        <v>5472</v>
      </c>
      <c r="I246" s="849">
        <v>36.330001831054687</v>
      </c>
      <c r="J246" s="849">
        <v>50</v>
      </c>
      <c r="K246" s="850">
        <v>1816.6099853515625</v>
      </c>
    </row>
    <row r="247" spans="1:11" ht="14.4" customHeight="1" x14ac:dyDescent="0.3">
      <c r="A247" s="831" t="s">
        <v>562</v>
      </c>
      <c r="B247" s="832" t="s">
        <v>563</v>
      </c>
      <c r="C247" s="835" t="s">
        <v>586</v>
      </c>
      <c r="D247" s="863" t="s">
        <v>587</v>
      </c>
      <c r="E247" s="835" t="s">
        <v>5053</v>
      </c>
      <c r="F247" s="863" t="s">
        <v>5054</v>
      </c>
      <c r="G247" s="835" t="s">
        <v>5135</v>
      </c>
      <c r="H247" s="835" t="s">
        <v>5136</v>
      </c>
      <c r="I247" s="849">
        <v>16.979999542236328</v>
      </c>
      <c r="J247" s="849">
        <v>50</v>
      </c>
      <c r="K247" s="850">
        <v>849</v>
      </c>
    </row>
    <row r="248" spans="1:11" ht="14.4" customHeight="1" x14ac:dyDescent="0.3">
      <c r="A248" s="831" t="s">
        <v>562</v>
      </c>
      <c r="B248" s="832" t="s">
        <v>563</v>
      </c>
      <c r="C248" s="835" t="s">
        <v>586</v>
      </c>
      <c r="D248" s="863" t="s">
        <v>587</v>
      </c>
      <c r="E248" s="835" t="s">
        <v>5053</v>
      </c>
      <c r="F248" s="863" t="s">
        <v>5054</v>
      </c>
      <c r="G248" s="835" t="s">
        <v>5137</v>
      </c>
      <c r="H248" s="835" t="s">
        <v>5138</v>
      </c>
      <c r="I248" s="849">
        <v>3.25</v>
      </c>
      <c r="J248" s="849">
        <v>100</v>
      </c>
      <c r="K248" s="850">
        <v>325</v>
      </c>
    </row>
    <row r="249" spans="1:11" ht="14.4" customHeight="1" x14ac:dyDescent="0.3">
      <c r="A249" s="831" t="s">
        <v>562</v>
      </c>
      <c r="B249" s="832" t="s">
        <v>563</v>
      </c>
      <c r="C249" s="835" t="s">
        <v>586</v>
      </c>
      <c r="D249" s="863" t="s">
        <v>587</v>
      </c>
      <c r="E249" s="835" t="s">
        <v>5053</v>
      </c>
      <c r="F249" s="863" t="s">
        <v>5054</v>
      </c>
      <c r="G249" s="835" t="s">
        <v>5139</v>
      </c>
      <c r="H249" s="835" t="s">
        <v>5140</v>
      </c>
      <c r="I249" s="849">
        <v>7.8499999046325684</v>
      </c>
      <c r="J249" s="849">
        <v>50</v>
      </c>
      <c r="K249" s="850">
        <v>392.5</v>
      </c>
    </row>
    <row r="250" spans="1:11" ht="14.4" customHeight="1" x14ac:dyDescent="0.3">
      <c r="A250" s="831" t="s">
        <v>562</v>
      </c>
      <c r="B250" s="832" t="s">
        <v>563</v>
      </c>
      <c r="C250" s="835" t="s">
        <v>586</v>
      </c>
      <c r="D250" s="863" t="s">
        <v>587</v>
      </c>
      <c r="E250" s="835" t="s">
        <v>5053</v>
      </c>
      <c r="F250" s="863" t="s">
        <v>5054</v>
      </c>
      <c r="G250" s="835" t="s">
        <v>5141</v>
      </c>
      <c r="H250" s="835" t="s">
        <v>5142</v>
      </c>
      <c r="I250" s="849">
        <v>14.800000190734863</v>
      </c>
      <c r="J250" s="849">
        <v>50</v>
      </c>
      <c r="K250" s="850">
        <v>740</v>
      </c>
    </row>
    <row r="251" spans="1:11" ht="14.4" customHeight="1" x14ac:dyDescent="0.3">
      <c r="A251" s="831" t="s">
        <v>562</v>
      </c>
      <c r="B251" s="832" t="s">
        <v>563</v>
      </c>
      <c r="C251" s="835" t="s">
        <v>586</v>
      </c>
      <c r="D251" s="863" t="s">
        <v>587</v>
      </c>
      <c r="E251" s="835" t="s">
        <v>5053</v>
      </c>
      <c r="F251" s="863" t="s">
        <v>5054</v>
      </c>
      <c r="G251" s="835" t="s">
        <v>5145</v>
      </c>
      <c r="H251" s="835" t="s">
        <v>5146</v>
      </c>
      <c r="I251" s="849">
        <v>227.3699951171875</v>
      </c>
      <c r="J251" s="849">
        <v>25</v>
      </c>
      <c r="K251" s="850">
        <v>5684.25</v>
      </c>
    </row>
    <row r="252" spans="1:11" ht="14.4" customHeight="1" x14ac:dyDescent="0.3">
      <c r="A252" s="831" t="s">
        <v>562</v>
      </c>
      <c r="B252" s="832" t="s">
        <v>563</v>
      </c>
      <c r="C252" s="835" t="s">
        <v>586</v>
      </c>
      <c r="D252" s="863" t="s">
        <v>587</v>
      </c>
      <c r="E252" s="835" t="s">
        <v>5053</v>
      </c>
      <c r="F252" s="863" t="s">
        <v>5054</v>
      </c>
      <c r="G252" s="835" t="s">
        <v>5147</v>
      </c>
      <c r="H252" s="835" t="s">
        <v>5148</v>
      </c>
      <c r="I252" s="849">
        <v>15.340000152587891</v>
      </c>
      <c r="J252" s="849">
        <v>100</v>
      </c>
      <c r="K252" s="850">
        <v>1534</v>
      </c>
    </row>
    <row r="253" spans="1:11" ht="14.4" customHeight="1" x14ac:dyDescent="0.3">
      <c r="A253" s="831" t="s">
        <v>562</v>
      </c>
      <c r="B253" s="832" t="s">
        <v>563</v>
      </c>
      <c r="C253" s="835" t="s">
        <v>586</v>
      </c>
      <c r="D253" s="863" t="s">
        <v>587</v>
      </c>
      <c r="E253" s="835" t="s">
        <v>5053</v>
      </c>
      <c r="F253" s="863" t="s">
        <v>5054</v>
      </c>
      <c r="G253" s="835" t="s">
        <v>5149</v>
      </c>
      <c r="H253" s="835" t="s">
        <v>5150</v>
      </c>
      <c r="I253" s="849">
        <v>259.89999389648438</v>
      </c>
      <c r="J253" s="849">
        <v>2</v>
      </c>
      <c r="K253" s="850">
        <v>519.79998779296875</v>
      </c>
    </row>
    <row r="254" spans="1:11" ht="14.4" customHeight="1" x14ac:dyDescent="0.3">
      <c r="A254" s="831" t="s">
        <v>562</v>
      </c>
      <c r="B254" s="832" t="s">
        <v>563</v>
      </c>
      <c r="C254" s="835" t="s">
        <v>586</v>
      </c>
      <c r="D254" s="863" t="s">
        <v>587</v>
      </c>
      <c r="E254" s="835" t="s">
        <v>5053</v>
      </c>
      <c r="F254" s="863" t="s">
        <v>5054</v>
      </c>
      <c r="G254" s="835" t="s">
        <v>5153</v>
      </c>
      <c r="H254" s="835" t="s">
        <v>5154</v>
      </c>
      <c r="I254" s="849">
        <v>13.010000228881836</v>
      </c>
      <c r="J254" s="849">
        <v>1</v>
      </c>
      <c r="K254" s="850">
        <v>13.010000228881836</v>
      </c>
    </row>
    <row r="255" spans="1:11" ht="14.4" customHeight="1" x14ac:dyDescent="0.3">
      <c r="A255" s="831" t="s">
        <v>562</v>
      </c>
      <c r="B255" s="832" t="s">
        <v>563</v>
      </c>
      <c r="C255" s="835" t="s">
        <v>586</v>
      </c>
      <c r="D255" s="863" t="s">
        <v>587</v>
      </c>
      <c r="E255" s="835" t="s">
        <v>5053</v>
      </c>
      <c r="F255" s="863" t="s">
        <v>5054</v>
      </c>
      <c r="G255" s="835" t="s">
        <v>5155</v>
      </c>
      <c r="H255" s="835" t="s">
        <v>5156</v>
      </c>
      <c r="I255" s="849">
        <v>1.5177777608235676</v>
      </c>
      <c r="J255" s="849">
        <v>400</v>
      </c>
      <c r="K255" s="850">
        <v>607.25</v>
      </c>
    </row>
    <row r="256" spans="1:11" ht="14.4" customHeight="1" x14ac:dyDescent="0.3">
      <c r="A256" s="831" t="s">
        <v>562</v>
      </c>
      <c r="B256" s="832" t="s">
        <v>563</v>
      </c>
      <c r="C256" s="835" t="s">
        <v>586</v>
      </c>
      <c r="D256" s="863" t="s">
        <v>587</v>
      </c>
      <c r="E256" s="835" t="s">
        <v>5053</v>
      </c>
      <c r="F256" s="863" t="s">
        <v>5054</v>
      </c>
      <c r="G256" s="835" t="s">
        <v>5157</v>
      </c>
      <c r="H256" s="835" t="s">
        <v>5158</v>
      </c>
      <c r="I256" s="849">
        <v>2.0624999403953552</v>
      </c>
      <c r="J256" s="849">
        <v>325</v>
      </c>
      <c r="K256" s="850">
        <v>670.25</v>
      </c>
    </row>
    <row r="257" spans="1:11" ht="14.4" customHeight="1" x14ac:dyDescent="0.3">
      <c r="A257" s="831" t="s">
        <v>562</v>
      </c>
      <c r="B257" s="832" t="s">
        <v>563</v>
      </c>
      <c r="C257" s="835" t="s">
        <v>586</v>
      </c>
      <c r="D257" s="863" t="s">
        <v>587</v>
      </c>
      <c r="E257" s="835" t="s">
        <v>5053</v>
      </c>
      <c r="F257" s="863" t="s">
        <v>5054</v>
      </c>
      <c r="G257" s="835" t="s">
        <v>5159</v>
      </c>
      <c r="H257" s="835" t="s">
        <v>5160</v>
      </c>
      <c r="I257" s="849">
        <v>3.3599998950958252</v>
      </c>
      <c r="J257" s="849">
        <v>100</v>
      </c>
      <c r="K257" s="850">
        <v>336</v>
      </c>
    </row>
    <row r="258" spans="1:11" ht="14.4" customHeight="1" x14ac:dyDescent="0.3">
      <c r="A258" s="831" t="s">
        <v>562</v>
      </c>
      <c r="B258" s="832" t="s">
        <v>563</v>
      </c>
      <c r="C258" s="835" t="s">
        <v>586</v>
      </c>
      <c r="D258" s="863" t="s">
        <v>587</v>
      </c>
      <c r="E258" s="835" t="s">
        <v>5053</v>
      </c>
      <c r="F258" s="863" t="s">
        <v>5054</v>
      </c>
      <c r="G258" s="835" t="s">
        <v>5161</v>
      </c>
      <c r="H258" s="835" t="s">
        <v>5162</v>
      </c>
      <c r="I258" s="849">
        <v>6.5433333714803057</v>
      </c>
      <c r="J258" s="849">
        <v>72</v>
      </c>
      <c r="K258" s="850">
        <v>471.1199951171875</v>
      </c>
    </row>
    <row r="259" spans="1:11" ht="14.4" customHeight="1" x14ac:dyDescent="0.3">
      <c r="A259" s="831" t="s">
        <v>562</v>
      </c>
      <c r="B259" s="832" t="s">
        <v>563</v>
      </c>
      <c r="C259" s="835" t="s">
        <v>586</v>
      </c>
      <c r="D259" s="863" t="s">
        <v>587</v>
      </c>
      <c r="E259" s="835" t="s">
        <v>5053</v>
      </c>
      <c r="F259" s="863" t="s">
        <v>5054</v>
      </c>
      <c r="G259" s="835" t="s">
        <v>5163</v>
      </c>
      <c r="H259" s="835" t="s">
        <v>5164</v>
      </c>
      <c r="I259" s="849">
        <v>8.119999885559082</v>
      </c>
      <c r="J259" s="849">
        <v>12</v>
      </c>
      <c r="K259" s="850">
        <v>97.44000244140625</v>
      </c>
    </row>
    <row r="260" spans="1:11" ht="14.4" customHeight="1" x14ac:dyDescent="0.3">
      <c r="A260" s="831" t="s">
        <v>562</v>
      </c>
      <c r="B260" s="832" t="s">
        <v>563</v>
      </c>
      <c r="C260" s="835" t="s">
        <v>586</v>
      </c>
      <c r="D260" s="863" t="s">
        <v>587</v>
      </c>
      <c r="E260" s="835" t="s">
        <v>5053</v>
      </c>
      <c r="F260" s="863" t="s">
        <v>5054</v>
      </c>
      <c r="G260" s="835" t="s">
        <v>5165</v>
      </c>
      <c r="H260" s="835" t="s">
        <v>5166</v>
      </c>
      <c r="I260" s="849">
        <v>46</v>
      </c>
      <c r="J260" s="849">
        <v>4</v>
      </c>
      <c r="K260" s="850">
        <v>184</v>
      </c>
    </row>
    <row r="261" spans="1:11" ht="14.4" customHeight="1" x14ac:dyDescent="0.3">
      <c r="A261" s="831" t="s">
        <v>562</v>
      </c>
      <c r="B261" s="832" t="s">
        <v>563</v>
      </c>
      <c r="C261" s="835" t="s">
        <v>586</v>
      </c>
      <c r="D261" s="863" t="s">
        <v>587</v>
      </c>
      <c r="E261" s="835" t="s">
        <v>5053</v>
      </c>
      <c r="F261" s="863" t="s">
        <v>5054</v>
      </c>
      <c r="G261" s="835" t="s">
        <v>5473</v>
      </c>
      <c r="H261" s="835" t="s">
        <v>5474</v>
      </c>
      <c r="I261" s="849">
        <v>8.3900003433227539</v>
      </c>
      <c r="J261" s="849">
        <v>24</v>
      </c>
      <c r="K261" s="850">
        <v>201.36000061035156</v>
      </c>
    </row>
    <row r="262" spans="1:11" ht="14.4" customHeight="1" x14ac:dyDescent="0.3">
      <c r="A262" s="831" t="s">
        <v>562</v>
      </c>
      <c r="B262" s="832" t="s">
        <v>563</v>
      </c>
      <c r="C262" s="835" t="s">
        <v>586</v>
      </c>
      <c r="D262" s="863" t="s">
        <v>587</v>
      </c>
      <c r="E262" s="835" t="s">
        <v>5053</v>
      </c>
      <c r="F262" s="863" t="s">
        <v>5054</v>
      </c>
      <c r="G262" s="835" t="s">
        <v>5169</v>
      </c>
      <c r="H262" s="835" t="s">
        <v>5170</v>
      </c>
      <c r="I262" s="849">
        <v>7.4680001258850099</v>
      </c>
      <c r="J262" s="849">
        <v>96</v>
      </c>
      <c r="K262" s="850">
        <v>713.03998947143555</v>
      </c>
    </row>
    <row r="263" spans="1:11" ht="14.4" customHeight="1" x14ac:dyDescent="0.3">
      <c r="A263" s="831" t="s">
        <v>562</v>
      </c>
      <c r="B263" s="832" t="s">
        <v>563</v>
      </c>
      <c r="C263" s="835" t="s">
        <v>586</v>
      </c>
      <c r="D263" s="863" t="s">
        <v>587</v>
      </c>
      <c r="E263" s="835" t="s">
        <v>5053</v>
      </c>
      <c r="F263" s="863" t="s">
        <v>5054</v>
      </c>
      <c r="G263" s="835" t="s">
        <v>5171</v>
      </c>
      <c r="H263" s="835" t="s">
        <v>5172</v>
      </c>
      <c r="I263" s="849">
        <v>13.079999923706055</v>
      </c>
      <c r="J263" s="849">
        <v>12</v>
      </c>
      <c r="K263" s="850">
        <v>156.96000671386719</v>
      </c>
    </row>
    <row r="264" spans="1:11" ht="14.4" customHeight="1" x14ac:dyDescent="0.3">
      <c r="A264" s="831" t="s">
        <v>562</v>
      </c>
      <c r="B264" s="832" t="s">
        <v>563</v>
      </c>
      <c r="C264" s="835" t="s">
        <v>586</v>
      </c>
      <c r="D264" s="863" t="s">
        <v>587</v>
      </c>
      <c r="E264" s="835" t="s">
        <v>5053</v>
      </c>
      <c r="F264" s="863" t="s">
        <v>5054</v>
      </c>
      <c r="G264" s="835" t="s">
        <v>5173</v>
      </c>
      <c r="H264" s="835" t="s">
        <v>5174</v>
      </c>
      <c r="I264" s="849">
        <v>12.167777803209093</v>
      </c>
      <c r="J264" s="849">
        <v>110</v>
      </c>
      <c r="K264" s="850">
        <v>1338.2900104522705</v>
      </c>
    </row>
    <row r="265" spans="1:11" ht="14.4" customHeight="1" x14ac:dyDescent="0.3">
      <c r="A265" s="831" t="s">
        <v>562</v>
      </c>
      <c r="B265" s="832" t="s">
        <v>563</v>
      </c>
      <c r="C265" s="835" t="s">
        <v>586</v>
      </c>
      <c r="D265" s="863" t="s">
        <v>587</v>
      </c>
      <c r="E265" s="835" t="s">
        <v>5053</v>
      </c>
      <c r="F265" s="863" t="s">
        <v>5054</v>
      </c>
      <c r="G265" s="835" t="s">
        <v>5175</v>
      </c>
      <c r="H265" s="835" t="s">
        <v>5176</v>
      </c>
      <c r="I265" s="849">
        <v>10.520000457763672</v>
      </c>
      <c r="J265" s="849">
        <v>40</v>
      </c>
      <c r="K265" s="850">
        <v>420.79998779296875</v>
      </c>
    </row>
    <row r="266" spans="1:11" ht="14.4" customHeight="1" x14ac:dyDescent="0.3">
      <c r="A266" s="831" t="s">
        <v>562</v>
      </c>
      <c r="B266" s="832" t="s">
        <v>563</v>
      </c>
      <c r="C266" s="835" t="s">
        <v>586</v>
      </c>
      <c r="D266" s="863" t="s">
        <v>587</v>
      </c>
      <c r="E266" s="835" t="s">
        <v>5053</v>
      </c>
      <c r="F266" s="863" t="s">
        <v>5054</v>
      </c>
      <c r="G266" s="835" t="s">
        <v>5177</v>
      </c>
      <c r="H266" s="835" t="s">
        <v>5178</v>
      </c>
      <c r="I266" s="849">
        <v>13.224999904632568</v>
      </c>
      <c r="J266" s="849">
        <v>20</v>
      </c>
      <c r="K266" s="850">
        <v>264.5</v>
      </c>
    </row>
    <row r="267" spans="1:11" ht="14.4" customHeight="1" x14ac:dyDescent="0.3">
      <c r="A267" s="831" t="s">
        <v>562</v>
      </c>
      <c r="B267" s="832" t="s">
        <v>563</v>
      </c>
      <c r="C267" s="835" t="s">
        <v>586</v>
      </c>
      <c r="D267" s="863" t="s">
        <v>587</v>
      </c>
      <c r="E267" s="835" t="s">
        <v>5053</v>
      </c>
      <c r="F267" s="863" t="s">
        <v>5054</v>
      </c>
      <c r="G267" s="835" t="s">
        <v>5179</v>
      </c>
      <c r="H267" s="835" t="s">
        <v>5180</v>
      </c>
      <c r="I267" s="849">
        <v>3.262857130595616</v>
      </c>
      <c r="J267" s="849">
        <v>280</v>
      </c>
      <c r="K267" s="850">
        <v>913.59999084472656</v>
      </c>
    </row>
    <row r="268" spans="1:11" ht="14.4" customHeight="1" x14ac:dyDescent="0.3">
      <c r="A268" s="831" t="s">
        <v>562</v>
      </c>
      <c r="B268" s="832" t="s">
        <v>563</v>
      </c>
      <c r="C268" s="835" t="s">
        <v>586</v>
      </c>
      <c r="D268" s="863" t="s">
        <v>587</v>
      </c>
      <c r="E268" s="835" t="s">
        <v>5053</v>
      </c>
      <c r="F268" s="863" t="s">
        <v>5054</v>
      </c>
      <c r="G268" s="835" t="s">
        <v>5181</v>
      </c>
      <c r="H268" s="835" t="s">
        <v>5182</v>
      </c>
      <c r="I268" s="849">
        <v>3.9650000333786011</v>
      </c>
      <c r="J268" s="849">
        <v>240</v>
      </c>
      <c r="K268" s="850">
        <v>951.20001220703125</v>
      </c>
    </row>
    <row r="269" spans="1:11" ht="14.4" customHeight="1" x14ac:dyDescent="0.3">
      <c r="A269" s="831" t="s">
        <v>562</v>
      </c>
      <c r="B269" s="832" t="s">
        <v>563</v>
      </c>
      <c r="C269" s="835" t="s">
        <v>586</v>
      </c>
      <c r="D269" s="863" t="s">
        <v>587</v>
      </c>
      <c r="E269" s="835" t="s">
        <v>5053</v>
      </c>
      <c r="F269" s="863" t="s">
        <v>5054</v>
      </c>
      <c r="G269" s="835" t="s">
        <v>5183</v>
      </c>
      <c r="H269" s="835" t="s">
        <v>5184</v>
      </c>
      <c r="I269" s="849">
        <v>4.4899997711181641</v>
      </c>
      <c r="J269" s="849">
        <v>40</v>
      </c>
      <c r="K269" s="850">
        <v>179.60000610351562</v>
      </c>
    </row>
    <row r="270" spans="1:11" ht="14.4" customHeight="1" x14ac:dyDescent="0.3">
      <c r="A270" s="831" t="s">
        <v>562</v>
      </c>
      <c r="B270" s="832" t="s">
        <v>563</v>
      </c>
      <c r="C270" s="835" t="s">
        <v>586</v>
      </c>
      <c r="D270" s="863" t="s">
        <v>587</v>
      </c>
      <c r="E270" s="835" t="s">
        <v>5053</v>
      </c>
      <c r="F270" s="863" t="s">
        <v>5054</v>
      </c>
      <c r="G270" s="835" t="s">
        <v>5193</v>
      </c>
      <c r="H270" s="835" t="s">
        <v>5194</v>
      </c>
      <c r="I270" s="849">
        <v>15.729999542236328</v>
      </c>
      <c r="J270" s="849">
        <v>89</v>
      </c>
      <c r="K270" s="850">
        <v>1399.9700202941895</v>
      </c>
    </row>
    <row r="271" spans="1:11" ht="14.4" customHeight="1" x14ac:dyDescent="0.3">
      <c r="A271" s="831" t="s">
        <v>562</v>
      </c>
      <c r="B271" s="832" t="s">
        <v>563</v>
      </c>
      <c r="C271" s="835" t="s">
        <v>586</v>
      </c>
      <c r="D271" s="863" t="s">
        <v>587</v>
      </c>
      <c r="E271" s="835" t="s">
        <v>5053</v>
      </c>
      <c r="F271" s="863" t="s">
        <v>5054</v>
      </c>
      <c r="G271" s="835" t="s">
        <v>5195</v>
      </c>
      <c r="H271" s="835" t="s">
        <v>5196</v>
      </c>
      <c r="I271" s="849">
        <v>34.189998626708984</v>
      </c>
      <c r="J271" s="849">
        <v>50</v>
      </c>
      <c r="K271" s="850">
        <v>1709.719970703125</v>
      </c>
    </row>
    <row r="272" spans="1:11" ht="14.4" customHeight="1" x14ac:dyDescent="0.3">
      <c r="A272" s="831" t="s">
        <v>562</v>
      </c>
      <c r="B272" s="832" t="s">
        <v>563</v>
      </c>
      <c r="C272" s="835" t="s">
        <v>586</v>
      </c>
      <c r="D272" s="863" t="s">
        <v>587</v>
      </c>
      <c r="E272" s="835" t="s">
        <v>5053</v>
      </c>
      <c r="F272" s="863" t="s">
        <v>5054</v>
      </c>
      <c r="G272" s="835" t="s">
        <v>5197</v>
      </c>
      <c r="H272" s="835" t="s">
        <v>5198</v>
      </c>
      <c r="I272" s="849">
        <v>0.66833335161209106</v>
      </c>
      <c r="J272" s="849">
        <v>3100</v>
      </c>
      <c r="K272" s="850">
        <v>2076</v>
      </c>
    </row>
    <row r="273" spans="1:11" ht="14.4" customHeight="1" x14ac:dyDescent="0.3">
      <c r="A273" s="831" t="s">
        <v>562</v>
      </c>
      <c r="B273" s="832" t="s">
        <v>563</v>
      </c>
      <c r="C273" s="835" t="s">
        <v>586</v>
      </c>
      <c r="D273" s="863" t="s">
        <v>587</v>
      </c>
      <c r="E273" s="835" t="s">
        <v>5053</v>
      </c>
      <c r="F273" s="863" t="s">
        <v>5054</v>
      </c>
      <c r="G273" s="835" t="s">
        <v>5199</v>
      </c>
      <c r="H273" s="835" t="s">
        <v>5200</v>
      </c>
      <c r="I273" s="849">
        <v>27.878570829119003</v>
      </c>
      <c r="J273" s="849">
        <v>14</v>
      </c>
      <c r="K273" s="850">
        <v>390.29999160766602</v>
      </c>
    </row>
    <row r="274" spans="1:11" ht="14.4" customHeight="1" x14ac:dyDescent="0.3">
      <c r="A274" s="831" t="s">
        <v>562</v>
      </c>
      <c r="B274" s="832" t="s">
        <v>563</v>
      </c>
      <c r="C274" s="835" t="s">
        <v>586</v>
      </c>
      <c r="D274" s="863" t="s">
        <v>587</v>
      </c>
      <c r="E274" s="835" t="s">
        <v>5053</v>
      </c>
      <c r="F274" s="863" t="s">
        <v>5054</v>
      </c>
      <c r="G274" s="835" t="s">
        <v>5201</v>
      </c>
      <c r="H274" s="835" t="s">
        <v>5202</v>
      </c>
      <c r="I274" s="849">
        <v>29.329999923706055</v>
      </c>
      <c r="J274" s="849">
        <v>4</v>
      </c>
      <c r="K274" s="850">
        <v>117.31999969482422</v>
      </c>
    </row>
    <row r="275" spans="1:11" ht="14.4" customHeight="1" x14ac:dyDescent="0.3">
      <c r="A275" s="831" t="s">
        <v>562</v>
      </c>
      <c r="B275" s="832" t="s">
        <v>563</v>
      </c>
      <c r="C275" s="835" t="s">
        <v>586</v>
      </c>
      <c r="D275" s="863" t="s">
        <v>587</v>
      </c>
      <c r="E275" s="835" t="s">
        <v>5053</v>
      </c>
      <c r="F275" s="863" t="s">
        <v>5054</v>
      </c>
      <c r="G275" s="835" t="s">
        <v>5203</v>
      </c>
      <c r="H275" s="835" t="s">
        <v>5204</v>
      </c>
      <c r="I275" s="849">
        <v>28.730999565124513</v>
      </c>
      <c r="J275" s="849">
        <v>33</v>
      </c>
      <c r="K275" s="850">
        <v>948.12999725341797</v>
      </c>
    </row>
    <row r="276" spans="1:11" ht="14.4" customHeight="1" x14ac:dyDescent="0.3">
      <c r="A276" s="831" t="s">
        <v>562</v>
      </c>
      <c r="B276" s="832" t="s">
        <v>563</v>
      </c>
      <c r="C276" s="835" t="s">
        <v>586</v>
      </c>
      <c r="D276" s="863" t="s">
        <v>587</v>
      </c>
      <c r="E276" s="835" t="s">
        <v>5207</v>
      </c>
      <c r="F276" s="863" t="s">
        <v>5208</v>
      </c>
      <c r="G276" s="835" t="s">
        <v>5209</v>
      </c>
      <c r="H276" s="835" t="s">
        <v>5210</v>
      </c>
      <c r="I276" s="849">
        <v>650.33001708984375</v>
      </c>
      <c r="J276" s="849">
        <v>2</v>
      </c>
      <c r="K276" s="850">
        <v>1300.6500244140625</v>
      </c>
    </row>
    <row r="277" spans="1:11" ht="14.4" customHeight="1" x14ac:dyDescent="0.3">
      <c r="A277" s="831" t="s">
        <v>562</v>
      </c>
      <c r="B277" s="832" t="s">
        <v>563</v>
      </c>
      <c r="C277" s="835" t="s">
        <v>586</v>
      </c>
      <c r="D277" s="863" t="s">
        <v>587</v>
      </c>
      <c r="E277" s="835" t="s">
        <v>5207</v>
      </c>
      <c r="F277" s="863" t="s">
        <v>5208</v>
      </c>
      <c r="G277" s="835" t="s">
        <v>5211</v>
      </c>
      <c r="H277" s="835" t="s">
        <v>5212</v>
      </c>
      <c r="I277" s="849">
        <v>6.291666666666667</v>
      </c>
      <c r="J277" s="849">
        <v>60</v>
      </c>
      <c r="K277" s="850">
        <v>377.50000762939453</v>
      </c>
    </row>
    <row r="278" spans="1:11" ht="14.4" customHeight="1" x14ac:dyDescent="0.3">
      <c r="A278" s="831" t="s">
        <v>562</v>
      </c>
      <c r="B278" s="832" t="s">
        <v>563</v>
      </c>
      <c r="C278" s="835" t="s">
        <v>586</v>
      </c>
      <c r="D278" s="863" t="s">
        <v>587</v>
      </c>
      <c r="E278" s="835" t="s">
        <v>5207</v>
      </c>
      <c r="F278" s="863" t="s">
        <v>5208</v>
      </c>
      <c r="G278" s="835" t="s">
        <v>5213</v>
      </c>
      <c r="H278" s="835" t="s">
        <v>5475</v>
      </c>
      <c r="I278" s="849">
        <v>2.9050000905990601</v>
      </c>
      <c r="J278" s="849">
        <v>20</v>
      </c>
      <c r="K278" s="850">
        <v>58.100000381469727</v>
      </c>
    </row>
    <row r="279" spans="1:11" ht="14.4" customHeight="1" x14ac:dyDescent="0.3">
      <c r="A279" s="831" t="s">
        <v>562</v>
      </c>
      <c r="B279" s="832" t="s">
        <v>563</v>
      </c>
      <c r="C279" s="835" t="s">
        <v>586</v>
      </c>
      <c r="D279" s="863" t="s">
        <v>587</v>
      </c>
      <c r="E279" s="835" t="s">
        <v>5207</v>
      </c>
      <c r="F279" s="863" t="s">
        <v>5208</v>
      </c>
      <c r="G279" s="835" t="s">
        <v>5213</v>
      </c>
      <c r="H279" s="835" t="s">
        <v>5214</v>
      </c>
      <c r="I279" s="849">
        <v>2.380000114440918</v>
      </c>
      <c r="J279" s="849">
        <v>20</v>
      </c>
      <c r="K279" s="850">
        <v>47.599998474121094</v>
      </c>
    </row>
    <row r="280" spans="1:11" ht="14.4" customHeight="1" x14ac:dyDescent="0.3">
      <c r="A280" s="831" t="s">
        <v>562</v>
      </c>
      <c r="B280" s="832" t="s">
        <v>563</v>
      </c>
      <c r="C280" s="835" t="s">
        <v>586</v>
      </c>
      <c r="D280" s="863" t="s">
        <v>587</v>
      </c>
      <c r="E280" s="835" t="s">
        <v>5207</v>
      </c>
      <c r="F280" s="863" t="s">
        <v>5208</v>
      </c>
      <c r="G280" s="835" t="s">
        <v>5215</v>
      </c>
      <c r="H280" s="835" t="s">
        <v>5476</v>
      </c>
      <c r="I280" s="849">
        <v>2.9100000858306885</v>
      </c>
      <c r="J280" s="849">
        <v>10</v>
      </c>
      <c r="K280" s="850">
        <v>29.100000381469727</v>
      </c>
    </row>
    <row r="281" spans="1:11" ht="14.4" customHeight="1" x14ac:dyDescent="0.3">
      <c r="A281" s="831" t="s">
        <v>562</v>
      </c>
      <c r="B281" s="832" t="s">
        <v>563</v>
      </c>
      <c r="C281" s="835" t="s">
        <v>586</v>
      </c>
      <c r="D281" s="863" t="s">
        <v>587</v>
      </c>
      <c r="E281" s="835" t="s">
        <v>5207</v>
      </c>
      <c r="F281" s="863" t="s">
        <v>5208</v>
      </c>
      <c r="G281" s="835" t="s">
        <v>5215</v>
      </c>
      <c r="H281" s="835" t="s">
        <v>5216</v>
      </c>
      <c r="I281" s="849">
        <v>2.4500000476837158</v>
      </c>
      <c r="J281" s="849">
        <v>20</v>
      </c>
      <c r="K281" s="850">
        <v>49</v>
      </c>
    </row>
    <row r="282" spans="1:11" ht="14.4" customHeight="1" x14ac:dyDescent="0.3">
      <c r="A282" s="831" t="s">
        <v>562</v>
      </c>
      <c r="B282" s="832" t="s">
        <v>563</v>
      </c>
      <c r="C282" s="835" t="s">
        <v>586</v>
      </c>
      <c r="D282" s="863" t="s">
        <v>587</v>
      </c>
      <c r="E282" s="835" t="s">
        <v>5207</v>
      </c>
      <c r="F282" s="863" t="s">
        <v>5208</v>
      </c>
      <c r="G282" s="835" t="s">
        <v>5217</v>
      </c>
      <c r="H282" s="835" t="s">
        <v>5218</v>
      </c>
      <c r="I282" s="849">
        <v>4.817500114440918</v>
      </c>
      <c r="J282" s="849">
        <v>180</v>
      </c>
      <c r="K282" s="850">
        <v>867.30001068115234</v>
      </c>
    </row>
    <row r="283" spans="1:11" ht="14.4" customHeight="1" x14ac:dyDescent="0.3">
      <c r="A283" s="831" t="s">
        <v>562</v>
      </c>
      <c r="B283" s="832" t="s">
        <v>563</v>
      </c>
      <c r="C283" s="835" t="s">
        <v>586</v>
      </c>
      <c r="D283" s="863" t="s">
        <v>587</v>
      </c>
      <c r="E283" s="835" t="s">
        <v>5207</v>
      </c>
      <c r="F283" s="863" t="s">
        <v>5208</v>
      </c>
      <c r="G283" s="835" t="s">
        <v>5219</v>
      </c>
      <c r="H283" s="835" t="s">
        <v>5220</v>
      </c>
      <c r="I283" s="849">
        <v>9.9999997764825821E-3</v>
      </c>
      <c r="J283" s="849">
        <v>900</v>
      </c>
      <c r="K283" s="850">
        <v>9</v>
      </c>
    </row>
    <row r="284" spans="1:11" ht="14.4" customHeight="1" x14ac:dyDescent="0.3">
      <c r="A284" s="831" t="s">
        <v>562</v>
      </c>
      <c r="B284" s="832" t="s">
        <v>563</v>
      </c>
      <c r="C284" s="835" t="s">
        <v>586</v>
      </c>
      <c r="D284" s="863" t="s">
        <v>587</v>
      </c>
      <c r="E284" s="835" t="s">
        <v>5207</v>
      </c>
      <c r="F284" s="863" t="s">
        <v>5208</v>
      </c>
      <c r="G284" s="835" t="s">
        <v>5221</v>
      </c>
      <c r="H284" s="835" t="s">
        <v>5222</v>
      </c>
      <c r="I284" s="849">
        <v>6.0500001907348633</v>
      </c>
      <c r="J284" s="849">
        <v>80</v>
      </c>
      <c r="K284" s="850">
        <v>484</v>
      </c>
    </row>
    <row r="285" spans="1:11" ht="14.4" customHeight="1" x14ac:dyDescent="0.3">
      <c r="A285" s="831" t="s">
        <v>562</v>
      </c>
      <c r="B285" s="832" t="s">
        <v>563</v>
      </c>
      <c r="C285" s="835" t="s">
        <v>586</v>
      </c>
      <c r="D285" s="863" t="s">
        <v>587</v>
      </c>
      <c r="E285" s="835" t="s">
        <v>5207</v>
      </c>
      <c r="F285" s="863" t="s">
        <v>5208</v>
      </c>
      <c r="G285" s="835" t="s">
        <v>5223</v>
      </c>
      <c r="H285" s="835" t="s">
        <v>5224</v>
      </c>
      <c r="I285" s="849">
        <v>11.146666526794434</v>
      </c>
      <c r="J285" s="849">
        <v>30</v>
      </c>
      <c r="K285" s="850">
        <v>334.30000305175781</v>
      </c>
    </row>
    <row r="286" spans="1:11" ht="14.4" customHeight="1" x14ac:dyDescent="0.3">
      <c r="A286" s="831" t="s">
        <v>562</v>
      </c>
      <c r="B286" s="832" t="s">
        <v>563</v>
      </c>
      <c r="C286" s="835" t="s">
        <v>586</v>
      </c>
      <c r="D286" s="863" t="s">
        <v>587</v>
      </c>
      <c r="E286" s="835" t="s">
        <v>5207</v>
      </c>
      <c r="F286" s="863" t="s">
        <v>5208</v>
      </c>
      <c r="G286" s="835" t="s">
        <v>5229</v>
      </c>
      <c r="H286" s="835" t="s">
        <v>5230</v>
      </c>
      <c r="I286" s="849">
        <v>6.1500000953674316</v>
      </c>
      <c r="J286" s="849">
        <v>20</v>
      </c>
      <c r="K286" s="850">
        <v>123</v>
      </c>
    </row>
    <row r="287" spans="1:11" ht="14.4" customHeight="1" x14ac:dyDescent="0.3">
      <c r="A287" s="831" t="s">
        <v>562</v>
      </c>
      <c r="B287" s="832" t="s">
        <v>563</v>
      </c>
      <c r="C287" s="835" t="s">
        <v>586</v>
      </c>
      <c r="D287" s="863" t="s">
        <v>587</v>
      </c>
      <c r="E287" s="835" t="s">
        <v>5207</v>
      </c>
      <c r="F287" s="863" t="s">
        <v>5208</v>
      </c>
      <c r="G287" s="835" t="s">
        <v>5231</v>
      </c>
      <c r="H287" s="835" t="s">
        <v>5232</v>
      </c>
      <c r="I287" s="849">
        <v>3.4566667079925537</v>
      </c>
      <c r="J287" s="849">
        <v>120</v>
      </c>
      <c r="K287" s="850">
        <v>414.79998779296875</v>
      </c>
    </row>
    <row r="288" spans="1:11" ht="14.4" customHeight="1" x14ac:dyDescent="0.3">
      <c r="A288" s="831" t="s">
        <v>562</v>
      </c>
      <c r="B288" s="832" t="s">
        <v>563</v>
      </c>
      <c r="C288" s="835" t="s">
        <v>586</v>
      </c>
      <c r="D288" s="863" t="s">
        <v>587</v>
      </c>
      <c r="E288" s="835" t="s">
        <v>5207</v>
      </c>
      <c r="F288" s="863" t="s">
        <v>5208</v>
      </c>
      <c r="G288" s="835" t="s">
        <v>5233</v>
      </c>
      <c r="H288" s="835" t="s">
        <v>5234</v>
      </c>
      <c r="I288" s="849">
        <v>5.4499998092651367</v>
      </c>
      <c r="J288" s="849">
        <v>20</v>
      </c>
      <c r="K288" s="850">
        <v>109</v>
      </c>
    </row>
    <row r="289" spans="1:11" ht="14.4" customHeight="1" x14ac:dyDescent="0.3">
      <c r="A289" s="831" t="s">
        <v>562</v>
      </c>
      <c r="B289" s="832" t="s">
        <v>563</v>
      </c>
      <c r="C289" s="835" t="s">
        <v>586</v>
      </c>
      <c r="D289" s="863" t="s">
        <v>587</v>
      </c>
      <c r="E289" s="835" t="s">
        <v>5207</v>
      </c>
      <c r="F289" s="863" t="s">
        <v>5208</v>
      </c>
      <c r="G289" s="835" t="s">
        <v>5235</v>
      </c>
      <c r="H289" s="835" t="s">
        <v>5236</v>
      </c>
      <c r="I289" s="849">
        <v>3.3960000991821291</v>
      </c>
      <c r="J289" s="849">
        <v>320</v>
      </c>
      <c r="K289" s="850">
        <v>1086.800048828125</v>
      </c>
    </row>
    <row r="290" spans="1:11" ht="14.4" customHeight="1" x14ac:dyDescent="0.3">
      <c r="A290" s="831" t="s">
        <v>562</v>
      </c>
      <c r="B290" s="832" t="s">
        <v>563</v>
      </c>
      <c r="C290" s="835" t="s">
        <v>586</v>
      </c>
      <c r="D290" s="863" t="s">
        <v>587</v>
      </c>
      <c r="E290" s="835" t="s">
        <v>5207</v>
      </c>
      <c r="F290" s="863" t="s">
        <v>5208</v>
      </c>
      <c r="G290" s="835" t="s">
        <v>5241</v>
      </c>
      <c r="H290" s="835" t="s">
        <v>5242</v>
      </c>
      <c r="I290" s="849">
        <v>17.981110678778755</v>
      </c>
      <c r="J290" s="849">
        <v>550</v>
      </c>
      <c r="K290" s="850">
        <v>9890</v>
      </c>
    </row>
    <row r="291" spans="1:11" ht="14.4" customHeight="1" x14ac:dyDescent="0.3">
      <c r="A291" s="831" t="s">
        <v>562</v>
      </c>
      <c r="B291" s="832" t="s">
        <v>563</v>
      </c>
      <c r="C291" s="835" t="s">
        <v>586</v>
      </c>
      <c r="D291" s="863" t="s">
        <v>587</v>
      </c>
      <c r="E291" s="835" t="s">
        <v>5207</v>
      </c>
      <c r="F291" s="863" t="s">
        <v>5208</v>
      </c>
      <c r="G291" s="835" t="s">
        <v>5243</v>
      </c>
      <c r="H291" s="835" t="s">
        <v>5244</v>
      </c>
      <c r="I291" s="849">
        <v>15.293333371480307</v>
      </c>
      <c r="J291" s="849">
        <v>200</v>
      </c>
      <c r="K291" s="850">
        <v>3059.159912109375</v>
      </c>
    </row>
    <row r="292" spans="1:11" ht="14.4" customHeight="1" x14ac:dyDescent="0.3">
      <c r="A292" s="831" t="s">
        <v>562</v>
      </c>
      <c r="B292" s="832" t="s">
        <v>563</v>
      </c>
      <c r="C292" s="835" t="s">
        <v>586</v>
      </c>
      <c r="D292" s="863" t="s">
        <v>587</v>
      </c>
      <c r="E292" s="835" t="s">
        <v>5207</v>
      </c>
      <c r="F292" s="863" t="s">
        <v>5208</v>
      </c>
      <c r="G292" s="835" t="s">
        <v>5477</v>
      </c>
      <c r="H292" s="835" t="s">
        <v>5478</v>
      </c>
      <c r="I292" s="849">
        <v>15.289999961853027</v>
      </c>
      <c r="J292" s="849">
        <v>50</v>
      </c>
      <c r="K292" s="850">
        <v>764.5</v>
      </c>
    </row>
    <row r="293" spans="1:11" ht="14.4" customHeight="1" x14ac:dyDescent="0.3">
      <c r="A293" s="831" t="s">
        <v>562</v>
      </c>
      <c r="B293" s="832" t="s">
        <v>563</v>
      </c>
      <c r="C293" s="835" t="s">
        <v>586</v>
      </c>
      <c r="D293" s="863" t="s">
        <v>587</v>
      </c>
      <c r="E293" s="835" t="s">
        <v>5207</v>
      </c>
      <c r="F293" s="863" t="s">
        <v>5208</v>
      </c>
      <c r="G293" s="835" t="s">
        <v>5245</v>
      </c>
      <c r="H293" s="835" t="s">
        <v>5246</v>
      </c>
      <c r="I293" s="849">
        <v>22.989999771118164</v>
      </c>
      <c r="J293" s="849">
        <v>30</v>
      </c>
      <c r="K293" s="850">
        <v>689.69998168945312</v>
      </c>
    </row>
    <row r="294" spans="1:11" ht="14.4" customHeight="1" x14ac:dyDescent="0.3">
      <c r="A294" s="831" t="s">
        <v>562</v>
      </c>
      <c r="B294" s="832" t="s">
        <v>563</v>
      </c>
      <c r="C294" s="835" t="s">
        <v>586</v>
      </c>
      <c r="D294" s="863" t="s">
        <v>587</v>
      </c>
      <c r="E294" s="835" t="s">
        <v>5207</v>
      </c>
      <c r="F294" s="863" t="s">
        <v>5208</v>
      </c>
      <c r="G294" s="835" t="s">
        <v>5247</v>
      </c>
      <c r="H294" s="835" t="s">
        <v>5248</v>
      </c>
      <c r="I294" s="849">
        <v>22.989999771118164</v>
      </c>
      <c r="J294" s="849">
        <v>80</v>
      </c>
      <c r="K294" s="850">
        <v>1839.199951171875</v>
      </c>
    </row>
    <row r="295" spans="1:11" ht="14.4" customHeight="1" x14ac:dyDescent="0.3">
      <c r="A295" s="831" t="s">
        <v>562</v>
      </c>
      <c r="B295" s="832" t="s">
        <v>563</v>
      </c>
      <c r="C295" s="835" t="s">
        <v>586</v>
      </c>
      <c r="D295" s="863" t="s">
        <v>587</v>
      </c>
      <c r="E295" s="835" t="s">
        <v>5207</v>
      </c>
      <c r="F295" s="863" t="s">
        <v>5208</v>
      </c>
      <c r="G295" s="835" t="s">
        <v>5249</v>
      </c>
      <c r="H295" s="835" t="s">
        <v>5250</v>
      </c>
      <c r="I295" s="849">
        <v>22.989999771118164</v>
      </c>
      <c r="J295" s="849">
        <v>50</v>
      </c>
      <c r="K295" s="850">
        <v>1149.4999694824219</v>
      </c>
    </row>
    <row r="296" spans="1:11" ht="14.4" customHeight="1" x14ac:dyDescent="0.3">
      <c r="A296" s="831" t="s">
        <v>562</v>
      </c>
      <c r="B296" s="832" t="s">
        <v>563</v>
      </c>
      <c r="C296" s="835" t="s">
        <v>586</v>
      </c>
      <c r="D296" s="863" t="s">
        <v>587</v>
      </c>
      <c r="E296" s="835" t="s">
        <v>5207</v>
      </c>
      <c r="F296" s="863" t="s">
        <v>5208</v>
      </c>
      <c r="G296" s="835" t="s">
        <v>5251</v>
      </c>
      <c r="H296" s="835" t="s">
        <v>5252</v>
      </c>
      <c r="I296" s="849">
        <v>22.989999771118164</v>
      </c>
      <c r="J296" s="849">
        <v>20</v>
      </c>
      <c r="K296" s="850">
        <v>459.79998779296875</v>
      </c>
    </row>
    <row r="297" spans="1:11" ht="14.4" customHeight="1" x14ac:dyDescent="0.3">
      <c r="A297" s="831" t="s">
        <v>562</v>
      </c>
      <c r="B297" s="832" t="s">
        <v>563</v>
      </c>
      <c r="C297" s="835" t="s">
        <v>586</v>
      </c>
      <c r="D297" s="863" t="s">
        <v>587</v>
      </c>
      <c r="E297" s="835" t="s">
        <v>5207</v>
      </c>
      <c r="F297" s="863" t="s">
        <v>5208</v>
      </c>
      <c r="G297" s="835" t="s">
        <v>5253</v>
      </c>
      <c r="H297" s="835" t="s">
        <v>5254</v>
      </c>
      <c r="I297" s="849">
        <v>7.7399997711181641</v>
      </c>
      <c r="J297" s="849">
        <v>200</v>
      </c>
      <c r="K297" s="850">
        <v>1548.800048828125</v>
      </c>
    </row>
    <row r="298" spans="1:11" ht="14.4" customHeight="1" x14ac:dyDescent="0.3">
      <c r="A298" s="831" t="s">
        <v>562</v>
      </c>
      <c r="B298" s="832" t="s">
        <v>563</v>
      </c>
      <c r="C298" s="835" t="s">
        <v>586</v>
      </c>
      <c r="D298" s="863" t="s">
        <v>587</v>
      </c>
      <c r="E298" s="835" t="s">
        <v>5207</v>
      </c>
      <c r="F298" s="863" t="s">
        <v>5208</v>
      </c>
      <c r="G298" s="835" t="s">
        <v>5257</v>
      </c>
      <c r="H298" s="835" t="s">
        <v>5258</v>
      </c>
      <c r="I298" s="849">
        <v>9.528749942779541</v>
      </c>
      <c r="J298" s="849">
        <v>590</v>
      </c>
      <c r="K298" s="850">
        <v>5641.1000366210937</v>
      </c>
    </row>
    <row r="299" spans="1:11" ht="14.4" customHeight="1" x14ac:dyDescent="0.3">
      <c r="A299" s="831" t="s">
        <v>562</v>
      </c>
      <c r="B299" s="832" t="s">
        <v>563</v>
      </c>
      <c r="C299" s="835" t="s">
        <v>586</v>
      </c>
      <c r="D299" s="863" t="s">
        <v>587</v>
      </c>
      <c r="E299" s="835" t="s">
        <v>5207</v>
      </c>
      <c r="F299" s="863" t="s">
        <v>5208</v>
      </c>
      <c r="G299" s="835" t="s">
        <v>5259</v>
      </c>
      <c r="H299" s="835" t="s">
        <v>5260</v>
      </c>
      <c r="I299" s="849">
        <v>3.1400001049041748</v>
      </c>
      <c r="J299" s="849">
        <v>20</v>
      </c>
      <c r="K299" s="850">
        <v>62.799999237060547</v>
      </c>
    </row>
    <row r="300" spans="1:11" ht="14.4" customHeight="1" x14ac:dyDescent="0.3">
      <c r="A300" s="831" t="s">
        <v>562</v>
      </c>
      <c r="B300" s="832" t="s">
        <v>563</v>
      </c>
      <c r="C300" s="835" t="s">
        <v>586</v>
      </c>
      <c r="D300" s="863" t="s">
        <v>587</v>
      </c>
      <c r="E300" s="835" t="s">
        <v>5207</v>
      </c>
      <c r="F300" s="863" t="s">
        <v>5208</v>
      </c>
      <c r="G300" s="835" t="s">
        <v>5261</v>
      </c>
      <c r="H300" s="835" t="s">
        <v>5262</v>
      </c>
      <c r="I300" s="849">
        <v>2.0537499487400055</v>
      </c>
      <c r="J300" s="849">
        <v>75</v>
      </c>
      <c r="K300" s="850">
        <v>154.00000095367432</v>
      </c>
    </row>
    <row r="301" spans="1:11" ht="14.4" customHeight="1" x14ac:dyDescent="0.3">
      <c r="A301" s="831" t="s">
        <v>562</v>
      </c>
      <c r="B301" s="832" t="s">
        <v>563</v>
      </c>
      <c r="C301" s="835" t="s">
        <v>586</v>
      </c>
      <c r="D301" s="863" t="s">
        <v>587</v>
      </c>
      <c r="E301" s="835" t="s">
        <v>5207</v>
      </c>
      <c r="F301" s="863" t="s">
        <v>5208</v>
      </c>
      <c r="G301" s="835" t="s">
        <v>5479</v>
      </c>
      <c r="H301" s="835" t="s">
        <v>5480</v>
      </c>
      <c r="I301" s="849">
        <v>80.576667785644531</v>
      </c>
      <c r="J301" s="849">
        <v>6</v>
      </c>
      <c r="K301" s="850">
        <v>483.46000671386719</v>
      </c>
    </row>
    <row r="302" spans="1:11" ht="14.4" customHeight="1" x14ac:dyDescent="0.3">
      <c r="A302" s="831" t="s">
        <v>562</v>
      </c>
      <c r="B302" s="832" t="s">
        <v>563</v>
      </c>
      <c r="C302" s="835" t="s">
        <v>586</v>
      </c>
      <c r="D302" s="863" t="s">
        <v>587</v>
      </c>
      <c r="E302" s="835" t="s">
        <v>5207</v>
      </c>
      <c r="F302" s="863" t="s">
        <v>5208</v>
      </c>
      <c r="G302" s="835" t="s">
        <v>5266</v>
      </c>
      <c r="H302" s="835" t="s">
        <v>5267</v>
      </c>
      <c r="I302" s="849">
        <v>2.4615384982182431</v>
      </c>
      <c r="J302" s="849">
        <v>1700</v>
      </c>
      <c r="K302" s="850">
        <v>4184.5099945068359</v>
      </c>
    </row>
    <row r="303" spans="1:11" ht="14.4" customHeight="1" x14ac:dyDescent="0.3">
      <c r="A303" s="831" t="s">
        <v>562</v>
      </c>
      <c r="B303" s="832" t="s">
        <v>563</v>
      </c>
      <c r="C303" s="835" t="s">
        <v>586</v>
      </c>
      <c r="D303" s="863" t="s">
        <v>587</v>
      </c>
      <c r="E303" s="835" t="s">
        <v>5207</v>
      </c>
      <c r="F303" s="863" t="s">
        <v>5208</v>
      </c>
      <c r="G303" s="835" t="s">
        <v>5268</v>
      </c>
      <c r="H303" s="835" t="s">
        <v>5269</v>
      </c>
      <c r="I303" s="849">
        <v>0.2512499988079071</v>
      </c>
      <c r="J303" s="849">
        <v>1500</v>
      </c>
      <c r="K303" s="850">
        <v>376</v>
      </c>
    </row>
    <row r="304" spans="1:11" ht="14.4" customHeight="1" x14ac:dyDescent="0.3">
      <c r="A304" s="831" t="s">
        <v>562</v>
      </c>
      <c r="B304" s="832" t="s">
        <v>563</v>
      </c>
      <c r="C304" s="835" t="s">
        <v>586</v>
      </c>
      <c r="D304" s="863" t="s">
        <v>587</v>
      </c>
      <c r="E304" s="835" t="s">
        <v>5207</v>
      </c>
      <c r="F304" s="863" t="s">
        <v>5208</v>
      </c>
      <c r="G304" s="835" t="s">
        <v>5274</v>
      </c>
      <c r="H304" s="835" t="s">
        <v>5275</v>
      </c>
      <c r="I304" s="849">
        <v>13.310000419616699</v>
      </c>
      <c r="J304" s="849">
        <v>248</v>
      </c>
      <c r="K304" s="850">
        <v>3300.870020866394</v>
      </c>
    </row>
    <row r="305" spans="1:11" ht="14.4" customHeight="1" x14ac:dyDescent="0.3">
      <c r="A305" s="831" t="s">
        <v>562</v>
      </c>
      <c r="B305" s="832" t="s">
        <v>563</v>
      </c>
      <c r="C305" s="835" t="s">
        <v>586</v>
      </c>
      <c r="D305" s="863" t="s">
        <v>587</v>
      </c>
      <c r="E305" s="835" t="s">
        <v>5207</v>
      </c>
      <c r="F305" s="863" t="s">
        <v>5208</v>
      </c>
      <c r="G305" s="835" t="s">
        <v>5276</v>
      </c>
      <c r="H305" s="835" t="s">
        <v>5277</v>
      </c>
      <c r="I305" s="849">
        <v>1.5099999904632568</v>
      </c>
      <c r="J305" s="849">
        <v>100</v>
      </c>
      <c r="K305" s="850">
        <v>151</v>
      </c>
    </row>
    <row r="306" spans="1:11" ht="14.4" customHeight="1" x14ac:dyDescent="0.3">
      <c r="A306" s="831" t="s">
        <v>562</v>
      </c>
      <c r="B306" s="832" t="s">
        <v>563</v>
      </c>
      <c r="C306" s="835" t="s">
        <v>586</v>
      </c>
      <c r="D306" s="863" t="s">
        <v>587</v>
      </c>
      <c r="E306" s="835" t="s">
        <v>5207</v>
      </c>
      <c r="F306" s="863" t="s">
        <v>5208</v>
      </c>
      <c r="G306" s="835" t="s">
        <v>5280</v>
      </c>
      <c r="H306" s="835" t="s">
        <v>5281</v>
      </c>
      <c r="I306" s="849">
        <v>9.1999998092651367</v>
      </c>
      <c r="J306" s="849">
        <v>1800</v>
      </c>
      <c r="K306" s="850">
        <v>16560</v>
      </c>
    </row>
    <row r="307" spans="1:11" ht="14.4" customHeight="1" x14ac:dyDescent="0.3">
      <c r="A307" s="831" t="s">
        <v>562</v>
      </c>
      <c r="B307" s="832" t="s">
        <v>563</v>
      </c>
      <c r="C307" s="835" t="s">
        <v>586</v>
      </c>
      <c r="D307" s="863" t="s">
        <v>587</v>
      </c>
      <c r="E307" s="835" t="s">
        <v>5207</v>
      </c>
      <c r="F307" s="863" t="s">
        <v>5208</v>
      </c>
      <c r="G307" s="835" t="s">
        <v>5284</v>
      </c>
      <c r="H307" s="835" t="s">
        <v>5285</v>
      </c>
      <c r="I307" s="849">
        <v>6.2899999618530273</v>
      </c>
      <c r="J307" s="849">
        <v>30</v>
      </c>
      <c r="K307" s="850">
        <v>188.69999694824219</v>
      </c>
    </row>
    <row r="308" spans="1:11" ht="14.4" customHeight="1" x14ac:dyDescent="0.3">
      <c r="A308" s="831" t="s">
        <v>562</v>
      </c>
      <c r="B308" s="832" t="s">
        <v>563</v>
      </c>
      <c r="C308" s="835" t="s">
        <v>586</v>
      </c>
      <c r="D308" s="863" t="s">
        <v>587</v>
      </c>
      <c r="E308" s="835" t="s">
        <v>5207</v>
      </c>
      <c r="F308" s="863" t="s">
        <v>5208</v>
      </c>
      <c r="G308" s="835" t="s">
        <v>5286</v>
      </c>
      <c r="H308" s="835" t="s">
        <v>5287</v>
      </c>
      <c r="I308" s="849">
        <v>172.5</v>
      </c>
      <c r="J308" s="849">
        <v>5</v>
      </c>
      <c r="K308" s="850">
        <v>862.5</v>
      </c>
    </row>
    <row r="309" spans="1:11" ht="14.4" customHeight="1" x14ac:dyDescent="0.3">
      <c r="A309" s="831" t="s">
        <v>562</v>
      </c>
      <c r="B309" s="832" t="s">
        <v>563</v>
      </c>
      <c r="C309" s="835" t="s">
        <v>586</v>
      </c>
      <c r="D309" s="863" t="s">
        <v>587</v>
      </c>
      <c r="E309" s="835" t="s">
        <v>5207</v>
      </c>
      <c r="F309" s="863" t="s">
        <v>5208</v>
      </c>
      <c r="G309" s="835" t="s">
        <v>5288</v>
      </c>
      <c r="H309" s="835" t="s">
        <v>5289</v>
      </c>
      <c r="I309" s="849">
        <v>7.5</v>
      </c>
      <c r="J309" s="849">
        <v>200</v>
      </c>
      <c r="K309" s="850">
        <v>1500.6000366210937</v>
      </c>
    </row>
    <row r="310" spans="1:11" ht="14.4" customHeight="1" x14ac:dyDescent="0.3">
      <c r="A310" s="831" t="s">
        <v>562</v>
      </c>
      <c r="B310" s="832" t="s">
        <v>563</v>
      </c>
      <c r="C310" s="835" t="s">
        <v>586</v>
      </c>
      <c r="D310" s="863" t="s">
        <v>587</v>
      </c>
      <c r="E310" s="835" t="s">
        <v>5207</v>
      </c>
      <c r="F310" s="863" t="s">
        <v>5208</v>
      </c>
      <c r="G310" s="835" t="s">
        <v>5290</v>
      </c>
      <c r="H310" s="835" t="s">
        <v>5291</v>
      </c>
      <c r="I310" s="849">
        <v>6.1700000762939453</v>
      </c>
      <c r="J310" s="849">
        <v>50</v>
      </c>
      <c r="K310" s="850">
        <v>308.5</v>
      </c>
    </row>
    <row r="311" spans="1:11" ht="14.4" customHeight="1" x14ac:dyDescent="0.3">
      <c r="A311" s="831" t="s">
        <v>562</v>
      </c>
      <c r="B311" s="832" t="s">
        <v>563</v>
      </c>
      <c r="C311" s="835" t="s">
        <v>586</v>
      </c>
      <c r="D311" s="863" t="s">
        <v>587</v>
      </c>
      <c r="E311" s="835" t="s">
        <v>5207</v>
      </c>
      <c r="F311" s="863" t="s">
        <v>5208</v>
      </c>
      <c r="G311" s="835" t="s">
        <v>5290</v>
      </c>
      <c r="H311" s="835" t="s">
        <v>5292</v>
      </c>
      <c r="I311" s="849">
        <v>6.1700000762939453</v>
      </c>
      <c r="J311" s="849">
        <v>200</v>
      </c>
      <c r="K311" s="850">
        <v>1234.1000137329102</v>
      </c>
    </row>
    <row r="312" spans="1:11" ht="14.4" customHeight="1" x14ac:dyDescent="0.3">
      <c r="A312" s="831" t="s">
        <v>562</v>
      </c>
      <c r="B312" s="832" t="s">
        <v>563</v>
      </c>
      <c r="C312" s="835" t="s">
        <v>586</v>
      </c>
      <c r="D312" s="863" t="s">
        <v>587</v>
      </c>
      <c r="E312" s="835" t="s">
        <v>5207</v>
      </c>
      <c r="F312" s="863" t="s">
        <v>5208</v>
      </c>
      <c r="G312" s="835" t="s">
        <v>5293</v>
      </c>
      <c r="H312" s="835" t="s">
        <v>5294</v>
      </c>
      <c r="I312" s="849">
        <v>204.40499877929687</v>
      </c>
      <c r="J312" s="849">
        <v>60</v>
      </c>
      <c r="K312" s="850">
        <v>12264.2998046875</v>
      </c>
    </row>
    <row r="313" spans="1:11" ht="14.4" customHeight="1" x14ac:dyDescent="0.3">
      <c r="A313" s="831" t="s">
        <v>562</v>
      </c>
      <c r="B313" s="832" t="s">
        <v>563</v>
      </c>
      <c r="C313" s="835" t="s">
        <v>586</v>
      </c>
      <c r="D313" s="863" t="s">
        <v>587</v>
      </c>
      <c r="E313" s="835" t="s">
        <v>5207</v>
      </c>
      <c r="F313" s="863" t="s">
        <v>5208</v>
      </c>
      <c r="G313" s="835" t="s">
        <v>5295</v>
      </c>
      <c r="H313" s="835" t="s">
        <v>5296</v>
      </c>
      <c r="I313" s="849">
        <v>34.504999160766602</v>
      </c>
      <c r="J313" s="849">
        <v>32</v>
      </c>
      <c r="K313" s="850">
        <v>1104.2000122070312</v>
      </c>
    </row>
    <row r="314" spans="1:11" ht="14.4" customHeight="1" x14ac:dyDescent="0.3">
      <c r="A314" s="831" t="s">
        <v>562</v>
      </c>
      <c r="B314" s="832" t="s">
        <v>563</v>
      </c>
      <c r="C314" s="835" t="s">
        <v>586</v>
      </c>
      <c r="D314" s="863" t="s">
        <v>587</v>
      </c>
      <c r="E314" s="835" t="s">
        <v>5207</v>
      </c>
      <c r="F314" s="863" t="s">
        <v>5208</v>
      </c>
      <c r="G314" s="835" t="s">
        <v>5295</v>
      </c>
      <c r="H314" s="835" t="s">
        <v>5297</v>
      </c>
      <c r="I314" s="849">
        <v>34.50599899291992</v>
      </c>
      <c r="J314" s="849">
        <v>42</v>
      </c>
      <c r="K314" s="850">
        <v>1449.3199920654297</v>
      </c>
    </row>
    <row r="315" spans="1:11" ht="14.4" customHeight="1" x14ac:dyDescent="0.3">
      <c r="A315" s="831" t="s">
        <v>562</v>
      </c>
      <c r="B315" s="832" t="s">
        <v>563</v>
      </c>
      <c r="C315" s="835" t="s">
        <v>586</v>
      </c>
      <c r="D315" s="863" t="s">
        <v>587</v>
      </c>
      <c r="E315" s="835" t="s">
        <v>5207</v>
      </c>
      <c r="F315" s="863" t="s">
        <v>5208</v>
      </c>
      <c r="G315" s="835" t="s">
        <v>5298</v>
      </c>
      <c r="H315" s="835" t="s">
        <v>5299</v>
      </c>
      <c r="I315" s="849">
        <v>138.00999450683594</v>
      </c>
      <c r="J315" s="849">
        <v>16</v>
      </c>
      <c r="K315" s="850">
        <v>2208.159912109375</v>
      </c>
    </row>
    <row r="316" spans="1:11" ht="14.4" customHeight="1" x14ac:dyDescent="0.3">
      <c r="A316" s="831" t="s">
        <v>562</v>
      </c>
      <c r="B316" s="832" t="s">
        <v>563</v>
      </c>
      <c r="C316" s="835" t="s">
        <v>586</v>
      </c>
      <c r="D316" s="863" t="s">
        <v>587</v>
      </c>
      <c r="E316" s="835" t="s">
        <v>5207</v>
      </c>
      <c r="F316" s="863" t="s">
        <v>5208</v>
      </c>
      <c r="G316" s="835" t="s">
        <v>5301</v>
      </c>
      <c r="H316" s="835" t="s">
        <v>5302</v>
      </c>
      <c r="I316" s="849">
        <v>6.8299999237060547</v>
      </c>
      <c r="J316" s="849">
        <v>4</v>
      </c>
      <c r="K316" s="850">
        <v>27.319999694824219</v>
      </c>
    </row>
    <row r="317" spans="1:11" ht="14.4" customHeight="1" x14ac:dyDescent="0.3">
      <c r="A317" s="831" t="s">
        <v>562</v>
      </c>
      <c r="B317" s="832" t="s">
        <v>563</v>
      </c>
      <c r="C317" s="835" t="s">
        <v>586</v>
      </c>
      <c r="D317" s="863" t="s">
        <v>587</v>
      </c>
      <c r="E317" s="835" t="s">
        <v>5207</v>
      </c>
      <c r="F317" s="863" t="s">
        <v>5208</v>
      </c>
      <c r="G317" s="835" t="s">
        <v>5303</v>
      </c>
      <c r="H317" s="835" t="s">
        <v>5304</v>
      </c>
      <c r="I317" s="849">
        <v>6.7899999618530273</v>
      </c>
      <c r="J317" s="849">
        <v>4</v>
      </c>
      <c r="K317" s="850">
        <v>27.159999847412109</v>
      </c>
    </row>
    <row r="318" spans="1:11" ht="14.4" customHeight="1" x14ac:dyDescent="0.3">
      <c r="A318" s="831" t="s">
        <v>562</v>
      </c>
      <c r="B318" s="832" t="s">
        <v>563</v>
      </c>
      <c r="C318" s="835" t="s">
        <v>586</v>
      </c>
      <c r="D318" s="863" t="s">
        <v>587</v>
      </c>
      <c r="E318" s="835" t="s">
        <v>5207</v>
      </c>
      <c r="F318" s="863" t="s">
        <v>5208</v>
      </c>
      <c r="G318" s="835" t="s">
        <v>5307</v>
      </c>
      <c r="H318" s="835" t="s">
        <v>5308</v>
      </c>
      <c r="I318" s="849">
        <v>197.57000732421875</v>
      </c>
      <c r="J318" s="849">
        <v>15</v>
      </c>
      <c r="K318" s="850">
        <v>2963.5501098632812</v>
      </c>
    </row>
    <row r="319" spans="1:11" ht="14.4" customHeight="1" x14ac:dyDescent="0.3">
      <c r="A319" s="831" t="s">
        <v>562</v>
      </c>
      <c r="B319" s="832" t="s">
        <v>563</v>
      </c>
      <c r="C319" s="835" t="s">
        <v>586</v>
      </c>
      <c r="D319" s="863" t="s">
        <v>587</v>
      </c>
      <c r="E319" s="835" t="s">
        <v>5207</v>
      </c>
      <c r="F319" s="863" t="s">
        <v>5208</v>
      </c>
      <c r="G319" s="835" t="s">
        <v>5309</v>
      </c>
      <c r="H319" s="835" t="s">
        <v>5310</v>
      </c>
      <c r="I319" s="849">
        <v>1.0900000333786011</v>
      </c>
      <c r="J319" s="849">
        <v>1300</v>
      </c>
      <c r="K319" s="850">
        <v>1417</v>
      </c>
    </row>
    <row r="320" spans="1:11" ht="14.4" customHeight="1" x14ac:dyDescent="0.3">
      <c r="A320" s="831" t="s">
        <v>562</v>
      </c>
      <c r="B320" s="832" t="s">
        <v>563</v>
      </c>
      <c r="C320" s="835" t="s">
        <v>586</v>
      </c>
      <c r="D320" s="863" t="s">
        <v>587</v>
      </c>
      <c r="E320" s="835" t="s">
        <v>5207</v>
      </c>
      <c r="F320" s="863" t="s">
        <v>5208</v>
      </c>
      <c r="G320" s="835" t="s">
        <v>5311</v>
      </c>
      <c r="H320" s="835" t="s">
        <v>5312</v>
      </c>
      <c r="I320" s="849">
        <v>0.47874999046325684</v>
      </c>
      <c r="J320" s="849">
        <v>800</v>
      </c>
      <c r="K320" s="850">
        <v>383</v>
      </c>
    </row>
    <row r="321" spans="1:11" ht="14.4" customHeight="1" x14ac:dyDescent="0.3">
      <c r="A321" s="831" t="s">
        <v>562</v>
      </c>
      <c r="B321" s="832" t="s">
        <v>563</v>
      </c>
      <c r="C321" s="835" t="s">
        <v>586</v>
      </c>
      <c r="D321" s="863" t="s">
        <v>587</v>
      </c>
      <c r="E321" s="835" t="s">
        <v>5207</v>
      </c>
      <c r="F321" s="863" t="s">
        <v>5208</v>
      </c>
      <c r="G321" s="835" t="s">
        <v>5313</v>
      </c>
      <c r="H321" s="835" t="s">
        <v>5314</v>
      </c>
      <c r="I321" s="849">
        <v>1.671999955177307</v>
      </c>
      <c r="J321" s="849">
        <v>600</v>
      </c>
      <c r="K321" s="850">
        <v>1004</v>
      </c>
    </row>
    <row r="322" spans="1:11" ht="14.4" customHeight="1" x14ac:dyDescent="0.3">
      <c r="A322" s="831" t="s">
        <v>562</v>
      </c>
      <c r="B322" s="832" t="s">
        <v>563</v>
      </c>
      <c r="C322" s="835" t="s">
        <v>586</v>
      </c>
      <c r="D322" s="863" t="s">
        <v>587</v>
      </c>
      <c r="E322" s="835" t="s">
        <v>5207</v>
      </c>
      <c r="F322" s="863" t="s">
        <v>5208</v>
      </c>
      <c r="G322" s="835" t="s">
        <v>5315</v>
      </c>
      <c r="H322" s="835" t="s">
        <v>5316</v>
      </c>
      <c r="I322" s="849">
        <v>0.67000001668930054</v>
      </c>
      <c r="J322" s="849">
        <v>500</v>
      </c>
      <c r="K322" s="850">
        <v>335</v>
      </c>
    </row>
    <row r="323" spans="1:11" ht="14.4" customHeight="1" x14ac:dyDescent="0.3">
      <c r="A323" s="831" t="s">
        <v>562</v>
      </c>
      <c r="B323" s="832" t="s">
        <v>563</v>
      </c>
      <c r="C323" s="835" t="s">
        <v>586</v>
      </c>
      <c r="D323" s="863" t="s">
        <v>587</v>
      </c>
      <c r="E323" s="835" t="s">
        <v>5207</v>
      </c>
      <c r="F323" s="863" t="s">
        <v>5208</v>
      </c>
      <c r="G323" s="835" t="s">
        <v>5323</v>
      </c>
      <c r="H323" s="835" t="s">
        <v>5324</v>
      </c>
      <c r="I323" s="849">
        <v>8.8360000610351559</v>
      </c>
      <c r="J323" s="849">
        <v>22</v>
      </c>
      <c r="K323" s="850">
        <v>194.40000343322754</v>
      </c>
    </row>
    <row r="324" spans="1:11" ht="14.4" customHeight="1" x14ac:dyDescent="0.3">
      <c r="A324" s="831" t="s">
        <v>562</v>
      </c>
      <c r="B324" s="832" t="s">
        <v>563</v>
      </c>
      <c r="C324" s="835" t="s">
        <v>586</v>
      </c>
      <c r="D324" s="863" t="s">
        <v>587</v>
      </c>
      <c r="E324" s="835" t="s">
        <v>5207</v>
      </c>
      <c r="F324" s="863" t="s">
        <v>5208</v>
      </c>
      <c r="G324" s="835" t="s">
        <v>5325</v>
      </c>
      <c r="H324" s="835" t="s">
        <v>5326</v>
      </c>
      <c r="I324" s="849">
        <v>8.4700002670288086</v>
      </c>
      <c r="J324" s="849">
        <v>4800</v>
      </c>
      <c r="K324" s="850">
        <v>40656.0009765625</v>
      </c>
    </row>
    <row r="325" spans="1:11" ht="14.4" customHeight="1" x14ac:dyDescent="0.3">
      <c r="A325" s="831" t="s">
        <v>562</v>
      </c>
      <c r="B325" s="832" t="s">
        <v>563</v>
      </c>
      <c r="C325" s="835" t="s">
        <v>586</v>
      </c>
      <c r="D325" s="863" t="s">
        <v>587</v>
      </c>
      <c r="E325" s="835" t="s">
        <v>5207</v>
      </c>
      <c r="F325" s="863" t="s">
        <v>5208</v>
      </c>
      <c r="G325" s="835" t="s">
        <v>5327</v>
      </c>
      <c r="H325" s="835" t="s">
        <v>5328</v>
      </c>
      <c r="I325" s="849">
        <v>9.4399995803833008</v>
      </c>
      <c r="J325" s="849">
        <v>500</v>
      </c>
      <c r="K325" s="850">
        <v>4720</v>
      </c>
    </row>
    <row r="326" spans="1:11" ht="14.4" customHeight="1" x14ac:dyDescent="0.3">
      <c r="A326" s="831" t="s">
        <v>562</v>
      </c>
      <c r="B326" s="832" t="s">
        <v>563</v>
      </c>
      <c r="C326" s="835" t="s">
        <v>586</v>
      </c>
      <c r="D326" s="863" t="s">
        <v>587</v>
      </c>
      <c r="E326" s="835" t="s">
        <v>5207</v>
      </c>
      <c r="F326" s="863" t="s">
        <v>5208</v>
      </c>
      <c r="G326" s="835" t="s">
        <v>5332</v>
      </c>
      <c r="H326" s="835" t="s">
        <v>5333</v>
      </c>
      <c r="I326" s="849">
        <v>15.039999961853027</v>
      </c>
      <c r="J326" s="849">
        <v>90</v>
      </c>
      <c r="K326" s="850">
        <v>1353.5999755859375</v>
      </c>
    </row>
    <row r="327" spans="1:11" ht="14.4" customHeight="1" x14ac:dyDescent="0.3">
      <c r="A327" s="831" t="s">
        <v>562</v>
      </c>
      <c r="B327" s="832" t="s">
        <v>563</v>
      </c>
      <c r="C327" s="835" t="s">
        <v>586</v>
      </c>
      <c r="D327" s="863" t="s">
        <v>587</v>
      </c>
      <c r="E327" s="835" t="s">
        <v>5207</v>
      </c>
      <c r="F327" s="863" t="s">
        <v>5208</v>
      </c>
      <c r="G327" s="835" t="s">
        <v>5334</v>
      </c>
      <c r="H327" s="835" t="s">
        <v>5335</v>
      </c>
      <c r="I327" s="849">
        <v>6.2300000190734863</v>
      </c>
      <c r="J327" s="849">
        <v>290</v>
      </c>
      <c r="K327" s="850">
        <v>1806.6999816894531</v>
      </c>
    </row>
    <row r="328" spans="1:11" ht="14.4" customHeight="1" x14ac:dyDescent="0.3">
      <c r="A328" s="831" t="s">
        <v>562</v>
      </c>
      <c r="B328" s="832" t="s">
        <v>563</v>
      </c>
      <c r="C328" s="835" t="s">
        <v>586</v>
      </c>
      <c r="D328" s="863" t="s">
        <v>587</v>
      </c>
      <c r="E328" s="835" t="s">
        <v>5207</v>
      </c>
      <c r="F328" s="863" t="s">
        <v>5208</v>
      </c>
      <c r="G328" s="835" t="s">
        <v>5340</v>
      </c>
      <c r="H328" s="835" t="s">
        <v>5341</v>
      </c>
      <c r="I328" s="849">
        <v>1.0299999713897705</v>
      </c>
      <c r="J328" s="849">
        <v>825</v>
      </c>
      <c r="K328" s="850">
        <v>849.75</v>
      </c>
    </row>
    <row r="329" spans="1:11" ht="14.4" customHeight="1" x14ac:dyDescent="0.3">
      <c r="A329" s="831" t="s">
        <v>562</v>
      </c>
      <c r="B329" s="832" t="s">
        <v>563</v>
      </c>
      <c r="C329" s="835" t="s">
        <v>586</v>
      </c>
      <c r="D329" s="863" t="s">
        <v>587</v>
      </c>
      <c r="E329" s="835" t="s">
        <v>5207</v>
      </c>
      <c r="F329" s="863" t="s">
        <v>5208</v>
      </c>
      <c r="G329" s="835" t="s">
        <v>5342</v>
      </c>
      <c r="H329" s="835" t="s">
        <v>5343</v>
      </c>
      <c r="I329" s="849">
        <v>5.7300000190734863</v>
      </c>
      <c r="J329" s="849">
        <v>1250</v>
      </c>
      <c r="K329" s="850">
        <v>7052.5</v>
      </c>
    </row>
    <row r="330" spans="1:11" ht="14.4" customHeight="1" x14ac:dyDescent="0.3">
      <c r="A330" s="831" t="s">
        <v>562</v>
      </c>
      <c r="B330" s="832" t="s">
        <v>563</v>
      </c>
      <c r="C330" s="835" t="s">
        <v>586</v>
      </c>
      <c r="D330" s="863" t="s">
        <v>587</v>
      </c>
      <c r="E330" s="835" t="s">
        <v>5207</v>
      </c>
      <c r="F330" s="863" t="s">
        <v>5208</v>
      </c>
      <c r="G330" s="835" t="s">
        <v>5342</v>
      </c>
      <c r="H330" s="835" t="s">
        <v>5344</v>
      </c>
      <c r="I330" s="849">
        <v>5.8774999380111694</v>
      </c>
      <c r="J330" s="849">
        <v>1000</v>
      </c>
      <c r="K330" s="850">
        <v>5877.5</v>
      </c>
    </row>
    <row r="331" spans="1:11" ht="14.4" customHeight="1" x14ac:dyDescent="0.3">
      <c r="A331" s="831" t="s">
        <v>562</v>
      </c>
      <c r="B331" s="832" t="s">
        <v>563</v>
      </c>
      <c r="C331" s="835" t="s">
        <v>586</v>
      </c>
      <c r="D331" s="863" t="s">
        <v>587</v>
      </c>
      <c r="E331" s="835" t="s">
        <v>5207</v>
      </c>
      <c r="F331" s="863" t="s">
        <v>5208</v>
      </c>
      <c r="G331" s="835" t="s">
        <v>5342</v>
      </c>
      <c r="H331" s="835" t="s">
        <v>5345</v>
      </c>
      <c r="I331" s="849">
        <v>7.0500001907348633</v>
      </c>
      <c r="J331" s="849">
        <v>250</v>
      </c>
      <c r="K331" s="850">
        <v>1762.5</v>
      </c>
    </row>
    <row r="332" spans="1:11" ht="14.4" customHeight="1" x14ac:dyDescent="0.3">
      <c r="A332" s="831" t="s">
        <v>562</v>
      </c>
      <c r="B332" s="832" t="s">
        <v>563</v>
      </c>
      <c r="C332" s="835" t="s">
        <v>586</v>
      </c>
      <c r="D332" s="863" t="s">
        <v>587</v>
      </c>
      <c r="E332" s="835" t="s">
        <v>5207</v>
      </c>
      <c r="F332" s="863" t="s">
        <v>5208</v>
      </c>
      <c r="G332" s="835" t="s">
        <v>5346</v>
      </c>
      <c r="H332" s="835" t="s">
        <v>5347</v>
      </c>
      <c r="I332" s="849">
        <v>3.1333334445953369</v>
      </c>
      <c r="J332" s="849">
        <v>300</v>
      </c>
      <c r="K332" s="850">
        <v>940</v>
      </c>
    </row>
    <row r="333" spans="1:11" ht="14.4" customHeight="1" x14ac:dyDescent="0.3">
      <c r="A333" s="831" t="s">
        <v>562</v>
      </c>
      <c r="B333" s="832" t="s">
        <v>563</v>
      </c>
      <c r="C333" s="835" t="s">
        <v>586</v>
      </c>
      <c r="D333" s="863" t="s">
        <v>587</v>
      </c>
      <c r="E333" s="835" t="s">
        <v>5207</v>
      </c>
      <c r="F333" s="863" t="s">
        <v>5208</v>
      </c>
      <c r="G333" s="835" t="s">
        <v>5481</v>
      </c>
      <c r="H333" s="835" t="s">
        <v>5482</v>
      </c>
      <c r="I333" s="849">
        <v>68.279998779296875</v>
      </c>
      <c r="J333" s="849">
        <v>24</v>
      </c>
      <c r="K333" s="850">
        <v>1638.72998046875</v>
      </c>
    </row>
    <row r="334" spans="1:11" ht="14.4" customHeight="1" x14ac:dyDescent="0.3">
      <c r="A334" s="831" t="s">
        <v>562</v>
      </c>
      <c r="B334" s="832" t="s">
        <v>563</v>
      </c>
      <c r="C334" s="835" t="s">
        <v>586</v>
      </c>
      <c r="D334" s="863" t="s">
        <v>587</v>
      </c>
      <c r="E334" s="835" t="s">
        <v>5207</v>
      </c>
      <c r="F334" s="863" t="s">
        <v>5208</v>
      </c>
      <c r="G334" s="835" t="s">
        <v>5356</v>
      </c>
      <c r="H334" s="835" t="s">
        <v>5357</v>
      </c>
      <c r="I334" s="849">
        <v>0.4699999988079071</v>
      </c>
      <c r="J334" s="849">
        <v>300</v>
      </c>
      <c r="K334" s="850">
        <v>141</v>
      </c>
    </row>
    <row r="335" spans="1:11" ht="14.4" customHeight="1" x14ac:dyDescent="0.3">
      <c r="A335" s="831" t="s">
        <v>562</v>
      </c>
      <c r="B335" s="832" t="s">
        <v>563</v>
      </c>
      <c r="C335" s="835" t="s">
        <v>586</v>
      </c>
      <c r="D335" s="863" t="s">
        <v>587</v>
      </c>
      <c r="E335" s="835" t="s">
        <v>5207</v>
      </c>
      <c r="F335" s="863" t="s">
        <v>5208</v>
      </c>
      <c r="G335" s="835" t="s">
        <v>5358</v>
      </c>
      <c r="H335" s="835" t="s">
        <v>5359</v>
      </c>
      <c r="I335" s="849">
        <v>2.3709999084472657</v>
      </c>
      <c r="J335" s="849">
        <v>650</v>
      </c>
      <c r="K335" s="850">
        <v>1541</v>
      </c>
    </row>
    <row r="336" spans="1:11" ht="14.4" customHeight="1" x14ac:dyDescent="0.3">
      <c r="A336" s="831" t="s">
        <v>562</v>
      </c>
      <c r="B336" s="832" t="s">
        <v>563</v>
      </c>
      <c r="C336" s="835" t="s">
        <v>586</v>
      </c>
      <c r="D336" s="863" t="s">
        <v>587</v>
      </c>
      <c r="E336" s="835" t="s">
        <v>5207</v>
      </c>
      <c r="F336" s="863" t="s">
        <v>5208</v>
      </c>
      <c r="G336" s="835" t="s">
        <v>5366</v>
      </c>
      <c r="H336" s="835" t="s">
        <v>5367</v>
      </c>
      <c r="I336" s="849">
        <v>2.7000000476837158</v>
      </c>
      <c r="J336" s="849">
        <v>500</v>
      </c>
      <c r="K336" s="850">
        <v>1350</v>
      </c>
    </row>
    <row r="337" spans="1:11" ht="14.4" customHeight="1" x14ac:dyDescent="0.3">
      <c r="A337" s="831" t="s">
        <v>562</v>
      </c>
      <c r="B337" s="832" t="s">
        <v>563</v>
      </c>
      <c r="C337" s="835" t="s">
        <v>586</v>
      </c>
      <c r="D337" s="863" t="s">
        <v>587</v>
      </c>
      <c r="E337" s="835" t="s">
        <v>5207</v>
      </c>
      <c r="F337" s="863" t="s">
        <v>5208</v>
      </c>
      <c r="G337" s="835" t="s">
        <v>5368</v>
      </c>
      <c r="H337" s="835" t="s">
        <v>5369</v>
      </c>
      <c r="I337" s="849">
        <v>1.9199999570846558</v>
      </c>
      <c r="J337" s="849">
        <v>150</v>
      </c>
      <c r="K337" s="850">
        <v>288</v>
      </c>
    </row>
    <row r="338" spans="1:11" ht="14.4" customHeight="1" x14ac:dyDescent="0.3">
      <c r="A338" s="831" t="s">
        <v>562</v>
      </c>
      <c r="B338" s="832" t="s">
        <v>563</v>
      </c>
      <c r="C338" s="835" t="s">
        <v>586</v>
      </c>
      <c r="D338" s="863" t="s">
        <v>587</v>
      </c>
      <c r="E338" s="835" t="s">
        <v>5207</v>
      </c>
      <c r="F338" s="863" t="s">
        <v>5208</v>
      </c>
      <c r="G338" s="835" t="s">
        <v>5370</v>
      </c>
      <c r="H338" s="835" t="s">
        <v>5371</v>
      </c>
      <c r="I338" s="849">
        <v>3.0999999046325684</v>
      </c>
      <c r="J338" s="849">
        <v>300</v>
      </c>
      <c r="K338" s="850">
        <v>930</v>
      </c>
    </row>
    <row r="339" spans="1:11" ht="14.4" customHeight="1" x14ac:dyDescent="0.3">
      <c r="A339" s="831" t="s">
        <v>562</v>
      </c>
      <c r="B339" s="832" t="s">
        <v>563</v>
      </c>
      <c r="C339" s="835" t="s">
        <v>586</v>
      </c>
      <c r="D339" s="863" t="s">
        <v>587</v>
      </c>
      <c r="E339" s="835" t="s">
        <v>5207</v>
      </c>
      <c r="F339" s="863" t="s">
        <v>5208</v>
      </c>
      <c r="G339" s="835" t="s">
        <v>5372</v>
      </c>
      <c r="H339" s="835" t="s">
        <v>5373</v>
      </c>
      <c r="I339" s="849">
        <v>1.9199999570846558</v>
      </c>
      <c r="J339" s="849">
        <v>100</v>
      </c>
      <c r="K339" s="850">
        <v>192</v>
      </c>
    </row>
    <row r="340" spans="1:11" ht="14.4" customHeight="1" x14ac:dyDescent="0.3">
      <c r="A340" s="831" t="s">
        <v>562</v>
      </c>
      <c r="B340" s="832" t="s">
        <v>563</v>
      </c>
      <c r="C340" s="835" t="s">
        <v>586</v>
      </c>
      <c r="D340" s="863" t="s">
        <v>587</v>
      </c>
      <c r="E340" s="835" t="s">
        <v>5207</v>
      </c>
      <c r="F340" s="863" t="s">
        <v>5208</v>
      </c>
      <c r="G340" s="835" t="s">
        <v>5376</v>
      </c>
      <c r="H340" s="835" t="s">
        <v>5377</v>
      </c>
      <c r="I340" s="849">
        <v>2.164000082015991</v>
      </c>
      <c r="J340" s="849">
        <v>250</v>
      </c>
      <c r="K340" s="850">
        <v>541</v>
      </c>
    </row>
    <row r="341" spans="1:11" ht="14.4" customHeight="1" x14ac:dyDescent="0.3">
      <c r="A341" s="831" t="s">
        <v>562</v>
      </c>
      <c r="B341" s="832" t="s">
        <v>563</v>
      </c>
      <c r="C341" s="835" t="s">
        <v>586</v>
      </c>
      <c r="D341" s="863" t="s">
        <v>587</v>
      </c>
      <c r="E341" s="835" t="s">
        <v>5207</v>
      </c>
      <c r="F341" s="863" t="s">
        <v>5208</v>
      </c>
      <c r="G341" s="835" t="s">
        <v>5378</v>
      </c>
      <c r="H341" s="835" t="s">
        <v>5379</v>
      </c>
      <c r="I341" s="849">
        <v>21.234999656677246</v>
      </c>
      <c r="J341" s="849">
        <v>140</v>
      </c>
      <c r="K341" s="850">
        <v>2973</v>
      </c>
    </row>
    <row r="342" spans="1:11" ht="14.4" customHeight="1" x14ac:dyDescent="0.3">
      <c r="A342" s="831" t="s">
        <v>562</v>
      </c>
      <c r="B342" s="832" t="s">
        <v>563</v>
      </c>
      <c r="C342" s="835" t="s">
        <v>586</v>
      </c>
      <c r="D342" s="863" t="s">
        <v>587</v>
      </c>
      <c r="E342" s="835" t="s">
        <v>5207</v>
      </c>
      <c r="F342" s="863" t="s">
        <v>5208</v>
      </c>
      <c r="G342" s="835" t="s">
        <v>5380</v>
      </c>
      <c r="H342" s="835" t="s">
        <v>5381</v>
      </c>
      <c r="I342" s="849">
        <v>5</v>
      </c>
      <c r="J342" s="849">
        <v>100</v>
      </c>
      <c r="K342" s="850">
        <v>500</v>
      </c>
    </row>
    <row r="343" spans="1:11" ht="14.4" customHeight="1" x14ac:dyDescent="0.3">
      <c r="A343" s="831" t="s">
        <v>562</v>
      </c>
      <c r="B343" s="832" t="s">
        <v>563</v>
      </c>
      <c r="C343" s="835" t="s">
        <v>586</v>
      </c>
      <c r="D343" s="863" t="s">
        <v>587</v>
      </c>
      <c r="E343" s="835" t="s">
        <v>5207</v>
      </c>
      <c r="F343" s="863" t="s">
        <v>5208</v>
      </c>
      <c r="G343" s="835" t="s">
        <v>5382</v>
      </c>
      <c r="H343" s="835" t="s">
        <v>5383</v>
      </c>
      <c r="I343" s="849">
        <v>2.5166666507720947</v>
      </c>
      <c r="J343" s="849">
        <v>300</v>
      </c>
      <c r="K343" s="850">
        <v>755</v>
      </c>
    </row>
    <row r="344" spans="1:11" ht="14.4" customHeight="1" x14ac:dyDescent="0.3">
      <c r="A344" s="831" t="s">
        <v>562</v>
      </c>
      <c r="B344" s="832" t="s">
        <v>563</v>
      </c>
      <c r="C344" s="835" t="s">
        <v>586</v>
      </c>
      <c r="D344" s="863" t="s">
        <v>587</v>
      </c>
      <c r="E344" s="835" t="s">
        <v>5207</v>
      </c>
      <c r="F344" s="863" t="s">
        <v>5208</v>
      </c>
      <c r="G344" s="835" t="s">
        <v>5384</v>
      </c>
      <c r="H344" s="835" t="s">
        <v>5385</v>
      </c>
      <c r="I344" s="849">
        <v>21.236249685287476</v>
      </c>
      <c r="J344" s="849">
        <v>70</v>
      </c>
      <c r="K344" s="850">
        <v>1486.5999755859375</v>
      </c>
    </row>
    <row r="345" spans="1:11" ht="14.4" customHeight="1" x14ac:dyDescent="0.3">
      <c r="A345" s="831" t="s">
        <v>562</v>
      </c>
      <c r="B345" s="832" t="s">
        <v>563</v>
      </c>
      <c r="C345" s="835" t="s">
        <v>586</v>
      </c>
      <c r="D345" s="863" t="s">
        <v>587</v>
      </c>
      <c r="E345" s="835" t="s">
        <v>5388</v>
      </c>
      <c r="F345" s="863" t="s">
        <v>5389</v>
      </c>
      <c r="G345" s="835" t="s">
        <v>5390</v>
      </c>
      <c r="H345" s="835" t="s">
        <v>5391</v>
      </c>
      <c r="I345" s="849">
        <v>10.162999916076661</v>
      </c>
      <c r="J345" s="849">
        <v>2100</v>
      </c>
      <c r="K345" s="850">
        <v>21343</v>
      </c>
    </row>
    <row r="346" spans="1:11" ht="14.4" customHeight="1" x14ac:dyDescent="0.3">
      <c r="A346" s="831" t="s">
        <v>562</v>
      </c>
      <c r="B346" s="832" t="s">
        <v>563</v>
      </c>
      <c r="C346" s="835" t="s">
        <v>586</v>
      </c>
      <c r="D346" s="863" t="s">
        <v>587</v>
      </c>
      <c r="E346" s="835" t="s">
        <v>5388</v>
      </c>
      <c r="F346" s="863" t="s">
        <v>5389</v>
      </c>
      <c r="G346" s="835" t="s">
        <v>5392</v>
      </c>
      <c r="H346" s="835" t="s">
        <v>5393</v>
      </c>
      <c r="I346" s="849">
        <v>7</v>
      </c>
      <c r="J346" s="849">
        <v>5</v>
      </c>
      <c r="K346" s="850">
        <v>35</v>
      </c>
    </row>
    <row r="347" spans="1:11" ht="14.4" customHeight="1" x14ac:dyDescent="0.3">
      <c r="A347" s="831" t="s">
        <v>562</v>
      </c>
      <c r="B347" s="832" t="s">
        <v>563</v>
      </c>
      <c r="C347" s="835" t="s">
        <v>586</v>
      </c>
      <c r="D347" s="863" t="s">
        <v>587</v>
      </c>
      <c r="E347" s="835" t="s">
        <v>5394</v>
      </c>
      <c r="F347" s="863" t="s">
        <v>5395</v>
      </c>
      <c r="G347" s="835" t="s">
        <v>5396</v>
      </c>
      <c r="H347" s="835" t="s">
        <v>5397</v>
      </c>
      <c r="I347" s="849">
        <v>0.29200000762939454</v>
      </c>
      <c r="J347" s="849">
        <v>500</v>
      </c>
      <c r="K347" s="850">
        <v>146</v>
      </c>
    </row>
    <row r="348" spans="1:11" ht="14.4" customHeight="1" x14ac:dyDescent="0.3">
      <c r="A348" s="831" t="s">
        <v>562</v>
      </c>
      <c r="B348" s="832" t="s">
        <v>563</v>
      </c>
      <c r="C348" s="835" t="s">
        <v>586</v>
      </c>
      <c r="D348" s="863" t="s">
        <v>587</v>
      </c>
      <c r="E348" s="835" t="s">
        <v>5394</v>
      </c>
      <c r="F348" s="863" t="s">
        <v>5395</v>
      </c>
      <c r="G348" s="835" t="s">
        <v>5398</v>
      </c>
      <c r="H348" s="835" t="s">
        <v>5399</v>
      </c>
      <c r="I348" s="849">
        <v>0.30000001192092896</v>
      </c>
      <c r="J348" s="849">
        <v>300</v>
      </c>
      <c r="K348" s="850">
        <v>90</v>
      </c>
    </row>
    <row r="349" spans="1:11" ht="14.4" customHeight="1" x14ac:dyDescent="0.3">
      <c r="A349" s="831" t="s">
        <v>562</v>
      </c>
      <c r="B349" s="832" t="s">
        <v>563</v>
      </c>
      <c r="C349" s="835" t="s">
        <v>586</v>
      </c>
      <c r="D349" s="863" t="s">
        <v>587</v>
      </c>
      <c r="E349" s="835" t="s">
        <v>5394</v>
      </c>
      <c r="F349" s="863" t="s">
        <v>5395</v>
      </c>
      <c r="G349" s="835" t="s">
        <v>5400</v>
      </c>
      <c r="H349" s="835" t="s">
        <v>5401</v>
      </c>
      <c r="I349" s="849">
        <v>0.30000001192092896</v>
      </c>
      <c r="J349" s="849">
        <v>100</v>
      </c>
      <c r="K349" s="850">
        <v>30</v>
      </c>
    </row>
    <row r="350" spans="1:11" ht="14.4" customHeight="1" x14ac:dyDescent="0.3">
      <c r="A350" s="831" t="s">
        <v>562</v>
      </c>
      <c r="B350" s="832" t="s">
        <v>563</v>
      </c>
      <c r="C350" s="835" t="s">
        <v>586</v>
      </c>
      <c r="D350" s="863" t="s">
        <v>587</v>
      </c>
      <c r="E350" s="835" t="s">
        <v>5394</v>
      </c>
      <c r="F350" s="863" t="s">
        <v>5395</v>
      </c>
      <c r="G350" s="835" t="s">
        <v>5402</v>
      </c>
      <c r="H350" s="835" t="s">
        <v>5403</v>
      </c>
      <c r="I350" s="849">
        <v>0.30200001001358034</v>
      </c>
      <c r="J350" s="849">
        <v>600</v>
      </c>
      <c r="K350" s="850">
        <v>182</v>
      </c>
    </row>
    <row r="351" spans="1:11" ht="14.4" customHeight="1" x14ac:dyDescent="0.3">
      <c r="A351" s="831" t="s">
        <v>562</v>
      </c>
      <c r="B351" s="832" t="s">
        <v>563</v>
      </c>
      <c r="C351" s="835" t="s">
        <v>586</v>
      </c>
      <c r="D351" s="863" t="s">
        <v>587</v>
      </c>
      <c r="E351" s="835" t="s">
        <v>5394</v>
      </c>
      <c r="F351" s="863" t="s">
        <v>5395</v>
      </c>
      <c r="G351" s="835" t="s">
        <v>5404</v>
      </c>
      <c r="H351" s="835" t="s">
        <v>5405</v>
      </c>
      <c r="I351" s="849">
        <v>0.54500001668930054</v>
      </c>
      <c r="J351" s="849">
        <v>2500</v>
      </c>
      <c r="K351" s="850">
        <v>1361</v>
      </c>
    </row>
    <row r="352" spans="1:11" ht="14.4" customHeight="1" x14ac:dyDescent="0.3">
      <c r="A352" s="831" t="s">
        <v>562</v>
      </c>
      <c r="B352" s="832" t="s">
        <v>563</v>
      </c>
      <c r="C352" s="835" t="s">
        <v>586</v>
      </c>
      <c r="D352" s="863" t="s">
        <v>587</v>
      </c>
      <c r="E352" s="835" t="s">
        <v>5394</v>
      </c>
      <c r="F352" s="863" t="s">
        <v>5395</v>
      </c>
      <c r="G352" s="835" t="s">
        <v>5406</v>
      </c>
      <c r="H352" s="835" t="s">
        <v>5407</v>
      </c>
      <c r="I352" s="849">
        <v>2.6500000953674316</v>
      </c>
      <c r="J352" s="849">
        <v>200</v>
      </c>
      <c r="K352" s="850">
        <v>530</v>
      </c>
    </row>
    <row r="353" spans="1:11" ht="14.4" customHeight="1" x14ac:dyDescent="0.3">
      <c r="A353" s="831" t="s">
        <v>562</v>
      </c>
      <c r="B353" s="832" t="s">
        <v>563</v>
      </c>
      <c r="C353" s="835" t="s">
        <v>586</v>
      </c>
      <c r="D353" s="863" t="s">
        <v>587</v>
      </c>
      <c r="E353" s="835" t="s">
        <v>5394</v>
      </c>
      <c r="F353" s="863" t="s">
        <v>5395</v>
      </c>
      <c r="G353" s="835" t="s">
        <v>5408</v>
      </c>
      <c r="H353" s="835" t="s">
        <v>5409</v>
      </c>
      <c r="I353" s="849">
        <v>1.7999999523162842</v>
      </c>
      <c r="J353" s="849">
        <v>1000</v>
      </c>
      <c r="K353" s="850">
        <v>1800</v>
      </c>
    </row>
    <row r="354" spans="1:11" ht="14.4" customHeight="1" x14ac:dyDescent="0.3">
      <c r="A354" s="831" t="s">
        <v>562</v>
      </c>
      <c r="B354" s="832" t="s">
        <v>563</v>
      </c>
      <c r="C354" s="835" t="s">
        <v>586</v>
      </c>
      <c r="D354" s="863" t="s">
        <v>587</v>
      </c>
      <c r="E354" s="835" t="s">
        <v>5410</v>
      </c>
      <c r="F354" s="863" t="s">
        <v>5411</v>
      </c>
      <c r="G354" s="835" t="s">
        <v>5412</v>
      </c>
      <c r="H354" s="835" t="s">
        <v>5413</v>
      </c>
      <c r="I354" s="849">
        <v>0.62999999523162842</v>
      </c>
      <c r="J354" s="849">
        <v>7000</v>
      </c>
      <c r="K354" s="850">
        <v>4410</v>
      </c>
    </row>
    <row r="355" spans="1:11" ht="14.4" customHeight="1" x14ac:dyDescent="0.3">
      <c r="A355" s="831" t="s">
        <v>562</v>
      </c>
      <c r="B355" s="832" t="s">
        <v>563</v>
      </c>
      <c r="C355" s="835" t="s">
        <v>586</v>
      </c>
      <c r="D355" s="863" t="s">
        <v>587</v>
      </c>
      <c r="E355" s="835" t="s">
        <v>5410</v>
      </c>
      <c r="F355" s="863" t="s">
        <v>5411</v>
      </c>
      <c r="G355" s="835" t="s">
        <v>5414</v>
      </c>
      <c r="H355" s="835" t="s">
        <v>5415</v>
      </c>
      <c r="I355" s="849">
        <v>0.62999999523162842</v>
      </c>
      <c r="J355" s="849">
        <v>16000</v>
      </c>
      <c r="K355" s="850">
        <v>10080</v>
      </c>
    </row>
    <row r="356" spans="1:11" ht="14.4" customHeight="1" x14ac:dyDescent="0.3">
      <c r="A356" s="831" t="s">
        <v>562</v>
      </c>
      <c r="B356" s="832" t="s">
        <v>563</v>
      </c>
      <c r="C356" s="835" t="s">
        <v>586</v>
      </c>
      <c r="D356" s="863" t="s">
        <v>587</v>
      </c>
      <c r="E356" s="835" t="s">
        <v>5410</v>
      </c>
      <c r="F356" s="863" t="s">
        <v>5411</v>
      </c>
      <c r="G356" s="835" t="s">
        <v>5416</v>
      </c>
      <c r="H356" s="835" t="s">
        <v>5417</v>
      </c>
      <c r="I356" s="849">
        <v>0.63499999046325684</v>
      </c>
      <c r="J356" s="849">
        <v>2000</v>
      </c>
      <c r="K356" s="850">
        <v>1270</v>
      </c>
    </row>
    <row r="357" spans="1:11" ht="14.4" customHeight="1" x14ac:dyDescent="0.3">
      <c r="A357" s="831" t="s">
        <v>562</v>
      </c>
      <c r="B357" s="832" t="s">
        <v>563</v>
      </c>
      <c r="C357" s="835" t="s">
        <v>586</v>
      </c>
      <c r="D357" s="863" t="s">
        <v>587</v>
      </c>
      <c r="E357" s="835" t="s">
        <v>5410</v>
      </c>
      <c r="F357" s="863" t="s">
        <v>5411</v>
      </c>
      <c r="G357" s="835" t="s">
        <v>5418</v>
      </c>
      <c r="H357" s="835" t="s">
        <v>5419</v>
      </c>
      <c r="I357" s="849">
        <v>0.62999999523162842</v>
      </c>
      <c r="J357" s="849">
        <v>2210</v>
      </c>
      <c r="K357" s="850">
        <v>1392.2999877929687</v>
      </c>
    </row>
    <row r="358" spans="1:11" ht="14.4" customHeight="1" x14ac:dyDescent="0.3">
      <c r="A358" s="831" t="s">
        <v>562</v>
      </c>
      <c r="B358" s="832" t="s">
        <v>563</v>
      </c>
      <c r="C358" s="835" t="s">
        <v>586</v>
      </c>
      <c r="D358" s="863" t="s">
        <v>587</v>
      </c>
      <c r="E358" s="835" t="s">
        <v>5410</v>
      </c>
      <c r="F358" s="863" t="s">
        <v>5411</v>
      </c>
      <c r="G358" s="835" t="s">
        <v>5424</v>
      </c>
      <c r="H358" s="835" t="s">
        <v>5425</v>
      </c>
      <c r="I358" s="849">
        <v>7.5</v>
      </c>
      <c r="J358" s="849">
        <v>20</v>
      </c>
      <c r="K358" s="850">
        <v>150</v>
      </c>
    </row>
    <row r="359" spans="1:11" ht="14.4" customHeight="1" x14ac:dyDescent="0.3">
      <c r="A359" s="831" t="s">
        <v>562</v>
      </c>
      <c r="B359" s="832" t="s">
        <v>563</v>
      </c>
      <c r="C359" s="835" t="s">
        <v>586</v>
      </c>
      <c r="D359" s="863" t="s">
        <v>587</v>
      </c>
      <c r="E359" s="835" t="s">
        <v>5410</v>
      </c>
      <c r="F359" s="863" t="s">
        <v>5411</v>
      </c>
      <c r="G359" s="835" t="s">
        <v>5426</v>
      </c>
      <c r="H359" s="835" t="s">
        <v>5427</v>
      </c>
      <c r="I359" s="849">
        <v>7.2650001049041748</v>
      </c>
      <c r="J359" s="849">
        <v>70</v>
      </c>
      <c r="K359" s="850">
        <v>501.5</v>
      </c>
    </row>
    <row r="360" spans="1:11" ht="14.4" customHeight="1" x14ac:dyDescent="0.3">
      <c r="A360" s="831" t="s">
        <v>562</v>
      </c>
      <c r="B360" s="832" t="s">
        <v>563</v>
      </c>
      <c r="C360" s="835" t="s">
        <v>586</v>
      </c>
      <c r="D360" s="863" t="s">
        <v>587</v>
      </c>
      <c r="E360" s="835" t="s">
        <v>5410</v>
      </c>
      <c r="F360" s="863" t="s">
        <v>5411</v>
      </c>
      <c r="G360" s="835" t="s">
        <v>5428</v>
      </c>
      <c r="H360" s="835" t="s">
        <v>5429</v>
      </c>
      <c r="I360" s="849">
        <v>7.5</v>
      </c>
      <c r="J360" s="849">
        <v>20</v>
      </c>
      <c r="K360" s="850">
        <v>150</v>
      </c>
    </row>
    <row r="361" spans="1:11" ht="14.4" customHeight="1" x14ac:dyDescent="0.3">
      <c r="A361" s="831" t="s">
        <v>562</v>
      </c>
      <c r="B361" s="832" t="s">
        <v>563</v>
      </c>
      <c r="C361" s="835" t="s">
        <v>586</v>
      </c>
      <c r="D361" s="863" t="s">
        <v>587</v>
      </c>
      <c r="E361" s="835" t="s">
        <v>5410</v>
      </c>
      <c r="F361" s="863" t="s">
        <v>5411</v>
      </c>
      <c r="G361" s="835" t="s">
        <v>5426</v>
      </c>
      <c r="H361" s="835" t="s">
        <v>5431</v>
      </c>
      <c r="I361" s="849">
        <v>7.5</v>
      </c>
      <c r="J361" s="849">
        <v>10</v>
      </c>
      <c r="K361" s="850">
        <v>75</v>
      </c>
    </row>
    <row r="362" spans="1:11" ht="14.4" customHeight="1" x14ac:dyDescent="0.3">
      <c r="A362" s="831" t="s">
        <v>562</v>
      </c>
      <c r="B362" s="832" t="s">
        <v>563</v>
      </c>
      <c r="C362" s="835" t="s">
        <v>586</v>
      </c>
      <c r="D362" s="863" t="s">
        <v>587</v>
      </c>
      <c r="E362" s="835" t="s">
        <v>5410</v>
      </c>
      <c r="F362" s="863" t="s">
        <v>5411</v>
      </c>
      <c r="G362" s="835" t="s">
        <v>5428</v>
      </c>
      <c r="H362" s="835" t="s">
        <v>5432</v>
      </c>
      <c r="I362" s="849">
        <v>7.5</v>
      </c>
      <c r="J362" s="849">
        <v>10</v>
      </c>
      <c r="K362" s="850">
        <v>75</v>
      </c>
    </row>
    <row r="363" spans="1:11" ht="14.4" customHeight="1" x14ac:dyDescent="0.3">
      <c r="A363" s="831" t="s">
        <v>562</v>
      </c>
      <c r="B363" s="832" t="s">
        <v>563</v>
      </c>
      <c r="C363" s="835" t="s">
        <v>586</v>
      </c>
      <c r="D363" s="863" t="s">
        <v>587</v>
      </c>
      <c r="E363" s="835" t="s">
        <v>5410</v>
      </c>
      <c r="F363" s="863" t="s">
        <v>5411</v>
      </c>
      <c r="G363" s="835" t="s">
        <v>5412</v>
      </c>
      <c r="H363" s="835" t="s">
        <v>5433</v>
      </c>
      <c r="I363" s="849">
        <v>0.62857142516544884</v>
      </c>
      <c r="J363" s="849">
        <v>19600</v>
      </c>
      <c r="K363" s="850">
        <v>12344.799987792969</v>
      </c>
    </row>
    <row r="364" spans="1:11" ht="14.4" customHeight="1" x14ac:dyDescent="0.3">
      <c r="A364" s="831" t="s">
        <v>562</v>
      </c>
      <c r="B364" s="832" t="s">
        <v>563</v>
      </c>
      <c r="C364" s="835" t="s">
        <v>586</v>
      </c>
      <c r="D364" s="863" t="s">
        <v>587</v>
      </c>
      <c r="E364" s="835" t="s">
        <v>5410</v>
      </c>
      <c r="F364" s="863" t="s">
        <v>5411</v>
      </c>
      <c r="G364" s="835" t="s">
        <v>5414</v>
      </c>
      <c r="H364" s="835" t="s">
        <v>5434</v>
      </c>
      <c r="I364" s="849">
        <v>0.62999999523162842</v>
      </c>
      <c r="J364" s="849">
        <v>26000</v>
      </c>
      <c r="K364" s="850">
        <v>16380</v>
      </c>
    </row>
    <row r="365" spans="1:11" ht="14.4" customHeight="1" x14ac:dyDescent="0.3">
      <c r="A365" s="831" t="s">
        <v>562</v>
      </c>
      <c r="B365" s="832" t="s">
        <v>563</v>
      </c>
      <c r="C365" s="835" t="s">
        <v>586</v>
      </c>
      <c r="D365" s="863" t="s">
        <v>587</v>
      </c>
      <c r="E365" s="835" t="s">
        <v>5410</v>
      </c>
      <c r="F365" s="863" t="s">
        <v>5411</v>
      </c>
      <c r="G365" s="835" t="s">
        <v>5416</v>
      </c>
      <c r="H365" s="835" t="s">
        <v>5435</v>
      </c>
      <c r="I365" s="849">
        <v>0.62857142516544884</v>
      </c>
      <c r="J365" s="849">
        <v>6400</v>
      </c>
      <c r="K365" s="850">
        <v>4026</v>
      </c>
    </row>
    <row r="366" spans="1:11" ht="14.4" customHeight="1" x14ac:dyDescent="0.3">
      <c r="A366" s="831" t="s">
        <v>562</v>
      </c>
      <c r="B366" s="832" t="s">
        <v>563</v>
      </c>
      <c r="C366" s="835" t="s">
        <v>586</v>
      </c>
      <c r="D366" s="863" t="s">
        <v>587</v>
      </c>
      <c r="E366" s="835" t="s">
        <v>5410</v>
      </c>
      <c r="F366" s="863" t="s">
        <v>5411</v>
      </c>
      <c r="G366" s="835" t="s">
        <v>5418</v>
      </c>
      <c r="H366" s="835" t="s">
        <v>5436</v>
      </c>
      <c r="I366" s="849">
        <v>0.62999999523162842</v>
      </c>
      <c r="J366" s="849">
        <v>6630</v>
      </c>
      <c r="K366" s="850">
        <v>4176.8998947143555</v>
      </c>
    </row>
    <row r="367" spans="1:11" ht="14.4" customHeight="1" x14ac:dyDescent="0.3">
      <c r="A367" s="831" t="s">
        <v>562</v>
      </c>
      <c r="B367" s="832" t="s">
        <v>563</v>
      </c>
      <c r="C367" s="835" t="s">
        <v>586</v>
      </c>
      <c r="D367" s="863" t="s">
        <v>587</v>
      </c>
      <c r="E367" s="835" t="s">
        <v>5410</v>
      </c>
      <c r="F367" s="863" t="s">
        <v>5411</v>
      </c>
      <c r="G367" s="835" t="s">
        <v>5414</v>
      </c>
      <c r="H367" s="835" t="s">
        <v>5437</v>
      </c>
      <c r="I367" s="849">
        <v>0.62999999523162842</v>
      </c>
      <c r="J367" s="849">
        <v>6000</v>
      </c>
      <c r="K367" s="850">
        <v>3780</v>
      </c>
    </row>
    <row r="368" spans="1:11" ht="14.4" customHeight="1" x14ac:dyDescent="0.3">
      <c r="A368" s="831" t="s">
        <v>562</v>
      </c>
      <c r="B368" s="832" t="s">
        <v>563</v>
      </c>
      <c r="C368" s="835" t="s">
        <v>586</v>
      </c>
      <c r="D368" s="863" t="s">
        <v>587</v>
      </c>
      <c r="E368" s="835" t="s">
        <v>5444</v>
      </c>
      <c r="F368" s="863" t="s">
        <v>5445</v>
      </c>
      <c r="G368" s="835" t="s">
        <v>5446</v>
      </c>
      <c r="H368" s="835" t="s">
        <v>5447</v>
      </c>
      <c r="I368" s="849">
        <v>19.967999267578126</v>
      </c>
      <c r="J368" s="849">
        <v>45</v>
      </c>
      <c r="K368" s="850">
        <v>898.49998474121094</v>
      </c>
    </row>
    <row r="369" spans="1:11" ht="14.4" customHeight="1" x14ac:dyDescent="0.3">
      <c r="A369" s="831" t="s">
        <v>562</v>
      </c>
      <c r="B369" s="832" t="s">
        <v>563</v>
      </c>
      <c r="C369" s="835" t="s">
        <v>583</v>
      </c>
      <c r="D369" s="863" t="s">
        <v>584</v>
      </c>
      <c r="E369" s="835" t="s">
        <v>5053</v>
      </c>
      <c r="F369" s="863" t="s">
        <v>5054</v>
      </c>
      <c r="G369" s="835" t="s">
        <v>5163</v>
      </c>
      <c r="H369" s="835" t="s">
        <v>5164</v>
      </c>
      <c r="I369" s="849">
        <v>8.119999885559082</v>
      </c>
      <c r="J369" s="849">
        <v>24</v>
      </c>
      <c r="K369" s="850">
        <v>194.8800048828125</v>
      </c>
    </row>
    <row r="370" spans="1:11" ht="14.4" customHeight="1" x14ac:dyDescent="0.3">
      <c r="A370" s="831" t="s">
        <v>562</v>
      </c>
      <c r="B370" s="832" t="s">
        <v>563</v>
      </c>
      <c r="C370" s="835" t="s">
        <v>583</v>
      </c>
      <c r="D370" s="863" t="s">
        <v>584</v>
      </c>
      <c r="E370" s="835" t="s">
        <v>5053</v>
      </c>
      <c r="F370" s="863" t="s">
        <v>5054</v>
      </c>
      <c r="G370" s="835" t="s">
        <v>5179</v>
      </c>
      <c r="H370" s="835" t="s">
        <v>5180</v>
      </c>
      <c r="I370" s="849">
        <v>3.2599999904632568</v>
      </c>
      <c r="J370" s="849">
        <v>20</v>
      </c>
      <c r="K370" s="850">
        <v>65.199996948242188</v>
      </c>
    </row>
    <row r="371" spans="1:11" ht="14.4" customHeight="1" x14ac:dyDescent="0.3">
      <c r="A371" s="831" t="s">
        <v>562</v>
      </c>
      <c r="B371" s="832" t="s">
        <v>563</v>
      </c>
      <c r="C371" s="835" t="s">
        <v>583</v>
      </c>
      <c r="D371" s="863" t="s">
        <v>584</v>
      </c>
      <c r="E371" s="835" t="s">
        <v>5053</v>
      </c>
      <c r="F371" s="863" t="s">
        <v>5054</v>
      </c>
      <c r="G371" s="835" t="s">
        <v>5197</v>
      </c>
      <c r="H371" s="835" t="s">
        <v>5198</v>
      </c>
      <c r="I371" s="849">
        <v>0.67000001668930054</v>
      </c>
      <c r="J371" s="849">
        <v>100</v>
      </c>
      <c r="K371" s="850">
        <v>67</v>
      </c>
    </row>
    <row r="372" spans="1:11" ht="14.4" customHeight="1" x14ac:dyDescent="0.3">
      <c r="A372" s="831" t="s">
        <v>562</v>
      </c>
      <c r="B372" s="832" t="s">
        <v>563</v>
      </c>
      <c r="C372" s="835" t="s">
        <v>583</v>
      </c>
      <c r="D372" s="863" t="s">
        <v>584</v>
      </c>
      <c r="E372" s="835" t="s">
        <v>5207</v>
      </c>
      <c r="F372" s="863" t="s">
        <v>5208</v>
      </c>
      <c r="G372" s="835" t="s">
        <v>5483</v>
      </c>
      <c r="H372" s="835" t="s">
        <v>5484</v>
      </c>
      <c r="I372" s="849">
        <v>2.9000000953674316</v>
      </c>
      <c r="J372" s="849">
        <v>2</v>
      </c>
      <c r="K372" s="850">
        <v>5.8000001907348633</v>
      </c>
    </row>
    <row r="373" spans="1:11" ht="14.4" customHeight="1" x14ac:dyDescent="0.3">
      <c r="A373" s="831" t="s">
        <v>562</v>
      </c>
      <c r="B373" s="832" t="s">
        <v>563</v>
      </c>
      <c r="C373" s="835" t="s">
        <v>583</v>
      </c>
      <c r="D373" s="863" t="s">
        <v>584</v>
      </c>
      <c r="E373" s="835" t="s">
        <v>5207</v>
      </c>
      <c r="F373" s="863" t="s">
        <v>5208</v>
      </c>
      <c r="G373" s="835" t="s">
        <v>5219</v>
      </c>
      <c r="H373" s="835" t="s">
        <v>5220</v>
      </c>
      <c r="I373" s="849">
        <v>1.2499999720603228E-2</v>
      </c>
      <c r="J373" s="849">
        <v>350</v>
      </c>
      <c r="K373" s="850">
        <v>4.5</v>
      </c>
    </row>
    <row r="374" spans="1:11" ht="14.4" customHeight="1" x14ac:dyDescent="0.3">
      <c r="A374" s="831" t="s">
        <v>562</v>
      </c>
      <c r="B374" s="832" t="s">
        <v>563</v>
      </c>
      <c r="C374" s="835" t="s">
        <v>583</v>
      </c>
      <c r="D374" s="863" t="s">
        <v>584</v>
      </c>
      <c r="E374" s="835" t="s">
        <v>5207</v>
      </c>
      <c r="F374" s="863" t="s">
        <v>5208</v>
      </c>
      <c r="G374" s="835" t="s">
        <v>5241</v>
      </c>
      <c r="H374" s="835" t="s">
        <v>5242</v>
      </c>
      <c r="I374" s="849">
        <v>17.984999656677246</v>
      </c>
      <c r="J374" s="849">
        <v>100</v>
      </c>
      <c r="K374" s="850">
        <v>1798.5</v>
      </c>
    </row>
    <row r="375" spans="1:11" ht="14.4" customHeight="1" x14ac:dyDescent="0.3">
      <c r="A375" s="831" t="s">
        <v>562</v>
      </c>
      <c r="B375" s="832" t="s">
        <v>563</v>
      </c>
      <c r="C375" s="835" t="s">
        <v>583</v>
      </c>
      <c r="D375" s="863" t="s">
        <v>584</v>
      </c>
      <c r="E375" s="835" t="s">
        <v>5207</v>
      </c>
      <c r="F375" s="863" t="s">
        <v>5208</v>
      </c>
      <c r="G375" s="835" t="s">
        <v>5243</v>
      </c>
      <c r="H375" s="835" t="s">
        <v>5244</v>
      </c>
      <c r="I375" s="849">
        <v>15.292500019073486</v>
      </c>
      <c r="J375" s="849">
        <v>200</v>
      </c>
      <c r="K375" s="850">
        <v>3059.0399169921875</v>
      </c>
    </row>
    <row r="376" spans="1:11" ht="14.4" customHeight="1" x14ac:dyDescent="0.3">
      <c r="A376" s="831" t="s">
        <v>562</v>
      </c>
      <c r="B376" s="832" t="s">
        <v>563</v>
      </c>
      <c r="C376" s="835" t="s">
        <v>583</v>
      </c>
      <c r="D376" s="863" t="s">
        <v>584</v>
      </c>
      <c r="E376" s="835" t="s">
        <v>5207</v>
      </c>
      <c r="F376" s="863" t="s">
        <v>5208</v>
      </c>
      <c r="G376" s="835" t="s">
        <v>5477</v>
      </c>
      <c r="H376" s="835" t="s">
        <v>5478</v>
      </c>
      <c r="I376" s="849">
        <v>15.295000076293945</v>
      </c>
      <c r="J376" s="849">
        <v>100</v>
      </c>
      <c r="K376" s="850">
        <v>1529.5</v>
      </c>
    </row>
    <row r="377" spans="1:11" ht="14.4" customHeight="1" x14ac:dyDescent="0.3">
      <c r="A377" s="831" t="s">
        <v>562</v>
      </c>
      <c r="B377" s="832" t="s">
        <v>563</v>
      </c>
      <c r="C377" s="835" t="s">
        <v>583</v>
      </c>
      <c r="D377" s="863" t="s">
        <v>584</v>
      </c>
      <c r="E377" s="835" t="s">
        <v>5207</v>
      </c>
      <c r="F377" s="863" t="s">
        <v>5208</v>
      </c>
      <c r="G377" s="835" t="s">
        <v>5259</v>
      </c>
      <c r="H377" s="835" t="s">
        <v>5260</v>
      </c>
      <c r="I377" s="849">
        <v>3.1500000953674316</v>
      </c>
      <c r="J377" s="849">
        <v>10</v>
      </c>
      <c r="K377" s="850">
        <v>31.5</v>
      </c>
    </row>
    <row r="378" spans="1:11" ht="14.4" customHeight="1" x14ac:dyDescent="0.3">
      <c r="A378" s="831" t="s">
        <v>562</v>
      </c>
      <c r="B378" s="832" t="s">
        <v>563</v>
      </c>
      <c r="C378" s="835" t="s">
        <v>583</v>
      </c>
      <c r="D378" s="863" t="s">
        <v>584</v>
      </c>
      <c r="E378" s="835" t="s">
        <v>5207</v>
      </c>
      <c r="F378" s="863" t="s">
        <v>5208</v>
      </c>
      <c r="G378" s="835" t="s">
        <v>5261</v>
      </c>
      <c r="H378" s="835" t="s">
        <v>5262</v>
      </c>
      <c r="I378" s="849">
        <v>2.059999942779541</v>
      </c>
      <c r="J378" s="849">
        <v>40</v>
      </c>
      <c r="K378" s="850">
        <v>82.400001525878906</v>
      </c>
    </row>
    <row r="379" spans="1:11" ht="14.4" customHeight="1" x14ac:dyDescent="0.3">
      <c r="A379" s="831" t="s">
        <v>562</v>
      </c>
      <c r="B379" s="832" t="s">
        <v>563</v>
      </c>
      <c r="C379" s="835" t="s">
        <v>583</v>
      </c>
      <c r="D379" s="863" t="s">
        <v>584</v>
      </c>
      <c r="E379" s="835" t="s">
        <v>5207</v>
      </c>
      <c r="F379" s="863" t="s">
        <v>5208</v>
      </c>
      <c r="G379" s="835" t="s">
        <v>5266</v>
      </c>
      <c r="H379" s="835" t="s">
        <v>5267</v>
      </c>
      <c r="I379" s="849">
        <v>2.4600000381469727</v>
      </c>
      <c r="J379" s="849">
        <v>200</v>
      </c>
      <c r="K379" s="850">
        <v>492</v>
      </c>
    </row>
    <row r="380" spans="1:11" ht="14.4" customHeight="1" x14ac:dyDescent="0.3">
      <c r="A380" s="831" t="s">
        <v>562</v>
      </c>
      <c r="B380" s="832" t="s">
        <v>563</v>
      </c>
      <c r="C380" s="835" t="s">
        <v>583</v>
      </c>
      <c r="D380" s="863" t="s">
        <v>584</v>
      </c>
      <c r="E380" s="835" t="s">
        <v>5207</v>
      </c>
      <c r="F380" s="863" t="s">
        <v>5208</v>
      </c>
      <c r="G380" s="835" t="s">
        <v>5270</v>
      </c>
      <c r="H380" s="835" t="s">
        <v>5271</v>
      </c>
      <c r="I380" s="849">
        <v>369.10000610351562</v>
      </c>
      <c r="J380" s="849">
        <v>1</v>
      </c>
      <c r="K380" s="850">
        <v>369.10000610351562</v>
      </c>
    </row>
    <row r="381" spans="1:11" ht="14.4" customHeight="1" x14ac:dyDescent="0.3">
      <c r="A381" s="831" t="s">
        <v>562</v>
      </c>
      <c r="B381" s="832" t="s">
        <v>563</v>
      </c>
      <c r="C381" s="835" t="s">
        <v>583</v>
      </c>
      <c r="D381" s="863" t="s">
        <v>584</v>
      </c>
      <c r="E381" s="835" t="s">
        <v>5207</v>
      </c>
      <c r="F381" s="863" t="s">
        <v>5208</v>
      </c>
      <c r="G381" s="835" t="s">
        <v>5485</v>
      </c>
      <c r="H381" s="835" t="s">
        <v>5486</v>
      </c>
      <c r="I381" s="849">
        <v>272.25</v>
      </c>
      <c r="J381" s="849">
        <v>1</v>
      </c>
      <c r="K381" s="850">
        <v>272.25</v>
      </c>
    </row>
    <row r="382" spans="1:11" ht="14.4" customHeight="1" x14ac:dyDescent="0.3">
      <c r="A382" s="831" t="s">
        <v>562</v>
      </c>
      <c r="B382" s="832" t="s">
        <v>563</v>
      </c>
      <c r="C382" s="835" t="s">
        <v>583</v>
      </c>
      <c r="D382" s="863" t="s">
        <v>584</v>
      </c>
      <c r="E382" s="835" t="s">
        <v>5207</v>
      </c>
      <c r="F382" s="863" t="s">
        <v>5208</v>
      </c>
      <c r="G382" s="835" t="s">
        <v>5278</v>
      </c>
      <c r="H382" s="835" t="s">
        <v>5279</v>
      </c>
      <c r="I382" s="849">
        <v>24.720000267028809</v>
      </c>
      <c r="J382" s="849">
        <v>4</v>
      </c>
      <c r="K382" s="850">
        <v>98.880001068115234</v>
      </c>
    </row>
    <row r="383" spans="1:11" ht="14.4" customHeight="1" x14ac:dyDescent="0.3">
      <c r="A383" s="831" t="s">
        <v>562</v>
      </c>
      <c r="B383" s="832" t="s">
        <v>563</v>
      </c>
      <c r="C383" s="835" t="s">
        <v>583</v>
      </c>
      <c r="D383" s="863" t="s">
        <v>584</v>
      </c>
      <c r="E383" s="835" t="s">
        <v>5207</v>
      </c>
      <c r="F383" s="863" t="s">
        <v>5208</v>
      </c>
      <c r="G383" s="835" t="s">
        <v>5280</v>
      </c>
      <c r="H383" s="835" t="s">
        <v>5281</v>
      </c>
      <c r="I383" s="849">
        <v>9.1999998092651367</v>
      </c>
      <c r="J383" s="849">
        <v>50</v>
      </c>
      <c r="K383" s="850">
        <v>460</v>
      </c>
    </row>
    <row r="384" spans="1:11" ht="14.4" customHeight="1" x14ac:dyDescent="0.3">
      <c r="A384" s="831" t="s">
        <v>562</v>
      </c>
      <c r="B384" s="832" t="s">
        <v>563</v>
      </c>
      <c r="C384" s="835" t="s">
        <v>583</v>
      </c>
      <c r="D384" s="863" t="s">
        <v>584</v>
      </c>
      <c r="E384" s="835" t="s">
        <v>5207</v>
      </c>
      <c r="F384" s="863" t="s">
        <v>5208</v>
      </c>
      <c r="G384" s="835" t="s">
        <v>5309</v>
      </c>
      <c r="H384" s="835" t="s">
        <v>5310</v>
      </c>
      <c r="I384" s="849">
        <v>1.0900000333786011</v>
      </c>
      <c r="J384" s="849">
        <v>600</v>
      </c>
      <c r="K384" s="850">
        <v>654</v>
      </c>
    </row>
    <row r="385" spans="1:11" ht="14.4" customHeight="1" x14ac:dyDescent="0.3">
      <c r="A385" s="831" t="s">
        <v>562</v>
      </c>
      <c r="B385" s="832" t="s">
        <v>563</v>
      </c>
      <c r="C385" s="835" t="s">
        <v>583</v>
      </c>
      <c r="D385" s="863" t="s">
        <v>584</v>
      </c>
      <c r="E385" s="835" t="s">
        <v>5207</v>
      </c>
      <c r="F385" s="863" t="s">
        <v>5208</v>
      </c>
      <c r="G385" s="835" t="s">
        <v>5315</v>
      </c>
      <c r="H385" s="835" t="s">
        <v>5316</v>
      </c>
      <c r="I385" s="849">
        <v>0.67000001668930054</v>
      </c>
      <c r="J385" s="849">
        <v>100</v>
      </c>
      <c r="K385" s="850">
        <v>67</v>
      </c>
    </row>
    <row r="386" spans="1:11" ht="14.4" customHeight="1" x14ac:dyDescent="0.3">
      <c r="A386" s="831" t="s">
        <v>562</v>
      </c>
      <c r="B386" s="832" t="s">
        <v>563</v>
      </c>
      <c r="C386" s="835" t="s">
        <v>583</v>
      </c>
      <c r="D386" s="863" t="s">
        <v>584</v>
      </c>
      <c r="E386" s="835" t="s">
        <v>5207</v>
      </c>
      <c r="F386" s="863" t="s">
        <v>5208</v>
      </c>
      <c r="G386" s="835" t="s">
        <v>5336</v>
      </c>
      <c r="H386" s="835" t="s">
        <v>5337</v>
      </c>
      <c r="I386" s="849">
        <v>35.090000152587891</v>
      </c>
      <c r="J386" s="849">
        <v>2</v>
      </c>
      <c r="K386" s="850">
        <v>70.180000305175781</v>
      </c>
    </row>
    <row r="387" spans="1:11" ht="14.4" customHeight="1" x14ac:dyDescent="0.3">
      <c r="A387" s="831" t="s">
        <v>562</v>
      </c>
      <c r="B387" s="832" t="s">
        <v>563</v>
      </c>
      <c r="C387" s="835" t="s">
        <v>583</v>
      </c>
      <c r="D387" s="863" t="s">
        <v>584</v>
      </c>
      <c r="E387" s="835" t="s">
        <v>5207</v>
      </c>
      <c r="F387" s="863" t="s">
        <v>5208</v>
      </c>
      <c r="G387" s="835" t="s">
        <v>5358</v>
      </c>
      <c r="H387" s="835" t="s">
        <v>5359</v>
      </c>
      <c r="I387" s="849">
        <v>2.369999885559082</v>
      </c>
      <c r="J387" s="849">
        <v>350</v>
      </c>
      <c r="K387" s="850">
        <v>829.5</v>
      </c>
    </row>
    <row r="388" spans="1:11" ht="14.4" customHeight="1" x14ac:dyDescent="0.3">
      <c r="A388" s="831" t="s">
        <v>562</v>
      </c>
      <c r="B388" s="832" t="s">
        <v>563</v>
      </c>
      <c r="C388" s="835" t="s">
        <v>583</v>
      </c>
      <c r="D388" s="863" t="s">
        <v>584</v>
      </c>
      <c r="E388" s="835" t="s">
        <v>5207</v>
      </c>
      <c r="F388" s="863" t="s">
        <v>5208</v>
      </c>
      <c r="G388" s="835" t="s">
        <v>5360</v>
      </c>
      <c r="H388" s="835" t="s">
        <v>5361</v>
      </c>
      <c r="I388" s="849">
        <v>1.9900000095367432</v>
      </c>
      <c r="J388" s="849">
        <v>20</v>
      </c>
      <c r="K388" s="850">
        <v>39.799999237060547</v>
      </c>
    </row>
    <row r="389" spans="1:11" ht="14.4" customHeight="1" x14ac:dyDescent="0.3">
      <c r="A389" s="831" t="s">
        <v>562</v>
      </c>
      <c r="B389" s="832" t="s">
        <v>563</v>
      </c>
      <c r="C389" s="835" t="s">
        <v>583</v>
      </c>
      <c r="D389" s="863" t="s">
        <v>584</v>
      </c>
      <c r="E389" s="835" t="s">
        <v>5207</v>
      </c>
      <c r="F389" s="863" t="s">
        <v>5208</v>
      </c>
      <c r="G389" s="835" t="s">
        <v>5364</v>
      </c>
      <c r="H389" s="835" t="s">
        <v>5365</v>
      </c>
      <c r="I389" s="849">
        <v>1.8966666460037231</v>
      </c>
      <c r="J389" s="849">
        <v>40</v>
      </c>
      <c r="K389" s="850">
        <v>75.899999618530273</v>
      </c>
    </row>
    <row r="390" spans="1:11" ht="14.4" customHeight="1" x14ac:dyDescent="0.3">
      <c r="A390" s="831" t="s">
        <v>562</v>
      </c>
      <c r="B390" s="832" t="s">
        <v>563</v>
      </c>
      <c r="C390" s="835" t="s">
        <v>583</v>
      </c>
      <c r="D390" s="863" t="s">
        <v>584</v>
      </c>
      <c r="E390" s="835" t="s">
        <v>5207</v>
      </c>
      <c r="F390" s="863" t="s">
        <v>5208</v>
      </c>
      <c r="G390" s="835" t="s">
        <v>5366</v>
      </c>
      <c r="H390" s="835" t="s">
        <v>5367</v>
      </c>
      <c r="I390" s="849">
        <v>2.7000000476837158</v>
      </c>
      <c r="J390" s="849">
        <v>150</v>
      </c>
      <c r="K390" s="850">
        <v>405</v>
      </c>
    </row>
    <row r="391" spans="1:11" ht="14.4" customHeight="1" x14ac:dyDescent="0.3">
      <c r="A391" s="831" t="s">
        <v>562</v>
      </c>
      <c r="B391" s="832" t="s">
        <v>563</v>
      </c>
      <c r="C391" s="835" t="s">
        <v>583</v>
      </c>
      <c r="D391" s="863" t="s">
        <v>584</v>
      </c>
      <c r="E391" s="835" t="s">
        <v>5207</v>
      </c>
      <c r="F391" s="863" t="s">
        <v>5208</v>
      </c>
      <c r="G391" s="835" t="s">
        <v>5368</v>
      </c>
      <c r="H391" s="835" t="s">
        <v>5369</v>
      </c>
      <c r="I391" s="849">
        <v>1.9249999523162842</v>
      </c>
      <c r="J391" s="849">
        <v>100</v>
      </c>
      <c r="K391" s="850">
        <v>192.5</v>
      </c>
    </row>
    <row r="392" spans="1:11" ht="14.4" customHeight="1" x14ac:dyDescent="0.3">
      <c r="A392" s="831" t="s">
        <v>562</v>
      </c>
      <c r="B392" s="832" t="s">
        <v>563</v>
      </c>
      <c r="C392" s="835" t="s">
        <v>583</v>
      </c>
      <c r="D392" s="863" t="s">
        <v>584</v>
      </c>
      <c r="E392" s="835" t="s">
        <v>5207</v>
      </c>
      <c r="F392" s="863" t="s">
        <v>5208</v>
      </c>
      <c r="G392" s="835" t="s">
        <v>5370</v>
      </c>
      <c r="H392" s="835" t="s">
        <v>5371</v>
      </c>
      <c r="I392" s="849">
        <v>3.0974999070167542</v>
      </c>
      <c r="J392" s="849">
        <v>200</v>
      </c>
      <c r="K392" s="850">
        <v>619.5</v>
      </c>
    </row>
    <row r="393" spans="1:11" ht="14.4" customHeight="1" x14ac:dyDescent="0.3">
      <c r="A393" s="831" t="s">
        <v>562</v>
      </c>
      <c r="B393" s="832" t="s">
        <v>563</v>
      </c>
      <c r="C393" s="835" t="s">
        <v>583</v>
      </c>
      <c r="D393" s="863" t="s">
        <v>584</v>
      </c>
      <c r="E393" s="835" t="s">
        <v>5207</v>
      </c>
      <c r="F393" s="863" t="s">
        <v>5208</v>
      </c>
      <c r="G393" s="835" t="s">
        <v>5372</v>
      </c>
      <c r="H393" s="835" t="s">
        <v>5373</v>
      </c>
      <c r="I393" s="849">
        <v>1.9249999523162842</v>
      </c>
      <c r="J393" s="849">
        <v>100</v>
      </c>
      <c r="K393" s="850">
        <v>192.5</v>
      </c>
    </row>
    <row r="394" spans="1:11" ht="14.4" customHeight="1" x14ac:dyDescent="0.3">
      <c r="A394" s="831" t="s">
        <v>562</v>
      </c>
      <c r="B394" s="832" t="s">
        <v>563</v>
      </c>
      <c r="C394" s="835" t="s">
        <v>583</v>
      </c>
      <c r="D394" s="863" t="s">
        <v>584</v>
      </c>
      <c r="E394" s="835" t="s">
        <v>5207</v>
      </c>
      <c r="F394" s="863" t="s">
        <v>5208</v>
      </c>
      <c r="G394" s="835" t="s">
        <v>5376</v>
      </c>
      <c r="H394" s="835" t="s">
        <v>5377</v>
      </c>
      <c r="I394" s="849">
        <v>2.1600000858306885</v>
      </c>
      <c r="J394" s="849">
        <v>50</v>
      </c>
      <c r="K394" s="850">
        <v>108</v>
      </c>
    </row>
    <row r="395" spans="1:11" ht="14.4" customHeight="1" x14ac:dyDescent="0.3">
      <c r="A395" s="831" t="s">
        <v>562</v>
      </c>
      <c r="B395" s="832" t="s">
        <v>563</v>
      </c>
      <c r="C395" s="835" t="s">
        <v>583</v>
      </c>
      <c r="D395" s="863" t="s">
        <v>584</v>
      </c>
      <c r="E395" s="835" t="s">
        <v>5207</v>
      </c>
      <c r="F395" s="863" t="s">
        <v>5208</v>
      </c>
      <c r="G395" s="835" t="s">
        <v>5378</v>
      </c>
      <c r="H395" s="835" t="s">
        <v>5379</v>
      </c>
      <c r="I395" s="849">
        <v>21.229999542236328</v>
      </c>
      <c r="J395" s="849">
        <v>20</v>
      </c>
      <c r="K395" s="850">
        <v>424.60000610351562</v>
      </c>
    </row>
    <row r="396" spans="1:11" ht="14.4" customHeight="1" x14ac:dyDescent="0.3">
      <c r="A396" s="831" t="s">
        <v>562</v>
      </c>
      <c r="B396" s="832" t="s">
        <v>563</v>
      </c>
      <c r="C396" s="835" t="s">
        <v>583</v>
      </c>
      <c r="D396" s="863" t="s">
        <v>584</v>
      </c>
      <c r="E396" s="835" t="s">
        <v>5207</v>
      </c>
      <c r="F396" s="863" t="s">
        <v>5208</v>
      </c>
      <c r="G396" s="835" t="s">
        <v>5382</v>
      </c>
      <c r="H396" s="835" t="s">
        <v>5383</v>
      </c>
      <c r="I396" s="849">
        <v>2.5166666507720947</v>
      </c>
      <c r="J396" s="849">
        <v>150</v>
      </c>
      <c r="K396" s="850">
        <v>377.5</v>
      </c>
    </row>
    <row r="397" spans="1:11" ht="14.4" customHeight="1" x14ac:dyDescent="0.3">
      <c r="A397" s="831" t="s">
        <v>562</v>
      </c>
      <c r="B397" s="832" t="s">
        <v>563</v>
      </c>
      <c r="C397" s="835" t="s">
        <v>583</v>
      </c>
      <c r="D397" s="863" t="s">
        <v>584</v>
      </c>
      <c r="E397" s="835" t="s">
        <v>5207</v>
      </c>
      <c r="F397" s="863" t="s">
        <v>5208</v>
      </c>
      <c r="G397" s="835" t="s">
        <v>5384</v>
      </c>
      <c r="H397" s="835" t="s">
        <v>5385</v>
      </c>
      <c r="I397" s="849">
        <v>21.234999656677246</v>
      </c>
      <c r="J397" s="849">
        <v>55</v>
      </c>
      <c r="K397" s="850">
        <v>1168.0499877929687</v>
      </c>
    </row>
    <row r="398" spans="1:11" ht="14.4" customHeight="1" x14ac:dyDescent="0.3">
      <c r="A398" s="831" t="s">
        <v>562</v>
      </c>
      <c r="B398" s="832" t="s">
        <v>563</v>
      </c>
      <c r="C398" s="835" t="s">
        <v>583</v>
      </c>
      <c r="D398" s="863" t="s">
        <v>584</v>
      </c>
      <c r="E398" s="835" t="s">
        <v>5388</v>
      </c>
      <c r="F398" s="863" t="s">
        <v>5389</v>
      </c>
      <c r="G398" s="835" t="s">
        <v>5390</v>
      </c>
      <c r="H398" s="835" t="s">
        <v>5391</v>
      </c>
      <c r="I398" s="849">
        <v>10.161666552225748</v>
      </c>
      <c r="J398" s="849">
        <v>590</v>
      </c>
      <c r="K398" s="850">
        <v>5995.3999938964844</v>
      </c>
    </row>
    <row r="399" spans="1:11" ht="14.4" customHeight="1" x14ac:dyDescent="0.3">
      <c r="A399" s="831" t="s">
        <v>562</v>
      </c>
      <c r="B399" s="832" t="s">
        <v>563</v>
      </c>
      <c r="C399" s="835" t="s">
        <v>583</v>
      </c>
      <c r="D399" s="863" t="s">
        <v>584</v>
      </c>
      <c r="E399" s="835" t="s">
        <v>5394</v>
      </c>
      <c r="F399" s="863" t="s">
        <v>5395</v>
      </c>
      <c r="G399" s="835" t="s">
        <v>5396</v>
      </c>
      <c r="H399" s="835" t="s">
        <v>5397</v>
      </c>
      <c r="I399" s="849">
        <v>0.31000000238418579</v>
      </c>
      <c r="J399" s="849">
        <v>200</v>
      </c>
      <c r="K399" s="850">
        <v>62</v>
      </c>
    </row>
    <row r="400" spans="1:11" ht="14.4" customHeight="1" x14ac:dyDescent="0.3">
      <c r="A400" s="831" t="s">
        <v>562</v>
      </c>
      <c r="B400" s="832" t="s">
        <v>563</v>
      </c>
      <c r="C400" s="835" t="s">
        <v>583</v>
      </c>
      <c r="D400" s="863" t="s">
        <v>584</v>
      </c>
      <c r="E400" s="835" t="s">
        <v>5394</v>
      </c>
      <c r="F400" s="863" t="s">
        <v>5395</v>
      </c>
      <c r="G400" s="835" t="s">
        <v>5398</v>
      </c>
      <c r="H400" s="835" t="s">
        <v>5399</v>
      </c>
      <c r="I400" s="849">
        <v>0.30000001192092896</v>
      </c>
      <c r="J400" s="849">
        <v>200</v>
      </c>
      <c r="K400" s="850">
        <v>60</v>
      </c>
    </row>
    <row r="401" spans="1:11" ht="14.4" customHeight="1" x14ac:dyDescent="0.3">
      <c r="A401" s="831" t="s">
        <v>562</v>
      </c>
      <c r="B401" s="832" t="s">
        <v>563</v>
      </c>
      <c r="C401" s="835" t="s">
        <v>583</v>
      </c>
      <c r="D401" s="863" t="s">
        <v>584</v>
      </c>
      <c r="E401" s="835" t="s">
        <v>5394</v>
      </c>
      <c r="F401" s="863" t="s">
        <v>5395</v>
      </c>
      <c r="G401" s="835" t="s">
        <v>5400</v>
      </c>
      <c r="H401" s="835" t="s">
        <v>5401</v>
      </c>
      <c r="I401" s="849">
        <v>0.30000001192092896</v>
      </c>
      <c r="J401" s="849">
        <v>200</v>
      </c>
      <c r="K401" s="850">
        <v>60</v>
      </c>
    </row>
    <row r="402" spans="1:11" ht="14.4" customHeight="1" x14ac:dyDescent="0.3">
      <c r="A402" s="831" t="s">
        <v>562</v>
      </c>
      <c r="B402" s="832" t="s">
        <v>563</v>
      </c>
      <c r="C402" s="835" t="s">
        <v>583</v>
      </c>
      <c r="D402" s="863" t="s">
        <v>584</v>
      </c>
      <c r="E402" s="835" t="s">
        <v>5394</v>
      </c>
      <c r="F402" s="863" t="s">
        <v>5395</v>
      </c>
      <c r="G402" s="835" t="s">
        <v>5402</v>
      </c>
      <c r="H402" s="835" t="s">
        <v>5403</v>
      </c>
      <c r="I402" s="849">
        <v>0.30000001192092896</v>
      </c>
      <c r="J402" s="849">
        <v>300</v>
      </c>
      <c r="K402" s="850">
        <v>90</v>
      </c>
    </row>
    <row r="403" spans="1:11" ht="14.4" customHeight="1" x14ac:dyDescent="0.3">
      <c r="A403" s="831" t="s">
        <v>562</v>
      </c>
      <c r="B403" s="832" t="s">
        <v>563</v>
      </c>
      <c r="C403" s="835" t="s">
        <v>583</v>
      </c>
      <c r="D403" s="863" t="s">
        <v>584</v>
      </c>
      <c r="E403" s="835" t="s">
        <v>5394</v>
      </c>
      <c r="F403" s="863" t="s">
        <v>5395</v>
      </c>
      <c r="G403" s="835" t="s">
        <v>5404</v>
      </c>
      <c r="H403" s="835" t="s">
        <v>5405</v>
      </c>
      <c r="I403" s="849">
        <v>0.54333335161209106</v>
      </c>
      <c r="J403" s="849">
        <v>500</v>
      </c>
      <c r="K403" s="850">
        <v>271</v>
      </c>
    </row>
    <row r="404" spans="1:11" ht="14.4" customHeight="1" x14ac:dyDescent="0.3">
      <c r="A404" s="831" t="s">
        <v>562</v>
      </c>
      <c r="B404" s="832" t="s">
        <v>563</v>
      </c>
      <c r="C404" s="835" t="s">
        <v>583</v>
      </c>
      <c r="D404" s="863" t="s">
        <v>584</v>
      </c>
      <c r="E404" s="835" t="s">
        <v>5394</v>
      </c>
      <c r="F404" s="863" t="s">
        <v>5395</v>
      </c>
      <c r="G404" s="835" t="s">
        <v>5408</v>
      </c>
      <c r="H404" s="835" t="s">
        <v>5409</v>
      </c>
      <c r="I404" s="849">
        <v>1.8024999499320984</v>
      </c>
      <c r="J404" s="849">
        <v>400</v>
      </c>
      <c r="K404" s="850">
        <v>721</v>
      </c>
    </row>
    <row r="405" spans="1:11" ht="14.4" customHeight="1" x14ac:dyDescent="0.3">
      <c r="A405" s="831" t="s">
        <v>562</v>
      </c>
      <c r="B405" s="832" t="s">
        <v>563</v>
      </c>
      <c r="C405" s="835" t="s">
        <v>583</v>
      </c>
      <c r="D405" s="863" t="s">
        <v>584</v>
      </c>
      <c r="E405" s="835" t="s">
        <v>5410</v>
      </c>
      <c r="F405" s="863" t="s">
        <v>5411</v>
      </c>
      <c r="G405" s="835" t="s">
        <v>5414</v>
      </c>
      <c r="H405" s="835" t="s">
        <v>5415</v>
      </c>
      <c r="I405" s="849">
        <v>0.62999999523162842</v>
      </c>
      <c r="J405" s="849">
        <v>400</v>
      </c>
      <c r="K405" s="850">
        <v>252</v>
      </c>
    </row>
    <row r="406" spans="1:11" ht="14.4" customHeight="1" x14ac:dyDescent="0.3">
      <c r="A406" s="831" t="s">
        <v>562</v>
      </c>
      <c r="B406" s="832" t="s">
        <v>563</v>
      </c>
      <c r="C406" s="835" t="s">
        <v>583</v>
      </c>
      <c r="D406" s="863" t="s">
        <v>584</v>
      </c>
      <c r="E406" s="835" t="s">
        <v>5410</v>
      </c>
      <c r="F406" s="863" t="s">
        <v>5411</v>
      </c>
      <c r="G406" s="835" t="s">
        <v>5414</v>
      </c>
      <c r="H406" s="835" t="s">
        <v>5434</v>
      </c>
      <c r="I406" s="849">
        <v>0.62999999523162842</v>
      </c>
      <c r="J406" s="849">
        <v>600</v>
      </c>
      <c r="K406" s="850">
        <v>378</v>
      </c>
    </row>
    <row r="407" spans="1:11" ht="14.4" customHeight="1" thickBot="1" x14ac:dyDescent="0.35">
      <c r="A407" s="839" t="s">
        <v>562</v>
      </c>
      <c r="B407" s="840" t="s">
        <v>563</v>
      </c>
      <c r="C407" s="843" t="s">
        <v>583</v>
      </c>
      <c r="D407" s="864" t="s">
        <v>584</v>
      </c>
      <c r="E407" s="843" t="s">
        <v>5410</v>
      </c>
      <c r="F407" s="864" t="s">
        <v>5411</v>
      </c>
      <c r="G407" s="843" t="s">
        <v>5416</v>
      </c>
      <c r="H407" s="843" t="s">
        <v>5435</v>
      </c>
      <c r="I407" s="851">
        <v>0.62999999523162842</v>
      </c>
      <c r="J407" s="851">
        <v>200</v>
      </c>
      <c r="K407" s="852">
        <v>126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56.633333333333333</v>
      </c>
      <c r="D6" s="491"/>
      <c r="E6" s="491"/>
      <c r="F6" s="490"/>
      <c r="G6" s="492">
        <f ca="1">SUM(Tabulka[05 h_vram])/2</f>
        <v>96809.35</v>
      </c>
      <c r="H6" s="491">
        <f ca="1">SUM(Tabulka[06 h_naduv])/2</f>
        <v>5855.5</v>
      </c>
      <c r="I6" s="491">
        <f ca="1">SUM(Tabulka[07 h_nadzk])/2</f>
        <v>4.8</v>
      </c>
      <c r="J6" s="490">
        <f ca="1">SUM(Tabulka[08 h_oon])/2</f>
        <v>431.5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1509335</v>
      </c>
      <c r="N6" s="491">
        <f ca="1">SUM(Tabulka[12 m_oc])/2</f>
        <v>1509335</v>
      </c>
      <c r="O6" s="490">
        <f ca="1">SUM(Tabulka[13 m_sk])/2</f>
        <v>28018893</v>
      </c>
      <c r="P6" s="489">
        <f ca="1">SUM(Tabulka[14_vzsk])/2</f>
        <v>38847</v>
      </c>
      <c r="Q6" s="489">
        <f ca="1">SUM(Tabulka[15_vzpl])/2</f>
        <v>41881.420220876651</v>
      </c>
      <c r="R6" s="488">
        <f ca="1">IF(Q6=0,0,P6/Q6)</f>
        <v>0.92754734187920207</v>
      </c>
      <c r="S6" s="487">
        <f ca="1">Q6-P6</f>
        <v>3034.420220876651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8.7166666666666686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15385.6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2886.5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478028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478028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7838040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32367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21881.420220876655</v>
      </c>
      <c r="R8" s="471">
        <f ca="1">IF(Tabulka[[#This Row],[15_vzpl]]=0,"",Tabulka[[#This Row],[14_vzsk]]/Tabulka[[#This Row],[15_vzpl]])</f>
        <v>1.4792001466668625</v>
      </c>
      <c r="S8" s="470">
        <f ca="1">IF(Tabulka[[#This Row],[15_vzpl]]-Tabulka[[#This Row],[14_vzsk]]=0,"",Tabulka[[#This Row],[15_vzpl]]-Tabulka[[#This Row],[14_vzsk]])</f>
        <v>-10485.579779123345</v>
      </c>
    </row>
    <row r="9" spans="1:19" x14ac:dyDescent="0.3">
      <c r="A9" s="469">
        <v>99</v>
      </c>
      <c r="B9" s="468" t="s">
        <v>5503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2.2333333333333334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3918.4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73137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73137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1298262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32367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21881.420220876655</v>
      </c>
      <c r="R9" s="471">
        <f ca="1">IF(Tabulka[[#This Row],[15_vzpl]]=0,"",Tabulka[[#This Row],[14_vzsk]]/Tabulka[[#This Row],[15_vzpl]])</f>
        <v>1.4792001466668625</v>
      </c>
      <c r="S9" s="470">
        <f ca="1">IF(Tabulka[[#This Row],[15_vzpl]]-Tabulka[[#This Row],[14_vzsk]]=0,"",Tabulka[[#This Row],[15_vzpl]]-Tabulka[[#This Row],[14_vzsk]])</f>
        <v>-10485.579779123345</v>
      </c>
    </row>
    <row r="10" spans="1:19" x14ac:dyDescent="0.3">
      <c r="A10" s="469">
        <v>101</v>
      </c>
      <c r="B10" s="468" t="s">
        <v>5504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6.4833333333333343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11467.2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2139.5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404891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404891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6539778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5488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45.583333333333336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77627.75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997515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997515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19617520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1" s="471">
        <f ca="1">IF(Tabulka[[#This Row],[15_vzpl]]=0,"",Tabulka[[#This Row],[14_vzsk]]/Tabulka[[#This Row],[15_vzpl]])</f>
        <v>0.32400000000000001</v>
      </c>
      <c r="S11" s="470">
        <f ca="1">IF(Tabulka[[#This Row],[15_vzpl]]-Tabulka[[#This Row],[14_vzsk]]=0,"",Tabulka[[#This Row],[15_vzpl]]-Tabulka[[#This Row],[14_vzsk]])</f>
        <v>13520</v>
      </c>
    </row>
    <row r="12" spans="1:19" x14ac:dyDescent="0.3">
      <c r="A12" s="469">
        <v>303</v>
      </c>
      <c r="B12" s="468" t="s">
        <v>5505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6.916666666666667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126138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126138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3111403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2" s="471">
        <f ca="1">IF(Tabulka[[#This Row],[15_vzpl]]=0,"",Tabulka[[#This Row],[14_vzsk]]/Tabulka[[#This Row],[15_vzpl]])</f>
        <v>0.32400000000000001</v>
      </c>
      <c r="S12" s="470">
        <f ca="1">IF(Tabulka[[#This Row],[15_vzpl]]-Tabulka[[#This Row],[14_vzsk]]=0,"",Tabulka[[#This Row],[15_vzpl]]-Tabulka[[#This Row],[14_vzsk]])</f>
        <v>13520</v>
      </c>
    </row>
    <row r="13" spans="1:19" x14ac:dyDescent="0.3">
      <c r="A13" s="469">
        <v>304</v>
      </c>
      <c r="B13" s="468" t="s">
        <v>5506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7.416666666666667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11994.5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186802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186802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3796240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5507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6.833333333333333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12145.5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326304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326304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4355125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424</v>
      </c>
      <c r="B15" s="468" t="s">
        <v>5508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3430.5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43808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43808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797048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5509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20492.75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205319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205319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4183706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5510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10.416666666666666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17543.5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109144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109144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3373998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5489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33792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33792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563333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5511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33792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33792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563333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5502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8.4</v>
      </c>
      <c r="F4" s="498"/>
      <c r="G4" s="498"/>
      <c r="H4" s="498"/>
      <c r="I4" s="498">
        <v>1344</v>
      </c>
      <c r="J4" s="498">
        <v>241</v>
      </c>
      <c r="K4" s="498"/>
      <c r="L4" s="498">
        <v>12</v>
      </c>
      <c r="M4" s="498"/>
      <c r="N4" s="498"/>
      <c r="O4" s="498">
        <v>17735</v>
      </c>
      <c r="P4" s="498">
        <v>17735</v>
      </c>
      <c r="Q4" s="498">
        <v>565182</v>
      </c>
      <c r="R4" s="498"/>
      <c r="S4" s="498">
        <v>1823.4516850730552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</v>
      </c>
      <c r="I5">
        <v>360</v>
      </c>
      <c r="J5">
        <v>76</v>
      </c>
      <c r="Q5">
        <v>101511</v>
      </c>
      <c r="S5">
        <v>1823.4516850730552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6.4</v>
      </c>
      <c r="I6">
        <v>984</v>
      </c>
      <c r="J6">
        <v>165</v>
      </c>
      <c r="L6">
        <v>12</v>
      </c>
      <c r="O6">
        <v>17735</v>
      </c>
      <c r="P6">
        <v>17735</v>
      </c>
      <c r="Q6">
        <v>463671</v>
      </c>
    </row>
    <row r="7" spans="1:19" x14ac:dyDescent="0.3">
      <c r="A7" s="503" t="s">
        <v>214</v>
      </c>
      <c r="B7" s="502">
        <v>4</v>
      </c>
      <c r="C7">
        <v>1</v>
      </c>
      <c r="D7" t="s">
        <v>5488</v>
      </c>
      <c r="E7">
        <v>47</v>
      </c>
      <c r="I7">
        <v>6963</v>
      </c>
      <c r="J7">
        <v>24</v>
      </c>
      <c r="Q7">
        <v>1551802</v>
      </c>
      <c r="S7">
        <v>1666.6666666666667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8</v>
      </c>
      <c r="I8">
        <v>1261.5</v>
      </c>
      <c r="Q8">
        <v>291340</v>
      </c>
      <c r="S8">
        <v>1666.6666666666667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8</v>
      </c>
      <c r="I9">
        <v>1148</v>
      </c>
      <c r="Q9">
        <v>329194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6</v>
      </c>
      <c r="I10">
        <v>994.5</v>
      </c>
      <c r="J10">
        <v>24</v>
      </c>
      <c r="Q10">
        <v>288949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298.5</v>
      </c>
      <c r="Q11">
        <v>58391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12</v>
      </c>
      <c r="I12">
        <v>1822.5</v>
      </c>
      <c r="Q12">
        <v>318033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11</v>
      </c>
      <c r="I13">
        <v>1438</v>
      </c>
      <c r="Q13">
        <v>265895</v>
      </c>
    </row>
    <row r="14" spans="1:19" x14ac:dyDescent="0.3">
      <c r="A14" s="505" t="s">
        <v>221</v>
      </c>
      <c r="B14" s="504">
        <v>11</v>
      </c>
      <c r="C14">
        <v>1</v>
      </c>
      <c r="D14" t="s">
        <v>5489</v>
      </c>
      <c r="E14">
        <v>3</v>
      </c>
      <c r="I14">
        <v>352</v>
      </c>
      <c r="Q14">
        <v>42422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352</v>
      </c>
      <c r="Q15">
        <v>42422</v>
      </c>
    </row>
    <row r="16" spans="1:19" x14ac:dyDescent="0.3">
      <c r="A16" s="501" t="s">
        <v>210</v>
      </c>
      <c r="B16" s="500">
        <v>2018</v>
      </c>
      <c r="C16" t="s">
        <v>5490</v>
      </c>
      <c r="E16">
        <v>58.4</v>
      </c>
      <c r="I16">
        <v>8659</v>
      </c>
      <c r="J16">
        <v>265</v>
      </c>
      <c r="L16">
        <v>12</v>
      </c>
      <c r="O16">
        <v>17735</v>
      </c>
      <c r="P16">
        <v>17735</v>
      </c>
      <c r="Q16">
        <v>2159406</v>
      </c>
      <c r="S16">
        <v>3490.1183517397221</v>
      </c>
    </row>
    <row r="17" spans="3:19" x14ac:dyDescent="0.3">
      <c r="C17">
        <v>2</v>
      </c>
      <c r="D17" t="s">
        <v>272</v>
      </c>
      <c r="E17">
        <v>8.4</v>
      </c>
      <c r="I17">
        <v>936</v>
      </c>
      <c r="J17">
        <v>199</v>
      </c>
      <c r="L17">
        <v>39.5</v>
      </c>
      <c r="Q17">
        <v>456868</v>
      </c>
      <c r="R17">
        <v>550</v>
      </c>
      <c r="S17">
        <v>1823.4516850730552</v>
      </c>
    </row>
    <row r="18" spans="3:19" x14ac:dyDescent="0.3">
      <c r="C18">
        <v>2</v>
      </c>
      <c r="D18">
        <v>99</v>
      </c>
      <c r="E18">
        <v>2</v>
      </c>
      <c r="I18">
        <v>224</v>
      </c>
      <c r="J18">
        <v>63</v>
      </c>
      <c r="Q18">
        <v>86068</v>
      </c>
      <c r="R18">
        <v>550</v>
      </c>
      <c r="S18">
        <v>1823.4516850730552</v>
      </c>
    </row>
    <row r="19" spans="3:19" x14ac:dyDescent="0.3">
      <c r="C19">
        <v>2</v>
      </c>
      <c r="D19">
        <v>101</v>
      </c>
      <c r="E19">
        <v>6.4</v>
      </c>
      <c r="I19">
        <v>712</v>
      </c>
      <c r="J19">
        <v>136</v>
      </c>
      <c r="L19">
        <v>39.5</v>
      </c>
      <c r="Q19">
        <v>370800</v>
      </c>
    </row>
    <row r="20" spans="3:19" x14ac:dyDescent="0.3">
      <c r="C20">
        <v>2</v>
      </c>
      <c r="D20" t="s">
        <v>5488</v>
      </c>
      <c r="E20">
        <v>48</v>
      </c>
      <c r="I20">
        <v>6275</v>
      </c>
      <c r="J20">
        <v>285</v>
      </c>
      <c r="O20">
        <v>5000</v>
      </c>
      <c r="P20">
        <v>5000</v>
      </c>
      <c r="Q20">
        <v>1571443</v>
      </c>
      <c r="R20">
        <v>220</v>
      </c>
      <c r="S20">
        <v>1666.6666666666667</v>
      </c>
    </row>
    <row r="21" spans="3:19" x14ac:dyDescent="0.3">
      <c r="C21">
        <v>2</v>
      </c>
      <c r="D21">
        <v>303</v>
      </c>
      <c r="E21">
        <v>8</v>
      </c>
      <c r="I21">
        <v>1056</v>
      </c>
      <c r="J21">
        <v>20</v>
      </c>
      <c r="Q21">
        <v>275183</v>
      </c>
      <c r="R21">
        <v>220</v>
      </c>
      <c r="S21">
        <v>1666.6666666666667</v>
      </c>
    </row>
    <row r="22" spans="3:19" x14ac:dyDescent="0.3">
      <c r="C22">
        <v>2</v>
      </c>
      <c r="D22">
        <v>304</v>
      </c>
      <c r="E22">
        <v>8</v>
      </c>
      <c r="I22">
        <v>1092</v>
      </c>
      <c r="Q22">
        <v>317198</v>
      </c>
    </row>
    <row r="23" spans="3:19" x14ac:dyDescent="0.3">
      <c r="C23">
        <v>2</v>
      </c>
      <c r="D23">
        <v>305</v>
      </c>
      <c r="E23">
        <v>6</v>
      </c>
      <c r="I23">
        <v>816</v>
      </c>
      <c r="J23">
        <v>68</v>
      </c>
      <c r="Q23">
        <v>308433</v>
      </c>
    </row>
    <row r="24" spans="3:19" x14ac:dyDescent="0.3">
      <c r="C24">
        <v>2</v>
      </c>
      <c r="D24">
        <v>424</v>
      </c>
      <c r="E24">
        <v>2</v>
      </c>
      <c r="I24">
        <v>210</v>
      </c>
      <c r="J24">
        <v>50</v>
      </c>
      <c r="Q24">
        <v>72543</v>
      </c>
    </row>
    <row r="25" spans="3:19" x14ac:dyDescent="0.3">
      <c r="C25">
        <v>2</v>
      </c>
      <c r="D25">
        <v>636</v>
      </c>
      <c r="E25">
        <v>12</v>
      </c>
      <c r="I25">
        <v>1682</v>
      </c>
      <c r="J25">
        <v>57</v>
      </c>
      <c r="O25">
        <v>5000</v>
      </c>
      <c r="P25">
        <v>5000</v>
      </c>
      <c r="Q25">
        <v>321693</v>
      </c>
    </row>
    <row r="26" spans="3:19" x14ac:dyDescent="0.3">
      <c r="C26">
        <v>2</v>
      </c>
      <c r="D26">
        <v>642</v>
      </c>
      <c r="E26">
        <v>12</v>
      </c>
      <c r="I26">
        <v>1419</v>
      </c>
      <c r="J26">
        <v>90</v>
      </c>
      <c r="Q26">
        <v>276393</v>
      </c>
    </row>
    <row r="27" spans="3:19" x14ac:dyDescent="0.3">
      <c r="C27">
        <v>2</v>
      </c>
      <c r="D27" t="s">
        <v>5489</v>
      </c>
      <c r="E27">
        <v>3</v>
      </c>
      <c r="I27">
        <v>312</v>
      </c>
      <c r="Q27">
        <v>44061</v>
      </c>
    </row>
    <row r="28" spans="3:19" x14ac:dyDescent="0.3">
      <c r="C28">
        <v>2</v>
      </c>
      <c r="D28">
        <v>30</v>
      </c>
      <c r="E28">
        <v>3</v>
      </c>
      <c r="I28">
        <v>312</v>
      </c>
      <c r="Q28">
        <v>44061</v>
      </c>
    </row>
    <row r="29" spans="3:19" x14ac:dyDescent="0.3">
      <c r="C29" t="s">
        <v>5491</v>
      </c>
      <c r="E29">
        <v>59.4</v>
      </c>
      <c r="I29">
        <v>7523</v>
      </c>
      <c r="J29">
        <v>484</v>
      </c>
      <c r="L29">
        <v>39.5</v>
      </c>
      <c r="O29">
        <v>5000</v>
      </c>
      <c r="P29">
        <v>5000</v>
      </c>
      <c r="Q29">
        <v>2072372</v>
      </c>
      <c r="R29">
        <v>770</v>
      </c>
      <c r="S29">
        <v>3490.1183517397221</v>
      </c>
    </row>
    <row r="30" spans="3:19" x14ac:dyDescent="0.3">
      <c r="C30">
        <v>3</v>
      </c>
      <c r="D30" t="s">
        <v>272</v>
      </c>
      <c r="E30">
        <v>10.4</v>
      </c>
      <c r="I30">
        <v>1592</v>
      </c>
      <c r="J30">
        <v>238</v>
      </c>
      <c r="O30">
        <v>72032</v>
      </c>
      <c r="P30">
        <v>72032</v>
      </c>
      <c r="Q30">
        <v>699528</v>
      </c>
      <c r="R30">
        <v>1000</v>
      </c>
      <c r="S30">
        <v>1823.4516850730552</v>
      </c>
    </row>
    <row r="31" spans="3:19" x14ac:dyDescent="0.3">
      <c r="C31">
        <v>3</v>
      </c>
      <c r="D31">
        <v>99</v>
      </c>
      <c r="E31">
        <v>3</v>
      </c>
      <c r="I31">
        <v>472</v>
      </c>
      <c r="J31">
        <v>68</v>
      </c>
      <c r="O31">
        <v>14676</v>
      </c>
      <c r="P31">
        <v>14676</v>
      </c>
      <c r="Q31">
        <v>147763</v>
      </c>
      <c r="R31">
        <v>1000</v>
      </c>
      <c r="S31">
        <v>1823.4516850730552</v>
      </c>
    </row>
    <row r="32" spans="3:19" x14ac:dyDescent="0.3">
      <c r="C32">
        <v>3</v>
      </c>
      <c r="D32">
        <v>101</v>
      </c>
      <c r="E32">
        <v>7.4</v>
      </c>
      <c r="I32">
        <v>1120</v>
      </c>
      <c r="J32">
        <v>170</v>
      </c>
      <c r="O32">
        <v>57356</v>
      </c>
      <c r="P32">
        <v>57356</v>
      </c>
      <c r="Q32">
        <v>551765</v>
      </c>
    </row>
    <row r="33" spans="3:19" x14ac:dyDescent="0.3">
      <c r="C33">
        <v>3</v>
      </c>
      <c r="D33" t="s">
        <v>5488</v>
      </c>
      <c r="E33">
        <v>48</v>
      </c>
      <c r="I33">
        <v>6503</v>
      </c>
      <c r="J33">
        <v>446</v>
      </c>
      <c r="Q33">
        <v>1667103</v>
      </c>
      <c r="S33">
        <v>1666.6666666666667</v>
      </c>
    </row>
    <row r="34" spans="3:19" x14ac:dyDescent="0.3">
      <c r="C34">
        <v>3</v>
      </c>
      <c r="D34">
        <v>303</v>
      </c>
      <c r="E34">
        <v>7</v>
      </c>
      <c r="I34">
        <v>948</v>
      </c>
      <c r="J34">
        <v>66</v>
      </c>
      <c r="Q34">
        <v>266720</v>
      </c>
      <c r="S34">
        <v>1666.6666666666667</v>
      </c>
    </row>
    <row r="35" spans="3:19" x14ac:dyDescent="0.3">
      <c r="C35">
        <v>3</v>
      </c>
      <c r="D35">
        <v>304</v>
      </c>
      <c r="E35">
        <v>8</v>
      </c>
      <c r="I35">
        <v>1090</v>
      </c>
      <c r="J35">
        <v>50</v>
      </c>
      <c r="Q35">
        <v>330795</v>
      </c>
    </row>
    <row r="36" spans="3:19" x14ac:dyDescent="0.3">
      <c r="C36">
        <v>3</v>
      </c>
      <c r="D36">
        <v>305</v>
      </c>
      <c r="E36">
        <v>7</v>
      </c>
      <c r="I36">
        <v>1016</v>
      </c>
      <c r="J36">
        <v>93</v>
      </c>
      <c r="Q36">
        <v>359292</v>
      </c>
    </row>
    <row r="37" spans="3:19" x14ac:dyDescent="0.3">
      <c r="C37">
        <v>3</v>
      </c>
      <c r="D37">
        <v>424</v>
      </c>
      <c r="E37">
        <v>2</v>
      </c>
      <c r="I37">
        <v>282</v>
      </c>
      <c r="Q37">
        <v>58861</v>
      </c>
    </row>
    <row r="38" spans="3:19" x14ac:dyDescent="0.3">
      <c r="C38">
        <v>3</v>
      </c>
      <c r="D38">
        <v>636</v>
      </c>
      <c r="E38">
        <v>12</v>
      </c>
      <c r="I38">
        <v>1520</v>
      </c>
      <c r="J38">
        <v>127</v>
      </c>
      <c r="Q38">
        <v>335708</v>
      </c>
    </row>
    <row r="39" spans="3:19" x14ac:dyDescent="0.3">
      <c r="C39">
        <v>3</v>
      </c>
      <c r="D39">
        <v>642</v>
      </c>
      <c r="E39">
        <v>12</v>
      </c>
      <c r="I39">
        <v>1647</v>
      </c>
      <c r="J39">
        <v>110</v>
      </c>
      <c r="Q39">
        <v>315727</v>
      </c>
    </row>
    <row r="40" spans="3:19" x14ac:dyDescent="0.3">
      <c r="C40">
        <v>3</v>
      </c>
      <c r="D40" t="s">
        <v>5489</v>
      </c>
      <c r="E40">
        <v>3</v>
      </c>
      <c r="I40">
        <v>308</v>
      </c>
      <c r="Q40">
        <v>44506</v>
      </c>
    </row>
    <row r="41" spans="3:19" x14ac:dyDescent="0.3">
      <c r="C41">
        <v>3</v>
      </c>
      <c r="D41">
        <v>30</v>
      </c>
      <c r="E41">
        <v>3</v>
      </c>
      <c r="I41">
        <v>308</v>
      </c>
      <c r="Q41">
        <v>44506</v>
      </c>
    </row>
    <row r="42" spans="3:19" x14ac:dyDescent="0.3">
      <c r="C42" t="s">
        <v>5492</v>
      </c>
      <c r="E42">
        <v>61.4</v>
      </c>
      <c r="I42">
        <v>8403</v>
      </c>
      <c r="J42">
        <v>684</v>
      </c>
      <c r="O42">
        <v>72032</v>
      </c>
      <c r="P42">
        <v>72032</v>
      </c>
      <c r="Q42">
        <v>2411137</v>
      </c>
      <c r="R42">
        <v>1000</v>
      </c>
      <c r="S42">
        <v>3490.1183517397221</v>
      </c>
    </row>
    <row r="43" spans="3:19" x14ac:dyDescent="0.3">
      <c r="C43">
        <v>4</v>
      </c>
      <c r="D43" t="s">
        <v>272</v>
      </c>
      <c r="E43">
        <v>9.4</v>
      </c>
      <c r="I43">
        <v>1512</v>
      </c>
      <c r="J43">
        <v>230</v>
      </c>
      <c r="Q43">
        <v>652501</v>
      </c>
      <c r="R43">
        <v>3000</v>
      </c>
      <c r="S43">
        <v>1823.4516850730552</v>
      </c>
    </row>
    <row r="44" spans="3:19" x14ac:dyDescent="0.3">
      <c r="C44">
        <v>4</v>
      </c>
      <c r="D44">
        <v>99</v>
      </c>
      <c r="E44">
        <v>3</v>
      </c>
      <c r="I44">
        <v>488</v>
      </c>
      <c r="J44">
        <v>68</v>
      </c>
      <c r="Q44">
        <v>133508</v>
      </c>
      <c r="R44">
        <v>3000</v>
      </c>
      <c r="S44">
        <v>1823.4516850730552</v>
      </c>
    </row>
    <row r="45" spans="3:19" x14ac:dyDescent="0.3">
      <c r="C45">
        <v>4</v>
      </c>
      <c r="D45">
        <v>101</v>
      </c>
      <c r="E45">
        <v>6.4</v>
      </c>
      <c r="I45">
        <v>1024</v>
      </c>
      <c r="J45">
        <v>162</v>
      </c>
      <c r="Q45">
        <v>518993</v>
      </c>
    </row>
    <row r="46" spans="3:19" x14ac:dyDescent="0.3">
      <c r="C46">
        <v>4</v>
      </c>
      <c r="D46" t="s">
        <v>5488</v>
      </c>
      <c r="E46">
        <v>48</v>
      </c>
      <c r="I46">
        <v>7608.5</v>
      </c>
      <c r="J46">
        <v>57</v>
      </c>
      <c r="O46">
        <v>21152</v>
      </c>
      <c r="P46">
        <v>21152</v>
      </c>
      <c r="Q46">
        <v>1579690</v>
      </c>
      <c r="R46">
        <v>110</v>
      </c>
      <c r="S46">
        <v>1666.6666666666667</v>
      </c>
    </row>
    <row r="47" spans="3:19" x14ac:dyDescent="0.3">
      <c r="C47">
        <v>4</v>
      </c>
      <c r="D47">
        <v>303</v>
      </c>
      <c r="E47">
        <v>7</v>
      </c>
      <c r="I47">
        <v>1032</v>
      </c>
      <c r="O47">
        <v>5000</v>
      </c>
      <c r="P47">
        <v>5000</v>
      </c>
      <c r="Q47">
        <v>235230</v>
      </c>
      <c r="R47">
        <v>110</v>
      </c>
      <c r="S47">
        <v>1666.6666666666667</v>
      </c>
    </row>
    <row r="48" spans="3:19" x14ac:dyDescent="0.3">
      <c r="C48">
        <v>4</v>
      </c>
      <c r="D48">
        <v>304</v>
      </c>
      <c r="E48">
        <v>8</v>
      </c>
      <c r="I48">
        <v>1140.5</v>
      </c>
      <c r="J48">
        <v>20</v>
      </c>
      <c r="O48">
        <v>3000</v>
      </c>
      <c r="P48">
        <v>3000</v>
      </c>
      <c r="Q48">
        <v>308735</v>
      </c>
    </row>
    <row r="49" spans="3:19" x14ac:dyDescent="0.3">
      <c r="C49">
        <v>4</v>
      </c>
      <c r="D49">
        <v>305</v>
      </c>
      <c r="E49">
        <v>7</v>
      </c>
      <c r="I49">
        <v>1140</v>
      </c>
      <c r="J49">
        <v>37</v>
      </c>
      <c r="O49">
        <v>9152</v>
      </c>
      <c r="P49">
        <v>9152</v>
      </c>
      <c r="Q49">
        <v>350608</v>
      </c>
    </row>
    <row r="50" spans="3:19" x14ac:dyDescent="0.3">
      <c r="C50">
        <v>4</v>
      </c>
      <c r="D50">
        <v>424</v>
      </c>
      <c r="E50">
        <v>2</v>
      </c>
      <c r="I50">
        <v>336</v>
      </c>
      <c r="O50">
        <v>2000</v>
      </c>
      <c r="P50">
        <v>2000</v>
      </c>
      <c r="Q50">
        <v>61261</v>
      </c>
    </row>
    <row r="51" spans="3:19" x14ac:dyDescent="0.3">
      <c r="C51">
        <v>4</v>
      </c>
      <c r="D51">
        <v>636</v>
      </c>
      <c r="E51">
        <v>12</v>
      </c>
      <c r="I51">
        <v>1968</v>
      </c>
      <c r="Q51">
        <v>325513</v>
      </c>
    </row>
    <row r="52" spans="3:19" x14ac:dyDescent="0.3">
      <c r="C52">
        <v>4</v>
      </c>
      <c r="D52">
        <v>642</v>
      </c>
      <c r="E52">
        <v>12</v>
      </c>
      <c r="I52">
        <v>1992</v>
      </c>
      <c r="O52">
        <v>2000</v>
      </c>
      <c r="P52">
        <v>2000</v>
      </c>
      <c r="Q52">
        <v>298343</v>
      </c>
    </row>
    <row r="53" spans="3:19" x14ac:dyDescent="0.3">
      <c r="C53">
        <v>4</v>
      </c>
      <c r="D53" t="s">
        <v>5489</v>
      </c>
      <c r="E53">
        <v>3</v>
      </c>
      <c r="I53">
        <v>304</v>
      </c>
      <c r="Q53">
        <v>40531</v>
      </c>
    </row>
    <row r="54" spans="3:19" x14ac:dyDescent="0.3">
      <c r="C54">
        <v>4</v>
      </c>
      <c r="D54">
        <v>30</v>
      </c>
      <c r="E54">
        <v>3</v>
      </c>
      <c r="I54">
        <v>304</v>
      </c>
      <c r="Q54">
        <v>40531</v>
      </c>
    </row>
    <row r="55" spans="3:19" x14ac:dyDescent="0.3">
      <c r="C55" t="s">
        <v>5493</v>
      </c>
      <c r="E55">
        <v>60.4</v>
      </c>
      <c r="I55">
        <v>9424.5</v>
      </c>
      <c r="J55">
        <v>287</v>
      </c>
      <c r="O55">
        <v>21152</v>
      </c>
      <c r="P55">
        <v>21152</v>
      </c>
      <c r="Q55">
        <v>2272722</v>
      </c>
      <c r="R55">
        <v>3110</v>
      </c>
      <c r="S55">
        <v>3490.1183517397221</v>
      </c>
    </row>
    <row r="56" spans="3:19" x14ac:dyDescent="0.3">
      <c r="C56">
        <v>5</v>
      </c>
      <c r="D56" t="s">
        <v>272</v>
      </c>
      <c r="E56">
        <v>8.4</v>
      </c>
      <c r="I56">
        <v>1416</v>
      </c>
      <c r="J56">
        <v>219.5</v>
      </c>
      <c r="Q56">
        <v>616334</v>
      </c>
      <c r="R56">
        <v>7950</v>
      </c>
      <c r="S56">
        <v>1823.4516850730552</v>
      </c>
    </row>
    <row r="57" spans="3:19" x14ac:dyDescent="0.3">
      <c r="C57">
        <v>5</v>
      </c>
      <c r="D57">
        <v>99</v>
      </c>
      <c r="E57">
        <v>2</v>
      </c>
      <c r="I57">
        <v>368</v>
      </c>
      <c r="J57">
        <v>34</v>
      </c>
      <c r="Q57">
        <v>84353</v>
      </c>
      <c r="R57">
        <v>7950</v>
      </c>
      <c r="S57">
        <v>1823.4516850730552</v>
      </c>
    </row>
    <row r="58" spans="3:19" x14ac:dyDescent="0.3">
      <c r="C58">
        <v>5</v>
      </c>
      <c r="D58">
        <v>101</v>
      </c>
      <c r="E58">
        <v>6.4</v>
      </c>
      <c r="I58">
        <v>1048</v>
      </c>
      <c r="J58">
        <v>185.5</v>
      </c>
      <c r="Q58">
        <v>531981</v>
      </c>
    </row>
    <row r="59" spans="3:19" x14ac:dyDescent="0.3">
      <c r="C59">
        <v>5</v>
      </c>
      <c r="D59" t="s">
        <v>5488</v>
      </c>
      <c r="E59">
        <v>48</v>
      </c>
      <c r="I59">
        <v>7698</v>
      </c>
      <c r="J59">
        <v>40</v>
      </c>
      <c r="O59">
        <v>21152</v>
      </c>
      <c r="P59">
        <v>21152</v>
      </c>
      <c r="Q59">
        <v>1626822</v>
      </c>
      <c r="R59">
        <v>3000</v>
      </c>
      <c r="S59">
        <v>1666.6666666666667</v>
      </c>
    </row>
    <row r="60" spans="3:19" x14ac:dyDescent="0.3">
      <c r="C60">
        <v>5</v>
      </c>
      <c r="D60">
        <v>303</v>
      </c>
      <c r="E60">
        <v>7</v>
      </c>
      <c r="I60">
        <v>1122</v>
      </c>
      <c r="O60">
        <v>2152</v>
      </c>
      <c r="P60">
        <v>2152</v>
      </c>
      <c r="Q60">
        <v>260001</v>
      </c>
      <c r="R60">
        <v>3000</v>
      </c>
      <c r="S60">
        <v>1666.6666666666667</v>
      </c>
    </row>
    <row r="61" spans="3:19" x14ac:dyDescent="0.3">
      <c r="C61">
        <v>5</v>
      </c>
      <c r="D61">
        <v>304</v>
      </c>
      <c r="E61">
        <v>8</v>
      </c>
      <c r="I61">
        <v>1144</v>
      </c>
      <c r="O61">
        <v>18000</v>
      </c>
      <c r="P61">
        <v>18000</v>
      </c>
      <c r="Q61">
        <v>321363</v>
      </c>
    </row>
    <row r="62" spans="3:19" x14ac:dyDescent="0.3">
      <c r="C62">
        <v>5</v>
      </c>
      <c r="D62">
        <v>305</v>
      </c>
      <c r="E62">
        <v>7</v>
      </c>
      <c r="I62">
        <v>1164</v>
      </c>
      <c r="J62">
        <v>40</v>
      </c>
      <c r="Q62">
        <v>337374</v>
      </c>
    </row>
    <row r="63" spans="3:19" x14ac:dyDescent="0.3">
      <c r="C63">
        <v>5</v>
      </c>
      <c r="D63">
        <v>424</v>
      </c>
      <c r="E63">
        <v>2</v>
      </c>
      <c r="I63">
        <v>336</v>
      </c>
      <c r="Q63">
        <v>64551</v>
      </c>
    </row>
    <row r="64" spans="3:19" x14ac:dyDescent="0.3">
      <c r="C64">
        <v>5</v>
      </c>
      <c r="D64">
        <v>636</v>
      </c>
      <c r="E64">
        <v>12</v>
      </c>
      <c r="I64">
        <v>1952</v>
      </c>
      <c r="O64">
        <v>1000</v>
      </c>
      <c r="P64">
        <v>1000</v>
      </c>
      <c r="Q64">
        <v>329441</v>
      </c>
    </row>
    <row r="65" spans="3:19" x14ac:dyDescent="0.3">
      <c r="C65">
        <v>5</v>
      </c>
      <c r="D65">
        <v>642</v>
      </c>
      <c r="E65">
        <v>12</v>
      </c>
      <c r="I65">
        <v>1980</v>
      </c>
      <c r="Q65">
        <v>314092</v>
      </c>
    </row>
    <row r="66" spans="3:19" x14ac:dyDescent="0.3">
      <c r="C66">
        <v>5</v>
      </c>
      <c r="D66" t="s">
        <v>5489</v>
      </c>
      <c r="E66">
        <v>2</v>
      </c>
      <c r="I66">
        <v>360</v>
      </c>
      <c r="Q66">
        <v>48248</v>
      </c>
    </row>
    <row r="67" spans="3:19" x14ac:dyDescent="0.3">
      <c r="C67">
        <v>5</v>
      </c>
      <c r="D67">
        <v>30</v>
      </c>
      <c r="E67">
        <v>2</v>
      </c>
      <c r="I67">
        <v>360</v>
      </c>
      <c r="Q67">
        <v>48248</v>
      </c>
    </row>
    <row r="68" spans="3:19" x14ac:dyDescent="0.3">
      <c r="C68" t="s">
        <v>5494</v>
      </c>
      <c r="E68">
        <v>58.4</v>
      </c>
      <c r="I68">
        <v>9474</v>
      </c>
      <c r="J68">
        <v>259.5</v>
      </c>
      <c r="O68">
        <v>21152</v>
      </c>
      <c r="P68">
        <v>21152</v>
      </c>
      <c r="Q68">
        <v>2291404</v>
      </c>
      <c r="R68">
        <v>10950</v>
      </c>
      <c r="S68">
        <v>3490.1183517397221</v>
      </c>
    </row>
    <row r="69" spans="3:19" x14ac:dyDescent="0.3">
      <c r="C69">
        <v>6</v>
      </c>
      <c r="D69" t="s">
        <v>272</v>
      </c>
      <c r="E69">
        <v>8.4</v>
      </c>
      <c r="I69">
        <v>1168</v>
      </c>
      <c r="J69">
        <v>230</v>
      </c>
      <c r="O69">
        <v>35861</v>
      </c>
      <c r="P69">
        <v>35861</v>
      </c>
      <c r="Q69">
        <v>654700</v>
      </c>
      <c r="R69">
        <v>4300</v>
      </c>
      <c r="S69">
        <v>1823.4516850730552</v>
      </c>
    </row>
    <row r="70" spans="3:19" x14ac:dyDescent="0.3">
      <c r="C70">
        <v>6</v>
      </c>
      <c r="D70">
        <v>99</v>
      </c>
      <c r="E70">
        <v>2</v>
      </c>
      <c r="I70">
        <v>264</v>
      </c>
      <c r="J70">
        <v>34</v>
      </c>
      <c r="O70">
        <v>3380</v>
      </c>
      <c r="P70">
        <v>3380</v>
      </c>
      <c r="Q70">
        <v>87827</v>
      </c>
      <c r="R70">
        <v>4300</v>
      </c>
      <c r="S70">
        <v>1823.4516850730552</v>
      </c>
    </row>
    <row r="71" spans="3:19" x14ac:dyDescent="0.3">
      <c r="C71">
        <v>6</v>
      </c>
      <c r="D71">
        <v>101</v>
      </c>
      <c r="E71">
        <v>6.4</v>
      </c>
      <c r="I71">
        <v>904</v>
      </c>
      <c r="J71">
        <v>196</v>
      </c>
      <c r="O71">
        <v>32481</v>
      </c>
      <c r="P71">
        <v>32481</v>
      </c>
      <c r="Q71">
        <v>566873</v>
      </c>
    </row>
    <row r="72" spans="3:19" x14ac:dyDescent="0.3">
      <c r="C72">
        <v>6</v>
      </c>
      <c r="D72" t="s">
        <v>5488</v>
      </c>
      <c r="E72">
        <v>48</v>
      </c>
      <c r="I72">
        <v>6996</v>
      </c>
      <c r="J72">
        <v>131</v>
      </c>
      <c r="L72">
        <v>155</v>
      </c>
      <c r="O72">
        <v>11902</v>
      </c>
      <c r="P72">
        <v>11902</v>
      </c>
      <c r="Q72">
        <v>1603887</v>
      </c>
      <c r="R72">
        <v>2150</v>
      </c>
      <c r="S72">
        <v>1666.6666666666667</v>
      </c>
    </row>
    <row r="73" spans="3:19" x14ac:dyDescent="0.3">
      <c r="C73">
        <v>6</v>
      </c>
      <c r="D73">
        <v>303</v>
      </c>
      <c r="E73">
        <v>7</v>
      </c>
      <c r="I73">
        <v>984</v>
      </c>
      <c r="J73">
        <v>20</v>
      </c>
      <c r="O73">
        <v>2152</v>
      </c>
      <c r="P73">
        <v>2152</v>
      </c>
      <c r="Q73">
        <v>247836</v>
      </c>
      <c r="R73">
        <v>2150</v>
      </c>
      <c r="S73">
        <v>1666.6666666666667</v>
      </c>
    </row>
    <row r="74" spans="3:19" x14ac:dyDescent="0.3">
      <c r="C74">
        <v>6</v>
      </c>
      <c r="D74">
        <v>304</v>
      </c>
      <c r="E74">
        <v>8</v>
      </c>
      <c r="I74">
        <v>1128</v>
      </c>
      <c r="J74">
        <v>36</v>
      </c>
      <c r="O74">
        <v>5750</v>
      </c>
      <c r="P74">
        <v>5750</v>
      </c>
      <c r="Q74">
        <v>309688</v>
      </c>
    </row>
    <row r="75" spans="3:19" x14ac:dyDescent="0.3">
      <c r="C75">
        <v>6</v>
      </c>
      <c r="D75">
        <v>305</v>
      </c>
      <c r="E75">
        <v>7</v>
      </c>
      <c r="I75">
        <v>1036</v>
      </c>
      <c r="J75">
        <v>52</v>
      </c>
      <c r="Q75">
        <v>340171</v>
      </c>
    </row>
    <row r="76" spans="3:19" x14ac:dyDescent="0.3">
      <c r="C76">
        <v>6</v>
      </c>
      <c r="D76">
        <v>424</v>
      </c>
      <c r="E76">
        <v>2</v>
      </c>
      <c r="I76">
        <v>324</v>
      </c>
      <c r="Q76">
        <v>58899</v>
      </c>
    </row>
    <row r="77" spans="3:19" x14ac:dyDescent="0.3">
      <c r="C77">
        <v>6</v>
      </c>
      <c r="D77">
        <v>636</v>
      </c>
      <c r="E77">
        <v>12</v>
      </c>
      <c r="I77">
        <v>1724</v>
      </c>
      <c r="O77">
        <v>2000</v>
      </c>
      <c r="P77">
        <v>2000</v>
      </c>
      <c r="Q77">
        <v>326989</v>
      </c>
    </row>
    <row r="78" spans="3:19" x14ac:dyDescent="0.3">
      <c r="C78">
        <v>6</v>
      </c>
      <c r="D78">
        <v>642</v>
      </c>
      <c r="E78">
        <v>12</v>
      </c>
      <c r="I78">
        <v>1800</v>
      </c>
      <c r="J78">
        <v>23</v>
      </c>
      <c r="L78">
        <v>155</v>
      </c>
      <c r="O78">
        <v>2000</v>
      </c>
      <c r="P78">
        <v>2000</v>
      </c>
      <c r="Q78">
        <v>320304</v>
      </c>
    </row>
    <row r="79" spans="3:19" x14ac:dyDescent="0.3">
      <c r="C79">
        <v>6</v>
      </c>
      <c r="D79" t="s">
        <v>5489</v>
      </c>
      <c r="E79">
        <v>2</v>
      </c>
      <c r="I79">
        <v>332</v>
      </c>
      <c r="Q79">
        <v>44087</v>
      </c>
    </row>
    <row r="80" spans="3:19" x14ac:dyDescent="0.3">
      <c r="C80">
        <v>6</v>
      </c>
      <c r="D80">
        <v>30</v>
      </c>
      <c r="E80">
        <v>2</v>
      </c>
      <c r="I80">
        <v>332</v>
      </c>
      <c r="Q80">
        <v>44087</v>
      </c>
    </row>
    <row r="81" spans="3:19" x14ac:dyDescent="0.3">
      <c r="C81" t="s">
        <v>5495</v>
      </c>
      <c r="E81">
        <v>58.4</v>
      </c>
      <c r="I81">
        <v>8496</v>
      </c>
      <c r="J81">
        <v>361</v>
      </c>
      <c r="L81">
        <v>155</v>
      </c>
      <c r="O81">
        <v>47763</v>
      </c>
      <c r="P81">
        <v>47763</v>
      </c>
      <c r="Q81">
        <v>2302674</v>
      </c>
      <c r="R81">
        <v>6450</v>
      </c>
      <c r="S81">
        <v>3490.1183517397221</v>
      </c>
    </row>
    <row r="82" spans="3:19" x14ac:dyDescent="0.3">
      <c r="C82">
        <v>7</v>
      </c>
      <c r="D82" t="s">
        <v>272</v>
      </c>
      <c r="E82">
        <v>8.4</v>
      </c>
      <c r="I82">
        <v>1084</v>
      </c>
      <c r="J82">
        <v>269.5</v>
      </c>
      <c r="O82">
        <v>167815</v>
      </c>
      <c r="P82">
        <v>167815</v>
      </c>
      <c r="Q82">
        <v>827600</v>
      </c>
      <c r="S82">
        <v>1823.4516850730552</v>
      </c>
    </row>
    <row r="83" spans="3:19" x14ac:dyDescent="0.3">
      <c r="C83">
        <v>7</v>
      </c>
      <c r="D83">
        <v>99</v>
      </c>
      <c r="E83">
        <v>2</v>
      </c>
      <c r="I83">
        <v>304</v>
      </c>
      <c r="J83">
        <v>68</v>
      </c>
      <c r="O83">
        <v>21395</v>
      </c>
      <c r="P83">
        <v>21395</v>
      </c>
      <c r="Q83">
        <v>116725</v>
      </c>
      <c r="S83">
        <v>1823.4516850730552</v>
      </c>
    </row>
    <row r="84" spans="3:19" x14ac:dyDescent="0.3">
      <c r="C84">
        <v>7</v>
      </c>
      <c r="D84">
        <v>101</v>
      </c>
      <c r="E84">
        <v>6.4</v>
      </c>
      <c r="I84">
        <v>780</v>
      </c>
      <c r="J84">
        <v>201.5</v>
      </c>
      <c r="O84">
        <v>146420</v>
      </c>
      <c r="P84">
        <v>146420</v>
      </c>
      <c r="Q84">
        <v>710875</v>
      </c>
    </row>
    <row r="85" spans="3:19" x14ac:dyDescent="0.3">
      <c r="C85">
        <v>7</v>
      </c>
      <c r="D85" t="s">
        <v>5488</v>
      </c>
      <c r="E85">
        <v>49</v>
      </c>
      <c r="I85">
        <v>6552</v>
      </c>
      <c r="L85">
        <v>145</v>
      </c>
      <c r="O85">
        <v>457522</v>
      </c>
      <c r="P85">
        <v>457522</v>
      </c>
      <c r="Q85">
        <v>2103513</v>
      </c>
      <c r="S85">
        <v>1666.6666666666667</v>
      </c>
    </row>
    <row r="86" spans="3:19" x14ac:dyDescent="0.3">
      <c r="C86">
        <v>7</v>
      </c>
      <c r="D86">
        <v>303</v>
      </c>
      <c r="E86">
        <v>8</v>
      </c>
      <c r="I86">
        <v>1167</v>
      </c>
      <c r="O86">
        <v>56946</v>
      </c>
      <c r="P86">
        <v>56946</v>
      </c>
      <c r="Q86">
        <v>341780</v>
      </c>
      <c r="S86">
        <v>1666.6666666666667</v>
      </c>
    </row>
    <row r="87" spans="3:19" x14ac:dyDescent="0.3">
      <c r="C87">
        <v>7</v>
      </c>
      <c r="D87">
        <v>304</v>
      </c>
      <c r="E87">
        <v>8</v>
      </c>
      <c r="I87">
        <v>836</v>
      </c>
      <c r="O87">
        <v>83000</v>
      </c>
      <c r="P87">
        <v>83000</v>
      </c>
      <c r="Q87">
        <v>395736</v>
      </c>
    </row>
    <row r="88" spans="3:19" x14ac:dyDescent="0.3">
      <c r="C88">
        <v>7</v>
      </c>
      <c r="D88">
        <v>305</v>
      </c>
      <c r="E88">
        <v>7</v>
      </c>
      <c r="I88">
        <v>961</v>
      </c>
      <c r="O88">
        <v>144576</v>
      </c>
      <c r="P88">
        <v>144576</v>
      </c>
      <c r="Q88">
        <v>467947</v>
      </c>
    </row>
    <row r="89" spans="3:19" x14ac:dyDescent="0.3">
      <c r="C89">
        <v>7</v>
      </c>
      <c r="D89">
        <v>424</v>
      </c>
      <c r="E89">
        <v>2</v>
      </c>
      <c r="I89">
        <v>276</v>
      </c>
      <c r="O89">
        <v>25000</v>
      </c>
      <c r="P89">
        <v>25000</v>
      </c>
      <c r="Q89">
        <v>80557</v>
      </c>
    </row>
    <row r="90" spans="3:19" x14ac:dyDescent="0.3">
      <c r="C90">
        <v>7</v>
      </c>
      <c r="D90">
        <v>636</v>
      </c>
      <c r="E90">
        <v>12</v>
      </c>
      <c r="I90">
        <v>1596</v>
      </c>
      <c r="O90">
        <v>91000</v>
      </c>
      <c r="P90">
        <v>91000</v>
      </c>
      <c r="Q90">
        <v>424273</v>
      </c>
    </row>
    <row r="91" spans="3:19" x14ac:dyDescent="0.3">
      <c r="C91">
        <v>7</v>
      </c>
      <c r="D91">
        <v>642</v>
      </c>
      <c r="E91">
        <v>12</v>
      </c>
      <c r="I91">
        <v>1716</v>
      </c>
      <c r="L91">
        <v>145</v>
      </c>
      <c r="O91">
        <v>57000</v>
      </c>
      <c r="P91">
        <v>57000</v>
      </c>
      <c r="Q91">
        <v>393220</v>
      </c>
    </row>
    <row r="92" spans="3:19" x14ac:dyDescent="0.3">
      <c r="C92">
        <v>7</v>
      </c>
      <c r="D92" t="s">
        <v>5489</v>
      </c>
      <c r="E92">
        <v>2</v>
      </c>
      <c r="I92">
        <v>208</v>
      </c>
      <c r="O92">
        <v>13896</v>
      </c>
      <c r="P92">
        <v>13896</v>
      </c>
      <c r="Q92">
        <v>58258</v>
      </c>
    </row>
    <row r="93" spans="3:19" x14ac:dyDescent="0.3">
      <c r="C93">
        <v>7</v>
      </c>
      <c r="D93">
        <v>30</v>
      </c>
      <c r="E93">
        <v>2</v>
      </c>
      <c r="I93">
        <v>208</v>
      </c>
      <c r="O93">
        <v>13896</v>
      </c>
      <c r="P93">
        <v>13896</v>
      </c>
      <c r="Q93">
        <v>58258</v>
      </c>
    </row>
    <row r="94" spans="3:19" x14ac:dyDescent="0.3">
      <c r="C94" t="s">
        <v>5496</v>
      </c>
      <c r="E94">
        <v>59.4</v>
      </c>
      <c r="I94">
        <v>7844</v>
      </c>
      <c r="J94">
        <v>269.5</v>
      </c>
      <c r="L94">
        <v>145</v>
      </c>
      <c r="O94">
        <v>639233</v>
      </c>
      <c r="P94">
        <v>639233</v>
      </c>
      <c r="Q94">
        <v>2989371</v>
      </c>
      <c r="S94">
        <v>3490.1183517397221</v>
      </c>
    </row>
    <row r="95" spans="3:19" x14ac:dyDescent="0.3">
      <c r="C95">
        <v>8</v>
      </c>
      <c r="D95" t="s">
        <v>272</v>
      </c>
      <c r="E95">
        <v>8.4</v>
      </c>
      <c r="I95">
        <v>1052</v>
      </c>
      <c r="J95">
        <v>268</v>
      </c>
      <c r="Q95">
        <v>645564</v>
      </c>
      <c r="S95">
        <v>1823.4516850730552</v>
      </c>
    </row>
    <row r="96" spans="3:19" x14ac:dyDescent="0.3">
      <c r="C96">
        <v>8</v>
      </c>
      <c r="D96">
        <v>99</v>
      </c>
      <c r="E96">
        <v>2</v>
      </c>
      <c r="I96">
        <v>280</v>
      </c>
      <c r="J96">
        <v>68</v>
      </c>
      <c r="Q96">
        <v>97792</v>
      </c>
      <c r="S96">
        <v>1823.4516850730552</v>
      </c>
    </row>
    <row r="97" spans="3:19" x14ac:dyDescent="0.3">
      <c r="C97">
        <v>8</v>
      </c>
      <c r="D97">
        <v>101</v>
      </c>
      <c r="E97">
        <v>6.4</v>
      </c>
      <c r="I97">
        <v>772</v>
      </c>
      <c r="J97">
        <v>200</v>
      </c>
      <c r="Q97">
        <v>547772</v>
      </c>
    </row>
    <row r="98" spans="3:19" x14ac:dyDescent="0.3">
      <c r="C98">
        <v>8</v>
      </c>
      <c r="D98" t="s">
        <v>5488</v>
      </c>
      <c r="E98">
        <v>49</v>
      </c>
      <c r="I98">
        <v>6136</v>
      </c>
      <c r="J98">
        <v>197.5</v>
      </c>
      <c r="L98">
        <v>80</v>
      </c>
      <c r="O98">
        <v>72304</v>
      </c>
      <c r="P98">
        <v>72304</v>
      </c>
      <c r="Q98">
        <v>1687260</v>
      </c>
      <c r="S98">
        <v>1666.6666666666667</v>
      </c>
    </row>
    <row r="99" spans="3:19" x14ac:dyDescent="0.3">
      <c r="C99">
        <v>8</v>
      </c>
      <c r="D99">
        <v>303</v>
      </c>
      <c r="E99">
        <v>8</v>
      </c>
      <c r="I99">
        <v>1128</v>
      </c>
      <c r="J99">
        <v>62.5</v>
      </c>
      <c r="O99">
        <v>8152</v>
      </c>
      <c r="P99">
        <v>8152</v>
      </c>
      <c r="Q99">
        <v>299822</v>
      </c>
      <c r="S99">
        <v>1666.6666666666667</v>
      </c>
    </row>
    <row r="100" spans="3:19" x14ac:dyDescent="0.3">
      <c r="C100">
        <v>8</v>
      </c>
      <c r="D100">
        <v>304</v>
      </c>
      <c r="E100">
        <v>8</v>
      </c>
      <c r="I100">
        <v>752</v>
      </c>
      <c r="J100">
        <v>14</v>
      </c>
      <c r="O100">
        <v>14152</v>
      </c>
      <c r="P100">
        <v>14152</v>
      </c>
      <c r="Q100">
        <v>314925</v>
      </c>
    </row>
    <row r="101" spans="3:19" x14ac:dyDescent="0.3">
      <c r="C101">
        <v>8</v>
      </c>
      <c r="D101">
        <v>305</v>
      </c>
      <c r="E101">
        <v>7</v>
      </c>
      <c r="I101">
        <v>968</v>
      </c>
      <c r="O101">
        <v>25000</v>
      </c>
      <c r="P101">
        <v>25000</v>
      </c>
      <c r="Q101">
        <v>344545</v>
      </c>
    </row>
    <row r="102" spans="3:19" x14ac:dyDescent="0.3">
      <c r="C102">
        <v>8</v>
      </c>
      <c r="D102">
        <v>424</v>
      </c>
      <c r="E102">
        <v>2</v>
      </c>
      <c r="I102">
        <v>240</v>
      </c>
      <c r="J102">
        <v>43.5</v>
      </c>
      <c r="O102">
        <v>3000</v>
      </c>
      <c r="P102">
        <v>3000</v>
      </c>
      <c r="Q102">
        <v>69583</v>
      </c>
    </row>
    <row r="103" spans="3:19" x14ac:dyDescent="0.3">
      <c r="C103">
        <v>8</v>
      </c>
      <c r="D103">
        <v>636</v>
      </c>
      <c r="E103">
        <v>12</v>
      </c>
      <c r="I103">
        <v>1476</v>
      </c>
      <c r="O103">
        <v>15000</v>
      </c>
      <c r="P103">
        <v>15000</v>
      </c>
      <c r="Q103">
        <v>329598</v>
      </c>
    </row>
    <row r="104" spans="3:19" x14ac:dyDescent="0.3">
      <c r="C104">
        <v>8</v>
      </c>
      <c r="D104">
        <v>642</v>
      </c>
      <c r="E104">
        <v>12</v>
      </c>
      <c r="I104">
        <v>1572</v>
      </c>
      <c r="J104">
        <v>77.5</v>
      </c>
      <c r="L104">
        <v>80</v>
      </c>
      <c r="O104">
        <v>7000</v>
      </c>
      <c r="P104">
        <v>7000</v>
      </c>
      <c r="Q104">
        <v>328787</v>
      </c>
    </row>
    <row r="105" spans="3:19" x14ac:dyDescent="0.3">
      <c r="C105">
        <v>8</v>
      </c>
      <c r="D105" t="s">
        <v>5489</v>
      </c>
      <c r="E105">
        <v>2</v>
      </c>
      <c r="I105">
        <v>312</v>
      </c>
      <c r="Q105">
        <v>44477</v>
      </c>
    </row>
    <row r="106" spans="3:19" x14ac:dyDescent="0.3">
      <c r="C106">
        <v>8</v>
      </c>
      <c r="D106">
        <v>30</v>
      </c>
      <c r="E106">
        <v>2</v>
      </c>
      <c r="I106">
        <v>312</v>
      </c>
      <c r="Q106">
        <v>44477</v>
      </c>
    </row>
    <row r="107" spans="3:19" x14ac:dyDescent="0.3">
      <c r="C107" t="s">
        <v>5497</v>
      </c>
      <c r="E107">
        <v>59.4</v>
      </c>
      <c r="I107">
        <v>7500</v>
      </c>
      <c r="J107">
        <v>465.5</v>
      </c>
      <c r="L107">
        <v>80</v>
      </c>
      <c r="O107">
        <v>72304</v>
      </c>
      <c r="P107">
        <v>72304</v>
      </c>
      <c r="Q107">
        <v>2377301</v>
      </c>
      <c r="S107">
        <v>3490.1183517397221</v>
      </c>
    </row>
    <row r="108" spans="3:19" x14ac:dyDescent="0.3">
      <c r="C108">
        <v>9</v>
      </c>
      <c r="D108" t="s">
        <v>272</v>
      </c>
      <c r="E108">
        <v>8.4</v>
      </c>
      <c r="I108">
        <v>1304</v>
      </c>
      <c r="J108">
        <v>263</v>
      </c>
      <c r="O108">
        <v>750</v>
      </c>
      <c r="P108">
        <v>750</v>
      </c>
      <c r="Q108">
        <v>648975</v>
      </c>
      <c r="S108">
        <v>1823.4516850730552</v>
      </c>
    </row>
    <row r="109" spans="3:19" x14ac:dyDescent="0.3">
      <c r="C109">
        <v>9</v>
      </c>
      <c r="D109">
        <v>99</v>
      </c>
      <c r="E109">
        <v>2</v>
      </c>
      <c r="I109">
        <v>288</v>
      </c>
      <c r="J109">
        <v>68</v>
      </c>
      <c r="Q109">
        <v>99485</v>
      </c>
      <c r="S109">
        <v>1823.4516850730552</v>
      </c>
    </row>
    <row r="110" spans="3:19" x14ac:dyDescent="0.3">
      <c r="C110">
        <v>9</v>
      </c>
      <c r="D110">
        <v>101</v>
      </c>
      <c r="E110">
        <v>6.4</v>
      </c>
      <c r="I110">
        <v>1016</v>
      </c>
      <c r="J110">
        <v>195</v>
      </c>
      <c r="O110">
        <v>750</v>
      </c>
      <c r="P110">
        <v>750</v>
      </c>
      <c r="Q110">
        <v>549490</v>
      </c>
    </row>
    <row r="111" spans="3:19" x14ac:dyDescent="0.3">
      <c r="C111">
        <v>9</v>
      </c>
      <c r="D111" t="s">
        <v>5488</v>
      </c>
      <c r="E111">
        <v>41</v>
      </c>
      <c r="I111">
        <v>5836</v>
      </c>
      <c r="J111">
        <v>101</v>
      </c>
      <c r="O111">
        <v>11568</v>
      </c>
      <c r="P111">
        <v>11568</v>
      </c>
      <c r="Q111">
        <v>1364559</v>
      </c>
      <c r="S111">
        <v>1666.6666666666667</v>
      </c>
    </row>
    <row r="112" spans="3:19" x14ac:dyDescent="0.3">
      <c r="C112">
        <v>9</v>
      </c>
      <c r="D112">
        <v>303</v>
      </c>
      <c r="E112">
        <v>5</v>
      </c>
      <c r="I112">
        <v>624</v>
      </c>
      <c r="J112">
        <v>24</v>
      </c>
      <c r="Q112">
        <v>176433</v>
      </c>
      <c r="S112">
        <v>1666.6666666666667</v>
      </c>
    </row>
    <row r="113" spans="3:19" x14ac:dyDescent="0.3">
      <c r="C113">
        <v>9</v>
      </c>
      <c r="D113">
        <v>304</v>
      </c>
      <c r="E113">
        <v>7</v>
      </c>
      <c r="I113">
        <v>916</v>
      </c>
      <c r="J113">
        <v>35</v>
      </c>
      <c r="O113">
        <v>2416</v>
      </c>
      <c r="P113">
        <v>2416</v>
      </c>
      <c r="Q113">
        <v>267896</v>
      </c>
    </row>
    <row r="114" spans="3:19" x14ac:dyDescent="0.3">
      <c r="C114">
        <v>9</v>
      </c>
      <c r="D114">
        <v>305</v>
      </c>
      <c r="E114">
        <v>7</v>
      </c>
      <c r="I114">
        <v>1028</v>
      </c>
      <c r="J114">
        <v>6</v>
      </c>
      <c r="O114">
        <v>5500</v>
      </c>
      <c r="P114">
        <v>5500</v>
      </c>
      <c r="Q114">
        <v>334886</v>
      </c>
    </row>
    <row r="115" spans="3:19" x14ac:dyDescent="0.3">
      <c r="C115">
        <v>9</v>
      </c>
      <c r="D115">
        <v>424</v>
      </c>
      <c r="E115">
        <v>2</v>
      </c>
      <c r="I115">
        <v>300</v>
      </c>
      <c r="J115">
        <v>24</v>
      </c>
      <c r="Q115">
        <v>61329</v>
      </c>
    </row>
    <row r="116" spans="3:19" x14ac:dyDescent="0.3">
      <c r="C116">
        <v>9</v>
      </c>
      <c r="D116">
        <v>636</v>
      </c>
      <c r="E116">
        <v>12</v>
      </c>
      <c r="I116">
        <v>1723</v>
      </c>
      <c r="O116">
        <v>1652</v>
      </c>
      <c r="P116">
        <v>1652</v>
      </c>
      <c r="Q116">
        <v>321523</v>
      </c>
    </row>
    <row r="117" spans="3:19" x14ac:dyDescent="0.3">
      <c r="C117">
        <v>9</v>
      </c>
      <c r="D117">
        <v>642</v>
      </c>
      <c r="E117">
        <v>8</v>
      </c>
      <c r="I117">
        <v>1245</v>
      </c>
      <c r="J117">
        <v>12</v>
      </c>
      <c r="O117">
        <v>2000</v>
      </c>
      <c r="P117">
        <v>2000</v>
      </c>
      <c r="Q117">
        <v>202492</v>
      </c>
    </row>
    <row r="118" spans="3:19" x14ac:dyDescent="0.3">
      <c r="C118">
        <v>9</v>
      </c>
      <c r="D118" t="s">
        <v>5489</v>
      </c>
      <c r="E118">
        <v>2</v>
      </c>
      <c r="I118">
        <v>320</v>
      </c>
      <c r="Q118">
        <v>44100</v>
      </c>
    </row>
    <row r="119" spans="3:19" x14ac:dyDescent="0.3">
      <c r="C119">
        <v>9</v>
      </c>
      <c r="D119">
        <v>30</v>
      </c>
      <c r="E119">
        <v>2</v>
      </c>
      <c r="I119">
        <v>320</v>
      </c>
      <c r="Q119">
        <v>44100</v>
      </c>
    </row>
    <row r="120" spans="3:19" x14ac:dyDescent="0.3">
      <c r="C120" t="s">
        <v>5498</v>
      </c>
      <c r="E120">
        <v>51.4</v>
      </c>
      <c r="I120">
        <v>7460</v>
      </c>
      <c r="J120">
        <v>364</v>
      </c>
      <c r="O120">
        <v>12318</v>
      </c>
      <c r="P120">
        <v>12318</v>
      </c>
      <c r="Q120">
        <v>2057634</v>
      </c>
      <c r="S120">
        <v>3490.1183517397221</v>
      </c>
    </row>
    <row r="121" spans="3:19" x14ac:dyDescent="0.3">
      <c r="C121">
        <v>10</v>
      </c>
      <c r="D121" t="s">
        <v>272</v>
      </c>
      <c r="E121">
        <v>8.4</v>
      </c>
      <c r="I121">
        <v>1508</v>
      </c>
      <c r="J121">
        <v>238</v>
      </c>
      <c r="Q121">
        <v>613337</v>
      </c>
      <c r="R121">
        <v>5700</v>
      </c>
      <c r="S121">
        <v>1823.4516850730552</v>
      </c>
    </row>
    <row r="122" spans="3:19" x14ac:dyDescent="0.3">
      <c r="C122">
        <v>10</v>
      </c>
      <c r="D122">
        <v>99</v>
      </c>
      <c r="E122">
        <v>2</v>
      </c>
      <c r="I122">
        <v>336</v>
      </c>
      <c r="J122">
        <v>68</v>
      </c>
      <c r="Q122">
        <v>97236</v>
      </c>
      <c r="R122">
        <v>5700</v>
      </c>
      <c r="S122">
        <v>1823.4516850730552</v>
      </c>
    </row>
    <row r="123" spans="3:19" x14ac:dyDescent="0.3">
      <c r="C123">
        <v>10</v>
      </c>
      <c r="D123">
        <v>101</v>
      </c>
      <c r="E123">
        <v>6.4</v>
      </c>
      <c r="I123">
        <v>1172</v>
      </c>
      <c r="J123">
        <v>170</v>
      </c>
      <c r="Q123">
        <v>516101</v>
      </c>
    </row>
    <row r="124" spans="3:19" x14ac:dyDescent="0.3">
      <c r="C124">
        <v>10</v>
      </c>
      <c r="D124" t="s">
        <v>5488</v>
      </c>
      <c r="E124">
        <v>41</v>
      </c>
      <c r="I124">
        <v>6455</v>
      </c>
      <c r="J124">
        <v>181</v>
      </c>
      <c r="O124">
        <v>15000</v>
      </c>
      <c r="P124">
        <v>15000</v>
      </c>
      <c r="Q124">
        <v>1406086</v>
      </c>
      <c r="S124">
        <v>1666.6666666666667</v>
      </c>
    </row>
    <row r="125" spans="3:19" x14ac:dyDescent="0.3">
      <c r="C125">
        <v>10</v>
      </c>
      <c r="D125">
        <v>303</v>
      </c>
      <c r="E125">
        <v>6</v>
      </c>
      <c r="I125">
        <v>984</v>
      </c>
      <c r="J125">
        <v>20</v>
      </c>
      <c r="Q125">
        <v>197762</v>
      </c>
      <c r="S125">
        <v>1666.6666666666667</v>
      </c>
    </row>
    <row r="126" spans="3:19" x14ac:dyDescent="0.3">
      <c r="C126">
        <v>10</v>
      </c>
      <c r="D126">
        <v>304</v>
      </c>
      <c r="E126">
        <v>6</v>
      </c>
      <c r="I126">
        <v>988</v>
      </c>
      <c r="J126">
        <v>50</v>
      </c>
      <c r="Q126">
        <v>269141</v>
      </c>
    </row>
    <row r="127" spans="3:19" x14ac:dyDescent="0.3">
      <c r="C127">
        <v>10</v>
      </c>
      <c r="D127">
        <v>305</v>
      </c>
      <c r="E127">
        <v>7</v>
      </c>
      <c r="I127">
        <v>1121</v>
      </c>
      <c r="J127">
        <v>90</v>
      </c>
      <c r="O127">
        <v>15000</v>
      </c>
      <c r="P127">
        <v>15000</v>
      </c>
      <c r="Q127">
        <v>368391</v>
      </c>
    </row>
    <row r="128" spans="3:19" x14ac:dyDescent="0.3">
      <c r="C128">
        <v>10</v>
      </c>
      <c r="D128">
        <v>424</v>
      </c>
      <c r="E128">
        <v>2</v>
      </c>
      <c r="I128">
        <v>336</v>
      </c>
      <c r="Q128">
        <v>56788</v>
      </c>
    </row>
    <row r="129" spans="3:19" x14ac:dyDescent="0.3">
      <c r="C129">
        <v>10</v>
      </c>
      <c r="D129">
        <v>636</v>
      </c>
      <c r="E129">
        <v>12</v>
      </c>
      <c r="I129">
        <v>1796</v>
      </c>
      <c r="J129">
        <v>10</v>
      </c>
      <c r="Q129">
        <v>310762</v>
      </c>
    </row>
    <row r="130" spans="3:19" x14ac:dyDescent="0.3">
      <c r="C130">
        <v>10</v>
      </c>
      <c r="D130">
        <v>642</v>
      </c>
      <c r="E130">
        <v>8</v>
      </c>
      <c r="I130">
        <v>1230</v>
      </c>
      <c r="J130">
        <v>11</v>
      </c>
      <c r="Q130">
        <v>203242</v>
      </c>
    </row>
    <row r="131" spans="3:19" x14ac:dyDescent="0.3">
      <c r="C131">
        <v>10</v>
      </c>
      <c r="D131" t="s">
        <v>5489</v>
      </c>
      <c r="E131">
        <v>2</v>
      </c>
      <c r="I131">
        <v>356</v>
      </c>
      <c r="Q131">
        <v>44282</v>
      </c>
    </row>
    <row r="132" spans="3:19" x14ac:dyDescent="0.3">
      <c r="C132">
        <v>10</v>
      </c>
      <c r="D132">
        <v>30</v>
      </c>
      <c r="E132">
        <v>2</v>
      </c>
      <c r="I132">
        <v>356</v>
      </c>
      <c r="Q132">
        <v>44282</v>
      </c>
    </row>
    <row r="133" spans="3:19" x14ac:dyDescent="0.3">
      <c r="C133" t="s">
        <v>5499</v>
      </c>
      <c r="E133">
        <v>51.4</v>
      </c>
      <c r="I133">
        <v>8319</v>
      </c>
      <c r="J133">
        <v>419</v>
      </c>
      <c r="O133">
        <v>15000</v>
      </c>
      <c r="P133">
        <v>15000</v>
      </c>
      <c r="Q133">
        <v>2063705</v>
      </c>
      <c r="R133">
        <v>5700</v>
      </c>
      <c r="S133">
        <v>3490.1183517397221</v>
      </c>
    </row>
    <row r="134" spans="3:19" x14ac:dyDescent="0.3">
      <c r="C134">
        <v>11</v>
      </c>
      <c r="D134" t="s">
        <v>272</v>
      </c>
      <c r="E134">
        <v>8.4</v>
      </c>
      <c r="I134">
        <v>1223.2</v>
      </c>
      <c r="J134">
        <v>221.5</v>
      </c>
      <c r="O134">
        <v>143085</v>
      </c>
      <c r="P134">
        <v>143085</v>
      </c>
      <c r="Q134">
        <v>748476</v>
      </c>
      <c r="S134">
        <v>1823.4516850730552</v>
      </c>
    </row>
    <row r="135" spans="3:19" x14ac:dyDescent="0.3">
      <c r="C135">
        <v>11</v>
      </c>
      <c r="D135">
        <v>99</v>
      </c>
      <c r="E135">
        <v>2</v>
      </c>
      <c r="I135">
        <v>240</v>
      </c>
      <c r="J135">
        <v>61.5</v>
      </c>
      <c r="O135">
        <v>33686</v>
      </c>
      <c r="P135">
        <v>33686</v>
      </c>
      <c r="Q135">
        <v>126530</v>
      </c>
      <c r="S135">
        <v>1823.4516850730552</v>
      </c>
    </row>
    <row r="136" spans="3:19" x14ac:dyDescent="0.3">
      <c r="C136">
        <v>11</v>
      </c>
      <c r="D136">
        <v>101</v>
      </c>
      <c r="E136">
        <v>6.4</v>
      </c>
      <c r="I136">
        <v>983.2</v>
      </c>
      <c r="J136">
        <v>160</v>
      </c>
      <c r="O136">
        <v>109399</v>
      </c>
      <c r="P136">
        <v>109399</v>
      </c>
      <c r="Q136">
        <v>621946</v>
      </c>
    </row>
    <row r="137" spans="3:19" x14ac:dyDescent="0.3">
      <c r="C137">
        <v>11</v>
      </c>
      <c r="D137" t="s">
        <v>5488</v>
      </c>
      <c r="E137">
        <v>40</v>
      </c>
      <c r="I137">
        <v>5576</v>
      </c>
      <c r="J137">
        <v>208</v>
      </c>
      <c r="O137">
        <v>374039</v>
      </c>
      <c r="P137">
        <v>374039</v>
      </c>
      <c r="Q137">
        <v>1710200</v>
      </c>
      <c r="R137">
        <v>1000</v>
      </c>
      <c r="S137">
        <v>1666.6666666666667</v>
      </c>
    </row>
    <row r="138" spans="3:19" x14ac:dyDescent="0.3">
      <c r="C138">
        <v>11</v>
      </c>
      <c r="D138">
        <v>303</v>
      </c>
      <c r="E138">
        <v>6</v>
      </c>
      <c r="I138">
        <v>846</v>
      </c>
      <c r="J138">
        <v>20</v>
      </c>
      <c r="O138">
        <v>48360</v>
      </c>
      <c r="P138">
        <v>48360</v>
      </c>
      <c r="Q138">
        <v>248300</v>
      </c>
      <c r="R138">
        <v>1000</v>
      </c>
      <c r="S138">
        <v>1666.6666666666667</v>
      </c>
    </row>
    <row r="139" spans="3:19" x14ac:dyDescent="0.3">
      <c r="C139">
        <v>11</v>
      </c>
      <c r="D139">
        <v>304</v>
      </c>
      <c r="E139">
        <v>6</v>
      </c>
      <c r="I139">
        <v>920</v>
      </c>
      <c r="O139">
        <v>58484</v>
      </c>
      <c r="P139">
        <v>58484</v>
      </c>
      <c r="Q139">
        <v>311452</v>
      </c>
    </row>
    <row r="140" spans="3:19" x14ac:dyDescent="0.3">
      <c r="C140">
        <v>11</v>
      </c>
      <c r="D140">
        <v>305</v>
      </c>
      <c r="E140">
        <v>7</v>
      </c>
      <c r="I140">
        <v>1026</v>
      </c>
      <c r="J140">
        <v>17</v>
      </c>
      <c r="O140">
        <v>127076</v>
      </c>
      <c r="P140">
        <v>127076</v>
      </c>
      <c r="Q140">
        <v>456737</v>
      </c>
    </row>
    <row r="141" spans="3:19" x14ac:dyDescent="0.3">
      <c r="C141">
        <v>11</v>
      </c>
      <c r="D141">
        <v>424</v>
      </c>
      <c r="E141">
        <v>2</v>
      </c>
      <c r="I141">
        <v>313.5</v>
      </c>
      <c r="O141">
        <v>13808</v>
      </c>
      <c r="P141">
        <v>13808</v>
      </c>
      <c r="Q141">
        <v>69034</v>
      </c>
    </row>
    <row r="142" spans="3:19" x14ac:dyDescent="0.3">
      <c r="C142">
        <v>11</v>
      </c>
      <c r="D142">
        <v>636</v>
      </c>
      <c r="E142">
        <v>12</v>
      </c>
      <c r="I142">
        <v>1662</v>
      </c>
      <c r="J142">
        <v>70</v>
      </c>
      <c r="O142">
        <v>87167</v>
      </c>
      <c r="P142">
        <v>87167</v>
      </c>
      <c r="Q142">
        <v>411053</v>
      </c>
    </row>
    <row r="143" spans="3:19" x14ac:dyDescent="0.3">
      <c r="C143">
        <v>11</v>
      </c>
      <c r="D143">
        <v>642</v>
      </c>
      <c r="E143">
        <v>7</v>
      </c>
      <c r="I143">
        <v>808.5</v>
      </c>
      <c r="J143">
        <v>101</v>
      </c>
      <c r="O143">
        <v>39144</v>
      </c>
      <c r="P143">
        <v>39144</v>
      </c>
      <c r="Q143">
        <v>213624</v>
      </c>
    </row>
    <row r="144" spans="3:19" x14ac:dyDescent="0.3">
      <c r="C144">
        <v>11</v>
      </c>
      <c r="D144" t="s">
        <v>5489</v>
      </c>
      <c r="E144">
        <v>2</v>
      </c>
      <c r="I144">
        <v>336</v>
      </c>
      <c r="O144">
        <v>13896</v>
      </c>
      <c r="P144">
        <v>13896</v>
      </c>
      <c r="Q144">
        <v>58149</v>
      </c>
    </row>
    <row r="145" spans="3:19" x14ac:dyDescent="0.3">
      <c r="C145">
        <v>11</v>
      </c>
      <c r="D145">
        <v>30</v>
      </c>
      <c r="E145">
        <v>2</v>
      </c>
      <c r="I145">
        <v>336</v>
      </c>
      <c r="O145">
        <v>13896</v>
      </c>
      <c r="P145">
        <v>13896</v>
      </c>
      <c r="Q145">
        <v>58149</v>
      </c>
    </row>
    <row r="146" spans="3:19" x14ac:dyDescent="0.3">
      <c r="C146" t="s">
        <v>5500</v>
      </c>
      <c r="E146">
        <v>50.4</v>
      </c>
      <c r="I146">
        <v>7135.2</v>
      </c>
      <c r="J146">
        <v>429.5</v>
      </c>
      <c r="O146">
        <v>531020</v>
      </c>
      <c r="P146">
        <v>531020</v>
      </c>
      <c r="Q146">
        <v>2516825</v>
      </c>
      <c r="R146">
        <v>1000</v>
      </c>
      <c r="S146">
        <v>3490.1183517397221</v>
      </c>
    </row>
    <row r="147" spans="3:19" x14ac:dyDescent="0.3">
      <c r="C147">
        <v>12</v>
      </c>
      <c r="D147" t="s">
        <v>272</v>
      </c>
      <c r="E147">
        <v>9.1999999999999993</v>
      </c>
      <c r="I147">
        <v>1246.4000000000001</v>
      </c>
      <c r="J147">
        <v>269</v>
      </c>
      <c r="K147">
        <v>4.8</v>
      </c>
      <c r="O147">
        <v>40750</v>
      </c>
      <c r="P147">
        <v>40750</v>
      </c>
      <c r="Q147">
        <v>708975</v>
      </c>
      <c r="R147">
        <v>9867</v>
      </c>
      <c r="S147">
        <v>1823.4516850730552</v>
      </c>
    </row>
    <row r="148" spans="3:19" x14ac:dyDescent="0.3">
      <c r="C148">
        <v>12</v>
      </c>
      <c r="D148">
        <v>99</v>
      </c>
      <c r="E148">
        <v>2.8</v>
      </c>
      <c r="I148">
        <v>294.39999999999998</v>
      </c>
      <c r="J148">
        <v>70.5</v>
      </c>
      <c r="Q148">
        <v>119464</v>
      </c>
      <c r="R148">
        <v>9867</v>
      </c>
      <c r="S148">
        <v>1823.4516850730552</v>
      </c>
    </row>
    <row r="149" spans="3:19" x14ac:dyDescent="0.3">
      <c r="C149">
        <v>12</v>
      </c>
      <c r="D149">
        <v>101</v>
      </c>
      <c r="E149">
        <v>6.4</v>
      </c>
      <c r="I149">
        <v>952</v>
      </c>
      <c r="J149">
        <v>198.5</v>
      </c>
      <c r="K149">
        <v>4.8</v>
      </c>
      <c r="O149">
        <v>40750</v>
      </c>
      <c r="P149">
        <v>40750</v>
      </c>
      <c r="Q149">
        <v>589511</v>
      </c>
    </row>
    <row r="150" spans="3:19" x14ac:dyDescent="0.3">
      <c r="C150">
        <v>12</v>
      </c>
      <c r="D150" t="s">
        <v>5488</v>
      </c>
      <c r="E150">
        <v>40</v>
      </c>
      <c r="I150">
        <v>5029.25</v>
      </c>
      <c r="J150">
        <v>1298.5</v>
      </c>
      <c r="O150">
        <v>7876</v>
      </c>
      <c r="P150">
        <v>7876</v>
      </c>
      <c r="Q150">
        <v>1745155</v>
      </c>
      <c r="S150">
        <v>1666.6666666666667</v>
      </c>
    </row>
    <row r="151" spans="3:19" x14ac:dyDescent="0.3">
      <c r="C151">
        <v>12</v>
      </c>
      <c r="D151">
        <v>303</v>
      </c>
      <c r="E151">
        <v>6</v>
      </c>
      <c r="I151">
        <v>868.5</v>
      </c>
      <c r="J151">
        <v>198</v>
      </c>
      <c r="O151">
        <v>3376</v>
      </c>
      <c r="P151">
        <v>3376</v>
      </c>
      <c r="Q151">
        <v>270996</v>
      </c>
      <c r="S151">
        <v>1666.6666666666667</v>
      </c>
    </row>
    <row r="152" spans="3:19" x14ac:dyDescent="0.3">
      <c r="C152">
        <v>12</v>
      </c>
      <c r="D152">
        <v>304</v>
      </c>
      <c r="E152">
        <v>6</v>
      </c>
      <c r="I152">
        <v>840</v>
      </c>
      <c r="J152">
        <v>149.75</v>
      </c>
      <c r="O152">
        <v>2000</v>
      </c>
      <c r="P152">
        <v>2000</v>
      </c>
      <c r="Q152">
        <v>320117</v>
      </c>
    </row>
    <row r="153" spans="3:19" x14ac:dyDescent="0.3">
      <c r="C153">
        <v>12</v>
      </c>
      <c r="D153">
        <v>305</v>
      </c>
      <c r="E153">
        <v>7</v>
      </c>
      <c r="I153">
        <v>875</v>
      </c>
      <c r="J153">
        <v>157</v>
      </c>
      <c r="Q153">
        <v>397792</v>
      </c>
    </row>
    <row r="154" spans="3:19" x14ac:dyDescent="0.3">
      <c r="C154">
        <v>12</v>
      </c>
      <c r="D154">
        <v>424</v>
      </c>
      <c r="E154">
        <v>2</v>
      </c>
      <c r="I154">
        <v>178.5</v>
      </c>
      <c r="J154">
        <v>98.75</v>
      </c>
      <c r="Q154">
        <v>85251</v>
      </c>
    </row>
    <row r="155" spans="3:19" x14ac:dyDescent="0.3">
      <c r="C155">
        <v>12</v>
      </c>
      <c r="D155">
        <v>636</v>
      </c>
      <c r="E155">
        <v>12</v>
      </c>
      <c r="I155">
        <v>1571.25</v>
      </c>
      <c r="J155">
        <v>363.5</v>
      </c>
      <c r="O155">
        <v>2500</v>
      </c>
      <c r="P155">
        <v>2500</v>
      </c>
      <c r="Q155">
        <v>429120</v>
      </c>
    </row>
    <row r="156" spans="3:19" x14ac:dyDescent="0.3">
      <c r="C156">
        <v>12</v>
      </c>
      <c r="D156">
        <v>642</v>
      </c>
      <c r="E156">
        <v>7</v>
      </c>
      <c r="I156">
        <v>696</v>
      </c>
      <c r="J156">
        <v>331.5</v>
      </c>
      <c r="Q156">
        <v>241879</v>
      </c>
    </row>
    <row r="157" spans="3:19" x14ac:dyDescent="0.3">
      <c r="C157">
        <v>12</v>
      </c>
      <c r="D157" t="s">
        <v>5489</v>
      </c>
      <c r="E157">
        <v>2</v>
      </c>
      <c r="I157">
        <v>296</v>
      </c>
      <c r="O157">
        <v>6000</v>
      </c>
      <c r="P157">
        <v>6000</v>
      </c>
      <c r="Q157">
        <v>50212</v>
      </c>
    </row>
    <row r="158" spans="3:19" x14ac:dyDescent="0.3">
      <c r="C158">
        <v>12</v>
      </c>
      <c r="D158">
        <v>30</v>
      </c>
      <c r="E158">
        <v>2</v>
      </c>
      <c r="I158">
        <v>296</v>
      </c>
      <c r="O158">
        <v>6000</v>
      </c>
      <c r="P158">
        <v>6000</v>
      </c>
      <c r="Q158">
        <v>50212</v>
      </c>
    </row>
    <row r="159" spans="3:19" x14ac:dyDescent="0.3">
      <c r="C159" t="s">
        <v>5501</v>
      </c>
      <c r="E159">
        <v>51.2</v>
      </c>
      <c r="I159">
        <v>6571.65</v>
      </c>
      <c r="J159">
        <v>1567.5</v>
      </c>
      <c r="K159">
        <v>4.8</v>
      </c>
      <c r="O159">
        <v>54626</v>
      </c>
      <c r="P159">
        <v>54626</v>
      </c>
      <c r="Q159">
        <v>2504342</v>
      </c>
      <c r="R159">
        <v>9867</v>
      </c>
      <c r="S159">
        <v>3490.1183517397221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5516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209725.98999999993</v>
      </c>
      <c r="C3" s="344">
        <f t="shared" ref="C3:Z3" si="0">SUBTOTAL(9,C6:C1048576)</f>
        <v>6</v>
      </c>
      <c r="D3" s="344"/>
      <c r="E3" s="344">
        <f>SUBTOTAL(9,E6:E1048576)/4</f>
        <v>222759.65000000002</v>
      </c>
      <c r="F3" s="344"/>
      <c r="G3" s="344">
        <f t="shared" si="0"/>
        <v>6</v>
      </c>
      <c r="H3" s="344">
        <f>SUBTOTAL(9,H6:H1048576)/4</f>
        <v>285748.3</v>
      </c>
      <c r="I3" s="347">
        <f>IF(B3&lt;&gt;0,H3/B3,"")</f>
        <v>1.3624839725395983</v>
      </c>
      <c r="J3" s="345">
        <f>IF(E3&lt;&gt;0,H3/E3,"")</f>
        <v>1.2827650788641478</v>
      </c>
      <c r="K3" s="346">
        <f t="shared" si="0"/>
        <v>117855.80000000002</v>
      </c>
      <c r="L3" s="346"/>
      <c r="M3" s="344">
        <f t="shared" si="0"/>
        <v>2.5885166117915333</v>
      </c>
      <c r="N3" s="344">
        <f t="shared" si="0"/>
        <v>109292.42000000001</v>
      </c>
      <c r="O3" s="344"/>
      <c r="P3" s="344">
        <f t="shared" si="0"/>
        <v>3</v>
      </c>
      <c r="Q3" s="344">
        <f t="shared" si="0"/>
        <v>95230.400000000009</v>
      </c>
      <c r="R3" s="347">
        <f>IF(K3&lt;&gt;0,Q3/K3,"")</f>
        <v>0.80802472173622342</v>
      </c>
      <c r="S3" s="347">
        <f>IF(N3&lt;&gt;0,Q3/N3,"")</f>
        <v>0.87133581633566171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5512</v>
      </c>
      <c r="B6" s="871">
        <v>209725.99</v>
      </c>
      <c r="C6" s="872">
        <v>1</v>
      </c>
      <c r="D6" s="872">
        <v>0.94149003196943415</v>
      </c>
      <c r="E6" s="871">
        <v>222759.65000000002</v>
      </c>
      <c r="F6" s="872">
        <v>1.0621461364898077</v>
      </c>
      <c r="G6" s="872">
        <v>1</v>
      </c>
      <c r="H6" s="871">
        <v>285748.29999999993</v>
      </c>
      <c r="I6" s="872">
        <v>1.3624839725395976</v>
      </c>
      <c r="J6" s="872">
        <v>1.2827650788641476</v>
      </c>
      <c r="K6" s="871">
        <v>58927.900000000009</v>
      </c>
      <c r="L6" s="872">
        <v>1</v>
      </c>
      <c r="M6" s="872">
        <v>1.0783529177961291</v>
      </c>
      <c r="N6" s="871">
        <v>54646.210000000006</v>
      </c>
      <c r="O6" s="872">
        <v>0.92734019030035009</v>
      </c>
      <c r="P6" s="872">
        <v>1</v>
      </c>
      <c r="Q6" s="871">
        <v>47615.200000000004</v>
      </c>
      <c r="R6" s="872">
        <v>0.80802472173622342</v>
      </c>
      <c r="S6" s="872">
        <v>0.87133581633566171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5513</v>
      </c>
      <c r="B7" s="874">
        <v>70888.67</v>
      </c>
      <c r="C7" s="875">
        <v>1</v>
      </c>
      <c r="D7" s="875">
        <v>0.84665438642442026</v>
      </c>
      <c r="E7" s="874">
        <v>83727.990000000005</v>
      </c>
      <c r="F7" s="875">
        <v>1.1811194934253952</v>
      </c>
      <c r="G7" s="875">
        <v>1</v>
      </c>
      <c r="H7" s="874">
        <v>93867.66</v>
      </c>
      <c r="I7" s="875">
        <v>1.3241560322686263</v>
      </c>
      <c r="J7" s="875">
        <v>1.1211025130305887</v>
      </c>
      <c r="K7" s="874">
        <v>2443.5800000000004</v>
      </c>
      <c r="L7" s="875">
        <v>1</v>
      </c>
      <c r="M7" s="875">
        <v>0.28048793086230428</v>
      </c>
      <c r="N7" s="874">
        <v>8711.8900000000012</v>
      </c>
      <c r="O7" s="875">
        <v>3.5652157899475361</v>
      </c>
      <c r="P7" s="875">
        <v>1</v>
      </c>
      <c r="Q7" s="874">
        <v>565.39999999999986</v>
      </c>
      <c r="R7" s="875">
        <v>0.23138182502721408</v>
      </c>
      <c r="S7" s="875">
        <v>6.4899809341027015E-2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5514</v>
      </c>
      <c r="B8" s="874">
        <v>138837.32</v>
      </c>
      <c r="C8" s="875">
        <v>1</v>
      </c>
      <c r="D8" s="875">
        <v>0.99860218888273367</v>
      </c>
      <c r="E8" s="874">
        <v>139031.66</v>
      </c>
      <c r="F8" s="875">
        <v>1.0013997677281583</v>
      </c>
      <c r="G8" s="875">
        <v>1</v>
      </c>
      <c r="H8" s="874">
        <v>191843.63999999996</v>
      </c>
      <c r="I8" s="875">
        <v>1.3817872600825192</v>
      </c>
      <c r="J8" s="875">
        <v>1.3798557824886788</v>
      </c>
      <c r="K8" s="874">
        <v>56484.320000000007</v>
      </c>
      <c r="L8" s="875">
        <v>1</v>
      </c>
      <c r="M8" s="875">
        <v>1.2296757631330997</v>
      </c>
      <c r="N8" s="874">
        <v>45934.320000000007</v>
      </c>
      <c r="O8" s="875">
        <v>0.81322250139507746</v>
      </c>
      <c r="P8" s="875">
        <v>1</v>
      </c>
      <c r="Q8" s="874">
        <v>47049.8</v>
      </c>
      <c r="R8" s="875">
        <v>0.83297099088738247</v>
      </c>
      <c r="S8" s="875">
        <v>1.0242842388871762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5515</v>
      </c>
      <c r="B9" s="877"/>
      <c r="C9" s="878"/>
      <c r="D9" s="878"/>
      <c r="E9" s="877"/>
      <c r="F9" s="878"/>
      <c r="G9" s="878"/>
      <c r="H9" s="877">
        <v>37</v>
      </c>
      <c r="I9" s="878"/>
      <c r="J9" s="878"/>
      <c r="K9" s="877"/>
      <c r="L9" s="878"/>
      <c r="M9" s="878"/>
      <c r="N9" s="877"/>
      <c r="O9" s="878"/>
      <c r="P9" s="878"/>
      <c r="Q9" s="877"/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583</v>
      </c>
      <c r="B11" s="871">
        <v>209725.9899999999</v>
      </c>
      <c r="C11" s="872">
        <v>1</v>
      </c>
      <c r="D11" s="872">
        <v>0.94149003196943382</v>
      </c>
      <c r="E11" s="871">
        <v>222759.65000000002</v>
      </c>
      <c r="F11" s="872">
        <v>1.0621461364898082</v>
      </c>
      <c r="G11" s="872">
        <v>1</v>
      </c>
      <c r="H11" s="871">
        <v>285711.30000000005</v>
      </c>
      <c r="I11" s="872">
        <v>1.3623075518680359</v>
      </c>
      <c r="J11" s="873">
        <v>1.2825989805604383</v>
      </c>
    </row>
    <row r="12" spans="1:28" ht="14.4" customHeight="1" x14ac:dyDescent="0.3">
      <c r="A12" s="880" t="s">
        <v>5517</v>
      </c>
      <c r="B12" s="874">
        <v>344</v>
      </c>
      <c r="C12" s="875">
        <v>1</v>
      </c>
      <c r="D12" s="875">
        <v>2.819672131147541</v>
      </c>
      <c r="E12" s="874">
        <v>122</v>
      </c>
      <c r="F12" s="875">
        <v>0.35465116279069769</v>
      </c>
      <c r="G12" s="875">
        <v>1</v>
      </c>
      <c r="H12" s="874">
        <v>178</v>
      </c>
      <c r="I12" s="875">
        <v>0.51744186046511631</v>
      </c>
      <c r="J12" s="876">
        <v>1.459016393442623</v>
      </c>
    </row>
    <row r="13" spans="1:28" ht="14.4" customHeight="1" x14ac:dyDescent="0.3">
      <c r="A13" s="880" t="s">
        <v>5518</v>
      </c>
      <c r="B13" s="874">
        <v>209381.9899999999</v>
      </c>
      <c r="C13" s="875">
        <v>1</v>
      </c>
      <c r="D13" s="875">
        <v>0.94046083400538893</v>
      </c>
      <c r="E13" s="874">
        <v>222637.65000000002</v>
      </c>
      <c r="F13" s="875">
        <v>1.063308501366331</v>
      </c>
      <c r="G13" s="875">
        <v>1</v>
      </c>
      <c r="H13" s="874">
        <v>285533.30000000005</v>
      </c>
      <c r="I13" s="875">
        <v>1.3636956072487427</v>
      </c>
      <c r="J13" s="876">
        <v>1.2825023081226379</v>
      </c>
    </row>
    <row r="14" spans="1:28" ht="14.4" customHeight="1" x14ac:dyDescent="0.3">
      <c r="A14" s="882" t="s">
        <v>586</v>
      </c>
      <c r="B14" s="883"/>
      <c r="C14" s="884"/>
      <c r="D14" s="884"/>
      <c r="E14" s="883"/>
      <c r="F14" s="884"/>
      <c r="G14" s="884"/>
      <c r="H14" s="883">
        <v>37</v>
      </c>
      <c r="I14" s="884"/>
      <c r="J14" s="885"/>
    </row>
    <row r="15" spans="1:28" ht="14.4" customHeight="1" thickBot="1" x14ac:dyDescent="0.35">
      <c r="A15" s="881" t="s">
        <v>5518</v>
      </c>
      <c r="B15" s="877"/>
      <c r="C15" s="878"/>
      <c r="D15" s="878"/>
      <c r="E15" s="877"/>
      <c r="F15" s="878"/>
      <c r="G15" s="878"/>
      <c r="H15" s="877">
        <v>37</v>
      </c>
      <c r="I15" s="878"/>
      <c r="J15" s="879"/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3465</v>
      </c>
    </row>
    <row r="18" spans="1:1" ht="14.4" customHeight="1" x14ac:dyDescent="0.3">
      <c r="A18" s="804" t="s">
        <v>5519</v>
      </c>
    </row>
    <row r="19" spans="1:1" ht="14.4" customHeight="1" x14ac:dyDescent="0.3">
      <c r="A19" s="804" t="s">
        <v>5520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5521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2381</v>
      </c>
      <c r="C3" s="404">
        <f t="shared" si="0"/>
        <v>2334</v>
      </c>
      <c r="D3" s="438">
        <f t="shared" si="0"/>
        <v>2577</v>
      </c>
      <c r="E3" s="346">
        <f t="shared" si="0"/>
        <v>209725.99</v>
      </c>
      <c r="F3" s="344">
        <f t="shared" si="0"/>
        <v>222759.65000000002</v>
      </c>
      <c r="G3" s="405">
        <f t="shared" si="0"/>
        <v>285748.3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3467</v>
      </c>
      <c r="B6" s="225"/>
      <c r="C6" s="225"/>
      <c r="D6" s="225">
        <v>1</v>
      </c>
      <c r="E6" s="887"/>
      <c r="F6" s="887"/>
      <c r="G6" s="888">
        <v>37</v>
      </c>
    </row>
    <row r="7" spans="1:7" ht="14.4" customHeight="1" x14ac:dyDescent="0.3">
      <c r="A7" s="857" t="s">
        <v>5517</v>
      </c>
      <c r="B7" s="849">
        <v>7</v>
      </c>
      <c r="C7" s="849">
        <v>1</v>
      </c>
      <c r="D7" s="849">
        <v>1</v>
      </c>
      <c r="E7" s="889">
        <v>344</v>
      </c>
      <c r="F7" s="889">
        <v>122</v>
      </c>
      <c r="G7" s="890">
        <v>178</v>
      </c>
    </row>
    <row r="8" spans="1:7" ht="14.4" customHeight="1" x14ac:dyDescent="0.3">
      <c r="A8" s="857" t="s">
        <v>3468</v>
      </c>
      <c r="B8" s="849">
        <v>1237</v>
      </c>
      <c r="C8" s="849">
        <v>1041</v>
      </c>
      <c r="D8" s="849">
        <v>1008</v>
      </c>
      <c r="E8" s="889">
        <v>112177.01</v>
      </c>
      <c r="F8" s="889">
        <v>102289.34</v>
      </c>
      <c r="G8" s="890">
        <v>128480.99</v>
      </c>
    </row>
    <row r="9" spans="1:7" ht="14.4" customHeight="1" x14ac:dyDescent="0.3">
      <c r="A9" s="857" t="s">
        <v>3469</v>
      </c>
      <c r="B9" s="849"/>
      <c r="C9" s="849">
        <v>2</v>
      </c>
      <c r="D9" s="849">
        <v>9</v>
      </c>
      <c r="E9" s="889"/>
      <c r="F9" s="889">
        <v>74</v>
      </c>
      <c r="G9" s="890">
        <v>370</v>
      </c>
    </row>
    <row r="10" spans="1:7" ht="14.4" customHeight="1" x14ac:dyDescent="0.3">
      <c r="A10" s="857" t="s">
        <v>3471</v>
      </c>
      <c r="B10" s="849"/>
      <c r="C10" s="849"/>
      <c r="D10" s="849">
        <v>1</v>
      </c>
      <c r="E10" s="889"/>
      <c r="F10" s="889"/>
      <c r="G10" s="890">
        <v>37</v>
      </c>
    </row>
    <row r="11" spans="1:7" ht="14.4" customHeight="1" x14ac:dyDescent="0.3">
      <c r="A11" s="857" t="s">
        <v>3472</v>
      </c>
      <c r="B11" s="849">
        <v>82</v>
      </c>
      <c r="C11" s="849">
        <v>27</v>
      </c>
      <c r="D11" s="849">
        <v>115</v>
      </c>
      <c r="E11" s="889">
        <v>6494.66</v>
      </c>
      <c r="F11" s="889">
        <v>1700.6599999999999</v>
      </c>
      <c r="G11" s="890">
        <v>14078.32</v>
      </c>
    </row>
    <row r="12" spans="1:7" ht="14.4" customHeight="1" x14ac:dyDescent="0.3">
      <c r="A12" s="857" t="s">
        <v>3473</v>
      </c>
      <c r="B12" s="849"/>
      <c r="C12" s="849">
        <v>4</v>
      </c>
      <c r="D12" s="849">
        <v>3</v>
      </c>
      <c r="E12" s="889"/>
      <c r="F12" s="889">
        <v>148</v>
      </c>
      <c r="G12" s="890">
        <v>111</v>
      </c>
    </row>
    <row r="13" spans="1:7" ht="14.4" customHeight="1" x14ac:dyDescent="0.3">
      <c r="A13" s="857" t="s">
        <v>3474</v>
      </c>
      <c r="B13" s="849">
        <v>11</v>
      </c>
      <c r="C13" s="849">
        <v>6</v>
      </c>
      <c r="D13" s="849">
        <v>68</v>
      </c>
      <c r="E13" s="889">
        <v>1067.33</v>
      </c>
      <c r="F13" s="889">
        <v>651.33000000000004</v>
      </c>
      <c r="G13" s="890">
        <v>2516</v>
      </c>
    </row>
    <row r="14" spans="1:7" ht="14.4" customHeight="1" x14ac:dyDescent="0.3">
      <c r="A14" s="857" t="s">
        <v>3475</v>
      </c>
      <c r="B14" s="849">
        <v>17</v>
      </c>
      <c r="C14" s="849">
        <v>26</v>
      </c>
      <c r="D14" s="849">
        <v>94</v>
      </c>
      <c r="E14" s="889">
        <v>1271.67</v>
      </c>
      <c r="F14" s="889">
        <v>1970</v>
      </c>
      <c r="G14" s="890">
        <v>14080.33</v>
      </c>
    </row>
    <row r="15" spans="1:7" ht="14.4" customHeight="1" x14ac:dyDescent="0.3">
      <c r="A15" s="857" t="s">
        <v>3477</v>
      </c>
      <c r="B15" s="849">
        <v>616</v>
      </c>
      <c r="C15" s="849">
        <v>966</v>
      </c>
      <c r="D15" s="849">
        <v>31</v>
      </c>
      <c r="E15" s="889">
        <v>53107</v>
      </c>
      <c r="F15" s="889">
        <v>93277.650000000009</v>
      </c>
      <c r="G15" s="890">
        <v>2367.34</v>
      </c>
    </row>
    <row r="16" spans="1:7" ht="14.4" customHeight="1" x14ac:dyDescent="0.3">
      <c r="A16" s="857" t="s">
        <v>3479</v>
      </c>
      <c r="B16" s="849">
        <v>82</v>
      </c>
      <c r="C16" s="849">
        <v>3</v>
      </c>
      <c r="D16" s="849">
        <v>700</v>
      </c>
      <c r="E16" s="889">
        <v>6040.34</v>
      </c>
      <c r="F16" s="889">
        <v>111</v>
      </c>
      <c r="G16" s="890">
        <v>72970.990000000005</v>
      </c>
    </row>
    <row r="17" spans="1:7" ht="14.4" customHeight="1" thickBot="1" x14ac:dyDescent="0.35">
      <c r="A17" s="893" t="s">
        <v>3480</v>
      </c>
      <c r="B17" s="851">
        <v>329</v>
      </c>
      <c r="C17" s="851">
        <v>258</v>
      </c>
      <c r="D17" s="851">
        <v>546</v>
      </c>
      <c r="E17" s="891">
        <v>29223.980000000007</v>
      </c>
      <c r="F17" s="891">
        <v>22415.67</v>
      </c>
      <c r="G17" s="892">
        <v>50521.33</v>
      </c>
    </row>
    <row r="18" spans="1:7" ht="14.4" customHeight="1" x14ac:dyDescent="0.3">
      <c r="A18" s="804" t="s">
        <v>301</v>
      </c>
    </row>
    <row r="19" spans="1:7" ht="14.4" customHeight="1" x14ac:dyDescent="0.3">
      <c r="A19" s="805" t="s">
        <v>3465</v>
      </c>
    </row>
    <row r="20" spans="1:7" ht="14.4" customHeight="1" x14ac:dyDescent="0.3">
      <c r="A20" s="804" t="s">
        <v>5519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5598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2857.5</v>
      </c>
      <c r="H3" s="208">
        <f t="shared" si="0"/>
        <v>268653.89</v>
      </c>
      <c r="I3" s="78"/>
      <c r="J3" s="78"/>
      <c r="K3" s="208">
        <f t="shared" si="0"/>
        <v>2809.4000000000005</v>
      </c>
      <c r="L3" s="208">
        <f t="shared" si="0"/>
        <v>277405.86</v>
      </c>
      <c r="M3" s="78"/>
      <c r="N3" s="78"/>
      <c r="O3" s="208">
        <f t="shared" si="0"/>
        <v>3084.4</v>
      </c>
      <c r="P3" s="208">
        <f t="shared" si="0"/>
        <v>333363.5</v>
      </c>
      <c r="Q3" s="79">
        <f>IF(L3=0,0,P3/L3)</f>
        <v>1.2017175844807317</v>
      </c>
      <c r="R3" s="209">
        <f>IF(O3=0,0,P3/O3)</f>
        <v>108.08050188043055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5522</v>
      </c>
      <c r="C6" s="825" t="s">
        <v>586</v>
      </c>
      <c r="D6" s="825" t="s">
        <v>1016</v>
      </c>
      <c r="E6" s="825" t="s">
        <v>5523</v>
      </c>
      <c r="F6" s="825" t="s">
        <v>5524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37</v>
      </c>
      <c r="Q6" s="830"/>
      <c r="R6" s="848">
        <v>37</v>
      </c>
    </row>
    <row r="7" spans="1:18" ht="14.4" customHeight="1" x14ac:dyDescent="0.3">
      <c r="A7" s="831" t="s">
        <v>5525</v>
      </c>
      <c r="B7" s="832" t="s">
        <v>5526</v>
      </c>
      <c r="C7" s="832" t="s">
        <v>583</v>
      </c>
      <c r="D7" s="832" t="s">
        <v>5527</v>
      </c>
      <c r="E7" s="832" t="s">
        <v>5528</v>
      </c>
      <c r="F7" s="832" t="s">
        <v>5529</v>
      </c>
      <c r="G7" s="849">
        <v>6</v>
      </c>
      <c r="H7" s="849">
        <v>649.5</v>
      </c>
      <c r="I7" s="832">
        <v>0.29126213592233013</v>
      </c>
      <c r="J7" s="832">
        <v>108.25</v>
      </c>
      <c r="K7" s="849">
        <v>20.599999999999998</v>
      </c>
      <c r="L7" s="849">
        <v>2229.9499999999998</v>
      </c>
      <c r="M7" s="832">
        <v>1</v>
      </c>
      <c r="N7" s="832">
        <v>108.25</v>
      </c>
      <c r="O7" s="849">
        <v>3.2</v>
      </c>
      <c r="P7" s="849">
        <v>346.4</v>
      </c>
      <c r="Q7" s="837">
        <v>0.15533980582524273</v>
      </c>
      <c r="R7" s="850">
        <v>108.24999999999999</v>
      </c>
    </row>
    <row r="8" spans="1:18" ht="14.4" customHeight="1" x14ac:dyDescent="0.3">
      <c r="A8" s="831" t="s">
        <v>5525</v>
      </c>
      <c r="B8" s="832" t="s">
        <v>5526</v>
      </c>
      <c r="C8" s="832" t="s">
        <v>583</v>
      </c>
      <c r="D8" s="832" t="s">
        <v>5527</v>
      </c>
      <c r="E8" s="832" t="s">
        <v>5530</v>
      </c>
      <c r="F8" s="832" t="s">
        <v>5531</v>
      </c>
      <c r="G8" s="849">
        <v>2</v>
      </c>
      <c r="H8" s="849">
        <v>122.8</v>
      </c>
      <c r="I8" s="832">
        <v>2</v>
      </c>
      <c r="J8" s="832">
        <v>61.4</v>
      </c>
      <c r="K8" s="849">
        <v>1</v>
      </c>
      <c r="L8" s="849">
        <v>61.4</v>
      </c>
      <c r="M8" s="832">
        <v>1</v>
      </c>
      <c r="N8" s="832">
        <v>61.4</v>
      </c>
      <c r="O8" s="849"/>
      <c r="P8" s="849"/>
      <c r="Q8" s="837"/>
      <c r="R8" s="850"/>
    </row>
    <row r="9" spans="1:18" ht="14.4" customHeight="1" x14ac:dyDescent="0.3">
      <c r="A9" s="831" t="s">
        <v>5525</v>
      </c>
      <c r="B9" s="832" t="s">
        <v>5526</v>
      </c>
      <c r="C9" s="832" t="s">
        <v>583</v>
      </c>
      <c r="D9" s="832" t="s">
        <v>5527</v>
      </c>
      <c r="E9" s="832" t="s">
        <v>5530</v>
      </c>
      <c r="F9" s="832" t="s">
        <v>1461</v>
      </c>
      <c r="G9" s="849">
        <v>0.2</v>
      </c>
      <c r="H9" s="849">
        <v>12.28</v>
      </c>
      <c r="I9" s="832">
        <v>0.16666666666666663</v>
      </c>
      <c r="J9" s="832">
        <v>61.399999999999991</v>
      </c>
      <c r="K9" s="849">
        <v>1.2</v>
      </c>
      <c r="L9" s="849">
        <v>73.680000000000007</v>
      </c>
      <c r="M9" s="832">
        <v>1</v>
      </c>
      <c r="N9" s="832">
        <v>61.400000000000006</v>
      </c>
      <c r="O9" s="849">
        <v>0.2</v>
      </c>
      <c r="P9" s="849">
        <v>10.119999999999999</v>
      </c>
      <c r="Q9" s="837">
        <v>0.13735070575461453</v>
      </c>
      <c r="R9" s="850">
        <v>50.599999999999994</v>
      </c>
    </row>
    <row r="10" spans="1:18" ht="14.4" customHeight="1" x14ac:dyDescent="0.3">
      <c r="A10" s="831" t="s">
        <v>5525</v>
      </c>
      <c r="B10" s="832" t="s">
        <v>5526</v>
      </c>
      <c r="C10" s="832" t="s">
        <v>583</v>
      </c>
      <c r="D10" s="832" t="s">
        <v>5527</v>
      </c>
      <c r="E10" s="832" t="s">
        <v>5532</v>
      </c>
      <c r="F10" s="832" t="s">
        <v>5531</v>
      </c>
      <c r="G10" s="849"/>
      <c r="H10" s="849"/>
      <c r="I10" s="832"/>
      <c r="J10" s="832"/>
      <c r="K10" s="849">
        <v>2</v>
      </c>
      <c r="L10" s="849">
        <v>153.69999999999999</v>
      </c>
      <c r="M10" s="832">
        <v>1</v>
      </c>
      <c r="N10" s="832">
        <v>76.849999999999994</v>
      </c>
      <c r="O10" s="849"/>
      <c r="P10" s="849"/>
      <c r="Q10" s="837"/>
      <c r="R10" s="850"/>
    </row>
    <row r="11" spans="1:18" ht="14.4" customHeight="1" x14ac:dyDescent="0.3">
      <c r="A11" s="831" t="s">
        <v>5525</v>
      </c>
      <c r="B11" s="832" t="s">
        <v>5526</v>
      </c>
      <c r="C11" s="832" t="s">
        <v>583</v>
      </c>
      <c r="D11" s="832" t="s">
        <v>5527</v>
      </c>
      <c r="E11" s="832" t="s">
        <v>5533</v>
      </c>
      <c r="F11" s="832" t="s">
        <v>639</v>
      </c>
      <c r="G11" s="849"/>
      <c r="H11" s="849"/>
      <c r="I11" s="832"/>
      <c r="J11" s="832"/>
      <c r="K11" s="849">
        <v>0.4</v>
      </c>
      <c r="L11" s="849">
        <v>31.2</v>
      </c>
      <c r="M11" s="832">
        <v>1</v>
      </c>
      <c r="N11" s="832">
        <v>78</v>
      </c>
      <c r="O11" s="849"/>
      <c r="P11" s="849"/>
      <c r="Q11" s="837"/>
      <c r="R11" s="850"/>
    </row>
    <row r="12" spans="1:18" ht="14.4" customHeight="1" x14ac:dyDescent="0.3">
      <c r="A12" s="831" t="s">
        <v>5525</v>
      </c>
      <c r="B12" s="832" t="s">
        <v>5526</v>
      </c>
      <c r="C12" s="832" t="s">
        <v>583</v>
      </c>
      <c r="D12" s="832" t="s">
        <v>5527</v>
      </c>
      <c r="E12" s="832" t="s">
        <v>5534</v>
      </c>
      <c r="F12" s="832"/>
      <c r="G12" s="849">
        <v>25</v>
      </c>
      <c r="H12" s="849">
        <v>1659</v>
      </c>
      <c r="I12" s="832"/>
      <c r="J12" s="832">
        <v>66.36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5525</v>
      </c>
      <c r="B13" s="832" t="s">
        <v>5526</v>
      </c>
      <c r="C13" s="832" t="s">
        <v>583</v>
      </c>
      <c r="D13" s="832" t="s">
        <v>5527</v>
      </c>
      <c r="E13" s="832" t="s">
        <v>5535</v>
      </c>
      <c r="F13" s="832" t="s">
        <v>5536</v>
      </c>
      <c r="G13" s="849"/>
      <c r="H13" s="849"/>
      <c r="I13" s="832"/>
      <c r="J13" s="832"/>
      <c r="K13" s="849">
        <v>27</v>
      </c>
      <c r="L13" s="849">
        <v>2819.88</v>
      </c>
      <c r="M13" s="832">
        <v>1</v>
      </c>
      <c r="N13" s="832">
        <v>104.44</v>
      </c>
      <c r="O13" s="849"/>
      <c r="P13" s="849"/>
      <c r="Q13" s="837"/>
      <c r="R13" s="850"/>
    </row>
    <row r="14" spans="1:18" ht="14.4" customHeight="1" x14ac:dyDescent="0.3">
      <c r="A14" s="831" t="s">
        <v>5525</v>
      </c>
      <c r="B14" s="832" t="s">
        <v>5526</v>
      </c>
      <c r="C14" s="832" t="s">
        <v>583</v>
      </c>
      <c r="D14" s="832" t="s">
        <v>5527</v>
      </c>
      <c r="E14" s="832" t="s">
        <v>5535</v>
      </c>
      <c r="F14" s="832" t="s">
        <v>5537</v>
      </c>
      <c r="G14" s="849"/>
      <c r="H14" s="849"/>
      <c r="I14" s="832"/>
      <c r="J14" s="832"/>
      <c r="K14" s="849">
        <v>32</v>
      </c>
      <c r="L14" s="849">
        <v>3342.08</v>
      </c>
      <c r="M14" s="832">
        <v>1</v>
      </c>
      <c r="N14" s="832">
        <v>104.44</v>
      </c>
      <c r="O14" s="849">
        <v>2</v>
      </c>
      <c r="P14" s="849">
        <v>208.88</v>
      </c>
      <c r="Q14" s="837">
        <v>6.25E-2</v>
      </c>
      <c r="R14" s="850">
        <v>104.44</v>
      </c>
    </row>
    <row r="15" spans="1:18" ht="14.4" customHeight="1" x14ac:dyDescent="0.3">
      <c r="A15" s="831" t="s">
        <v>5525</v>
      </c>
      <c r="B15" s="832" t="s">
        <v>5526</v>
      </c>
      <c r="C15" s="832" t="s">
        <v>583</v>
      </c>
      <c r="D15" s="832" t="s">
        <v>1016</v>
      </c>
      <c r="E15" s="832" t="s">
        <v>5523</v>
      </c>
      <c r="F15" s="832" t="s">
        <v>5524</v>
      </c>
      <c r="G15" s="849">
        <v>383</v>
      </c>
      <c r="H15" s="849">
        <v>14171</v>
      </c>
      <c r="I15" s="832">
        <v>1.1398809523809523</v>
      </c>
      <c r="J15" s="832">
        <v>37</v>
      </c>
      <c r="K15" s="849">
        <v>336</v>
      </c>
      <c r="L15" s="849">
        <v>12432</v>
      </c>
      <c r="M15" s="832">
        <v>1</v>
      </c>
      <c r="N15" s="832">
        <v>37</v>
      </c>
      <c r="O15" s="849">
        <v>203</v>
      </c>
      <c r="P15" s="849">
        <v>7511</v>
      </c>
      <c r="Q15" s="837">
        <v>0.60416666666666663</v>
      </c>
      <c r="R15" s="850">
        <v>37</v>
      </c>
    </row>
    <row r="16" spans="1:18" ht="14.4" customHeight="1" x14ac:dyDescent="0.3">
      <c r="A16" s="831" t="s">
        <v>5525</v>
      </c>
      <c r="B16" s="832" t="s">
        <v>5526</v>
      </c>
      <c r="C16" s="832" t="s">
        <v>583</v>
      </c>
      <c r="D16" s="832" t="s">
        <v>1016</v>
      </c>
      <c r="E16" s="832" t="s">
        <v>5523</v>
      </c>
      <c r="F16" s="832" t="s">
        <v>5538</v>
      </c>
      <c r="G16" s="849">
        <v>11</v>
      </c>
      <c r="H16" s="849">
        <v>407</v>
      </c>
      <c r="I16" s="832">
        <v>0.7857142857142857</v>
      </c>
      <c r="J16" s="832">
        <v>37</v>
      </c>
      <c r="K16" s="849">
        <v>14</v>
      </c>
      <c r="L16" s="849">
        <v>518</v>
      </c>
      <c r="M16" s="832">
        <v>1</v>
      </c>
      <c r="N16" s="832">
        <v>37</v>
      </c>
      <c r="O16" s="849">
        <v>63</v>
      </c>
      <c r="P16" s="849">
        <v>2331</v>
      </c>
      <c r="Q16" s="837">
        <v>4.5</v>
      </c>
      <c r="R16" s="850">
        <v>37</v>
      </c>
    </row>
    <row r="17" spans="1:18" ht="14.4" customHeight="1" x14ac:dyDescent="0.3">
      <c r="A17" s="831" t="s">
        <v>5525</v>
      </c>
      <c r="B17" s="832" t="s">
        <v>5526</v>
      </c>
      <c r="C17" s="832" t="s">
        <v>583</v>
      </c>
      <c r="D17" s="832" t="s">
        <v>1016</v>
      </c>
      <c r="E17" s="832" t="s">
        <v>5539</v>
      </c>
      <c r="F17" s="832" t="s">
        <v>5540</v>
      </c>
      <c r="G17" s="849">
        <v>1</v>
      </c>
      <c r="H17" s="849">
        <v>5</v>
      </c>
      <c r="I17" s="832"/>
      <c r="J17" s="832">
        <v>5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5525</v>
      </c>
      <c r="B18" s="832" t="s">
        <v>5526</v>
      </c>
      <c r="C18" s="832" t="s">
        <v>583</v>
      </c>
      <c r="D18" s="832" t="s">
        <v>1016</v>
      </c>
      <c r="E18" s="832" t="s">
        <v>5541</v>
      </c>
      <c r="F18" s="832" t="s">
        <v>5542</v>
      </c>
      <c r="G18" s="849">
        <v>3</v>
      </c>
      <c r="H18" s="849">
        <v>15</v>
      </c>
      <c r="I18" s="832"/>
      <c r="J18" s="832">
        <v>5</v>
      </c>
      <c r="K18" s="849"/>
      <c r="L18" s="849"/>
      <c r="M18" s="832"/>
      <c r="N18" s="832"/>
      <c r="O18" s="849">
        <v>2</v>
      </c>
      <c r="P18" s="849">
        <v>10</v>
      </c>
      <c r="Q18" s="837"/>
      <c r="R18" s="850">
        <v>5</v>
      </c>
    </row>
    <row r="19" spans="1:18" ht="14.4" customHeight="1" x14ac:dyDescent="0.3">
      <c r="A19" s="831" t="s">
        <v>5525</v>
      </c>
      <c r="B19" s="832" t="s">
        <v>5526</v>
      </c>
      <c r="C19" s="832" t="s">
        <v>583</v>
      </c>
      <c r="D19" s="832" t="s">
        <v>1016</v>
      </c>
      <c r="E19" s="832" t="s">
        <v>5543</v>
      </c>
      <c r="F19" s="832" t="s">
        <v>5544</v>
      </c>
      <c r="G19" s="849">
        <v>5</v>
      </c>
      <c r="H19" s="849">
        <v>2345</v>
      </c>
      <c r="I19" s="832">
        <v>0.38379705400981995</v>
      </c>
      <c r="J19" s="832">
        <v>469</v>
      </c>
      <c r="K19" s="849">
        <v>13</v>
      </c>
      <c r="L19" s="849">
        <v>6110</v>
      </c>
      <c r="M19" s="832">
        <v>1</v>
      </c>
      <c r="N19" s="832">
        <v>470</v>
      </c>
      <c r="O19" s="849">
        <v>15</v>
      </c>
      <c r="P19" s="849">
        <v>7065</v>
      </c>
      <c r="Q19" s="837">
        <v>1.1563011456628478</v>
      </c>
      <c r="R19" s="850">
        <v>471</v>
      </c>
    </row>
    <row r="20" spans="1:18" ht="14.4" customHeight="1" x14ac:dyDescent="0.3">
      <c r="A20" s="831" t="s">
        <v>5525</v>
      </c>
      <c r="B20" s="832" t="s">
        <v>5526</v>
      </c>
      <c r="C20" s="832" t="s">
        <v>583</v>
      </c>
      <c r="D20" s="832" t="s">
        <v>1016</v>
      </c>
      <c r="E20" s="832" t="s">
        <v>5543</v>
      </c>
      <c r="F20" s="832" t="s">
        <v>5545</v>
      </c>
      <c r="G20" s="849">
        <v>9</v>
      </c>
      <c r="H20" s="849">
        <v>4221</v>
      </c>
      <c r="I20" s="832">
        <v>0.81644100580270795</v>
      </c>
      <c r="J20" s="832">
        <v>469</v>
      </c>
      <c r="K20" s="849">
        <v>11</v>
      </c>
      <c r="L20" s="849">
        <v>5170</v>
      </c>
      <c r="M20" s="832">
        <v>1</v>
      </c>
      <c r="N20" s="832">
        <v>470</v>
      </c>
      <c r="O20" s="849">
        <v>29</v>
      </c>
      <c r="P20" s="849">
        <v>13659</v>
      </c>
      <c r="Q20" s="837">
        <v>2.6419729206963249</v>
      </c>
      <c r="R20" s="850">
        <v>471</v>
      </c>
    </row>
    <row r="21" spans="1:18" ht="14.4" customHeight="1" x14ac:dyDescent="0.3">
      <c r="A21" s="831" t="s">
        <v>5525</v>
      </c>
      <c r="B21" s="832" t="s">
        <v>5526</v>
      </c>
      <c r="C21" s="832" t="s">
        <v>583</v>
      </c>
      <c r="D21" s="832" t="s">
        <v>1016</v>
      </c>
      <c r="E21" s="832" t="s">
        <v>5546</v>
      </c>
      <c r="F21" s="832" t="s">
        <v>5547</v>
      </c>
      <c r="G21" s="849">
        <v>7</v>
      </c>
      <c r="H21" s="849">
        <v>233.32999999999998</v>
      </c>
      <c r="I21" s="832">
        <v>3.5003000300030003</v>
      </c>
      <c r="J21" s="832">
        <v>33.332857142857144</v>
      </c>
      <c r="K21" s="849">
        <v>2</v>
      </c>
      <c r="L21" s="849">
        <v>66.66</v>
      </c>
      <c r="M21" s="832">
        <v>1</v>
      </c>
      <c r="N21" s="832">
        <v>33.33</v>
      </c>
      <c r="O21" s="849">
        <v>41</v>
      </c>
      <c r="P21" s="849">
        <v>1366.6499999999996</v>
      </c>
      <c r="Q21" s="837">
        <v>20.501800180017998</v>
      </c>
      <c r="R21" s="850">
        <v>33.332926829268281</v>
      </c>
    </row>
    <row r="22" spans="1:18" ht="14.4" customHeight="1" x14ac:dyDescent="0.3">
      <c r="A22" s="831" t="s">
        <v>5525</v>
      </c>
      <c r="B22" s="832" t="s">
        <v>5526</v>
      </c>
      <c r="C22" s="832" t="s">
        <v>583</v>
      </c>
      <c r="D22" s="832" t="s">
        <v>1016</v>
      </c>
      <c r="E22" s="832" t="s">
        <v>5546</v>
      </c>
      <c r="F22" s="832" t="s">
        <v>5548</v>
      </c>
      <c r="G22" s="849">
        <v>109</v>
      </c>
      <c r="H22" s="849">
        <v>3633.34</v>
      </c>
      <c r="I22" s="832">
        <v>0.81955099214360316</v>
      </c>
      <c r="J22" s="832">
        <v>33.333394495412847</v>
      </c>
      <c r="K22" s="849">
        <v>133</v>
      </c>
      <c r="L22" s="849">
        <v>4433.33</v>
      </c>
      <c r="M22" s="832">
        <v>1</v>
      </c>
      <c r="N22" s="832">
        <v>33.333308270676689</v>
      </c>
      <c r="O22" s="849">
        <v>132</v>
      </c>
      <c r="P22" s="849">
        <v>4400.01</v>
      </c>
      <c r="Q22" s="837">
        <v>0.99248420487534206</v>
      </c>
      <c r="R22" s="850">
        <v>33.333409090909093</v>
      </c>
    </row>
    <row r="23" spans="1:18" ht="14.4" customHeight="1" x14ac:dyDescent="0.3">
      <c r="A23" s="831" t="s">
        <v>5525</v>
      </c>
      <c r="B23" s="832" t="s">
        <v>5526</v>
      </c>
      <c r="C23" s="832" t="s">
        <v>583</v>
      </c>
      <c r="D23" s="832" t="s">
        <v>1016</v>
      </c>
      <c r="E23" s="832" t="s">
        <v>5549</v>
      </c>
      <c r="F23" s="832" t="s">
        <v>5550</v>
      </c>
      <c r="G23" s="849">
        <v>0</v>
      </c>
      <c r="H23" s="849">
        <v>0</v>
      </c>
      <c r="I23" s="832"/>
      <c r="J23" s="832"/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5525</v>
      </c>
      <c r="B24" s="832" t="s">
        <v>5526</v>
      </c>
      <c r="C24" s="832" t="s">
        <v>583</v>
      </c>
      <c r="D24" s="832" t="s">
        <v>1016</v>
      </c>
      <c r="E24" s="832" t="s">
        <v>5551</v>
      </c>
      <c r="F24" s="832" t="s">
        <v>5552</v>
      </c>
      <c r="G24" s="849">
        <v>156</v>
      </c>
      <c r="H24" s="849">
        <v>5772</v>
      </c>
      <c r="I24" s="832">
        <v>1.3109243697478992</v>
      </c>
      <c r="J24" s="832">
        <v>37</v>
      </c>
      <c r="K24" s="849">
        <v>119</v>
      </c>
      <c r="L24" s="849">
        <v>4403</v>
      </c>
      <c r="M24" s="832">
        <v>1</v>
      </c>
      <c r="N24" s="832">
        <v>37</v>
      </c>
      <c r="O24" s="849">
        <v>91</v>
      </c>
      <c r="P24" s="849">
        <v>3367</v>
      </c>
      <c r="Q24" s="837">
        <v>0.76470588235294112</v>
      </c>
      <c r="R24" s="850">
        <v>37</v>
      </c>
    </row>
    <row r="25" spans="1:18" ht="14.4" customHeight="1" x14ac:dyDescent="0.3">
      <c r="A25" s="831" t="s">
        <v>5525</v>
      </c>
      <c r="B25" s="832" t="s">
        <v>5526</v>
      </c>
      <c r="C25" s="832" t="s">
        <v>583</v>
      </c>
      <c r="D25" s="832" t="s">
        <v>1016</v>
      </c>
      <c r="E25" s="832" t="s">
        <v>5553</v>
      </c>
      <c r="F25" s="832" t="s">
        <v>5554</v>
      </c>
      <c r="G25" s="849">
        <v>6</v>
      </c>
      <c r="H25" s="849">
        <v>798</v>
      </c>
      <c r="I25" s="832">
        <v>0.4</v>
      </c>
      <c r="J25" s="832">
        <v>133</v>
      </c>
      <c r="K25" s="849">
        <v>15</v>
      </c>
      <c r="L25" s="849">
        <v>1995</v>
      </c>
      <c r="M25" s="832">
        <v>1</v>
      </c>
      <c r="N25" s="832">
        <v>133</v>
      </c>
      <c r="O25" s="849">
        <v>31</v>
      </c>
      <c r="P25" s="849">
        <v>4123</v>
      </c>
      <c r="Q25" s="837">
        <v>2.0666666666666669</v>
      </c>
      <c r="R25" s="850">
        <v>133</v>
      </c>
    </row>
    <row r="26" spans="1:18" ht="14.4" customHeight="1" x14ac:dyDescent="0.3">
      <c r="A26" s="831" t="s">
        <v>5525</v>
      </c>
      <c r="B26" s="832" t="s">
        <v>5526</v>
      </c>
      <c r="C26" s="832" t="s">
        <v>583</v>
      </c>
      <c r="D26" s="832" t="s">
        <v>1016</v>
      </c>
      <c r="E26" s="832" t="s">
        <v>5553</v>
      </c>
      <c r="F26" s="832" t="s">
        <v>5555</v>
      </c>
      <c r="G26" s="849">
        <v>55</v>
      </c>
      <c r="H26" s="849">
        <v>7315</v>
      </c>
      <c r="I26" s="832">
        <v>1.4864864864864864</v>
      </c>
      <c r="J26" s="832">
        <v>133</v>
      </c>
      <c r="K26" s="849">
        <v>37</v>
      </c>
      <c r="L26" s="849">
        <v>4921</v>
      </c>
      <c r="M26" s="832">
        <v>1</v>
      </c>
      <c r="N26" s="832">
        <v>133</v>
      </c>
      <c r="O26" s="849">
        <v>25</v>
      </c>
      <c r="P26" s="849">
        <v>3325</v>
      </c>
      <c r="Q26" s="837">
        <v>0.67567567567567566</v>
      </c>
      <c r="R26" s="850">
        <v>133</v>
      </c>
    </row>
    <row r="27" spans="1:18" ht="14.4" customHeight="1" x14ac:dyDescent="0.3">
      <c r="A27" s="831" t="s">
        <v>5525</v>
      </c>
      <c r="B27" s="832" t="s">
        <v>5526</v>
      </c>
      <c r="C27" s="832" t="s">
        <v>583</v>
      </c>
      <c r="D27" s="832" t="s">
        <v>1016</v>
      </c>
      <c r="E27" s="832" t="s">
        <v>5556</v>
      </c>
      <c r="F27" s="832" t="s">
        <v>5557</v>
      </c>
      <c r="G27" s="849">
        <v>7</v>
      </c>
      <c r="H27" s="849">
        <v>224</v>
      </c>
      <c r="I27" s="832"/>
      <c r="J27" s="832">
        <v>32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5525</v>
      </c>
      <c r="B28" s="832" t="s">
        <v>5526</v>
      </c>
      <c r="C28" s="832" t="s">
        <v>583</v>
      </c>
      <c r="D28" s="832" t="s">
        <v>1016</v>
      </c>
      <c r="E28" s="832" t="s">
        <v>5556</v>
      </c>
      <c r="F28" s="832" t="s">
        <v>5558</v>
      </c>
      <c r="G28" s="849"/>
      <c r="H28" s="849"/>
      <c r="I28" s="832"/>
      <c r="J28" s="832"/>
      <c r="K28" s="849">
        <v>2</v>
      </c>
      <c r="L28" s="849">
        <v>64</v>
      </c>
      <c r="M28" s="832">
        <v>1</v>
      </c>
      <c r="N28" s="832">
        <v>32</v>
      </c>
      <c r="O28" s="849"/>
      <c r="P28" s="849"/>
      <c r="Q28" s="837"/>
      <c r="R28" s="850"/>
    </row>
    <row r="29" spans="1:18" ht="14.4" customHeight="1" x14ac:dyDescent="0.3">
      <c r="A29" s="831" t="s">
        <v>5525</v>
      </c>
      <c r="B29" s="832" t="s">
        <v>5526</v>
      </c>
      <c r="C29" s="832" t="s">
        <v>583</v>
      </c>
      <c r="D29" s="832" t="s">
        <v>1016</v>
      </c>
      <c r="E29" s="832" t="s">
        <v>5559</v>
      </c>
      <c r="F29" s="832" t="s">
        <v>5560</v>
      </c>
      <c r="G29" s="849">
        <v>54</v>
      </c>
      <c r="H29" s="849">
        <v>7074</v>
      </c>
      <c r="I29" s="832">
        <v>0.4660079051383399</v>
      </c>
      <c r="J29" s="832">
        <v>131</v>
      </c>
      <c r="K29" s="849">
        <v>115</v>
      </c>
      <c r="L29" s="849">
        <v>15180</v>
      </c>
      <c r="M29" s="832">
        <v>1</v>
      </c>
      <c r="N29" s="832">
        <v>132</v>
      </c>
      <c r="O29" s="849">
        <v>16</v>
      </c>
      <c r="P29" s="849">
        <v>2112</v>
      </c>
      <c r="Q29" s="837">
        <v>0.1391304347826087</v>
      </c>
      <c r="R29" s="850">
        <v>132</v>
      </c>
    </row>
    <row r="30" spans="1:18" ht="14.4" customHeight="1" x14ac:dyDescent="0.3">
      <c r="A30" s="831" t="s">
        <v>5525</v>
      </c>
      <c r="B30" s="832" t="s">
        <v>5526</v>
      </c>
      <c r="C30" s="832" t="s">
        <v>583</v>
      </c>
      <c r="D30" s="832" t="s">
        <v>1016</v>
      </c>
      <c r="E30" s="832" t="s">
        <v>5561</v>
      </c>
      <c r="F30" s="832" t="s">
        <v>5562</v>
      </c>
      <c r="G30" s="849"/>
      <c r="H30" s="849"/>
      <c r="I30" s="832"/>
      <c r="J30" s="832"/>
      <c r="K30" s="849">
        <v>2</v>
      </c>
      <c r="L30" s="849">
        <v>470</v>
      </c>
      <c r="M30" s="832">
        <v>1</v>
      </c>
      <c r="N30" s="832">
        <v>235</v>
      </c>
      <c r="O30" s="849">
        <v>43</v>
      </c>
      <c r="P30" s="849">
        <v>10148</v>
      </c>
      <c r="Q30" s="837">
        <v>21.591489361702127</v>
      </c>
      <c r="R30" s="850">
        <v>236</v>
      </c>
    </row>
    <row r="31" spans="1:18" ht="14.4" customHeight="1" x14ac:dyDescent="0.3">
      <c r="A31" s="831" t="s">
        <v>5525</v>
      </c>
      <c r="B31" s="832" t="s">
        <v>5526</v>
      </c>
      <c r="C31" s="832" t="s">
        <v>583</v>
      </c>
      <c r="D31" s="832" t="s">
        <v>1016</v>
      </c>
      <c r="E31" s="832" t="s">
        <v>5561</v>
      </c>
      <c r="F31" s="832" t="s">
        <v>5563</v>
      </c>
      <c r="G31" s="849">
        <v>105</v>
      </c>
      <c r="H31" s="849">
        <v>24675</v>
      </c>
      <c r="I31" s="832">
        <v>0.88235294117647056</v>
      </c>
      <c r="J31" s="832">
        <v>235</v>
      </c>
      <c r="K31" s="849">
        <v>119</v>
      </c>
      <c r="L31" s="849">
        <v>27965</v>
      </c>
      <c r="M31" s="832">
        <v>1</v>
      </c>
      <c r="N31" s="832">
        <v>235</v>
      </c>
      <c r="O31" s="849">
        <v>142</v>
      </c>
      <c r="P31" s="849">
        <v>33512</v>
      </c>
      <c r="Q31" s="837">
        <v>1.1983550867155373</v>
      </c>
      <c r="R31" s="850">
        <v>236</v>
      </c>
    </row>
    <row r="32" spans="1:18" ht="14.4" customHeight="1" x14ac:dyDescent="0.3">
      <c r="A32" s="831" t="s">
        <v>5525</v>
      </c>
      <c r="B32" s="832" t="s">
        <v>5526</v>
      </c>
      <c r="C32" s="832" t="s">
        <v>583</v>
      </c>
      <c r="D32" s="832" t="s">
        <v>1016</v>
      </c>
      <c r="E32" s="832" t="s">
        <v>5564</v>
      </c>
      <c r="F32" s="832" t="s">
        <v>5565</v>
      </c>
      <c r="G32" s="849"/>
      <c r="H32" s="849"/>
      <c r="I32" s="832"/>
      <c r="J32" s="832"/>
      <c r="K32" s="849"/>
      <c r="L32" s="849"/>
      <c r="M32" s="832"/>
      <c r="N32" s="832"/>
      <c r="O32" s="849">
        <v>1</v>
      </c>
      <c r="P32" s="849">
        <v>74</v>
      </c>
      <c r="Q32" s="837"/>
      <c r="R32" s="850">
        <v>74</v>
      </c>
    </row>
    <row r="33" spans="1:18" ht="14.4" customHeight="1" x14ac:dyDescent="0.3">
      <c r="A33" s="831" t="s">
        <v>5525</v>
      </c>
      <c r="B33" s="832" t="s">
        <v>5526</v>
      </c>
      <c r="C33" s="832" t="s">
        <v>583</v>
      </c>
      <c r="D33" s="832" t="s">
        <v>1016</v>
      </c>
      <c r="E33" s="832" t="s">
        <v>5566</v>
      </c>
      <c r="F33" s="832" t="s">
        <v>5567</v>
      </c>
      <c r="G33" s="849"/>
      <c r="H33" s="849"/>
      <c r="I33" s="832"/>
      <c r="J33" s="832"/>
      <c r="K33" s="849"/>
      <c r="L33" s="849"/>
      <c r="M33" s="832"/>
      <c r="N33" s="832"/>
      <c r="O33" s="849">
        <v>1</v>
      </c>
      <c r="P33" s="849">
        <v>223</v>
      </c>
      <c r="Q33" s="837"/>
      <c r="R33" s="850">
        <v>223</v>
      </c>
    </row>
    <row r="34" spans="1:18" ht="14.4" customHeight="1" x14ac:dyDescent="0.3">
      <c r="A34" s="831" t="s">
        <v>5525</v>
      </c>
      <c r="B34" s="832" t="s">
        <v>5526</v>
      </c>
      <c r="C34" s="832" t="s">
        <v>583</v>
      </c>
      <c r="D34" s="832" t="s">
        <v>1016</v>
      </c>
      <c r="E34" s="832" t="s">
        <v>5566</v>
      </c>
      <c r="F34" s="832" t="s">
        <v>5568</v>
      </c>
      <c r="G34" s="849"/>
      <c r="H34" s="849"/>
      <c r="I34" s="832"/>
      <c r="J34" s="832"/>
      <c r="K34" s="849"/>
      <c r="L34" s="849"/>
      <c r="M34" s="832"/>
      <c r="N34" s="832"/>
      <c r="O34" s="849">
        <v>1</v>
      </c>
      <c r="P34" s="849">
        <v>223</v>
      </c>
      <c r="Q34" s="837"/>
      <c r="R34" s="850">
        <v>223</v>
      </c>
    </row>
    <row r="35" spans="1:18" ht="14.4" customHeight="1" x14ac:dyDescent="0.3">
      <c r="A35" s="831" t="s">
        <v>5525</v>
      </c>
      <c r="B35" s="832" t="s">
        <v>5526</v>
      </c>
      <c r="C35" s="832" t="s">
        <v>583</v>
      </c>
      <c r="D35" s="832" t="s">
        <v>1016</v>
      </c>
      <c r="E35" s="832" t="s">
        <v>5569</v>
      </c>
      <c r="F35" s="832" t="s">
        <v>5570</v>
      </c>
      <c r="G35" s="849"/>
      <c r="H35" s="849"/>
      <c r="I35" s="832"/>
      <c r="J35" s="832"/>
      <c r="K35" s="849"/>
      <c r="L35" s="849"/>
      <c r="M35" s="832"/>
      <c r="N35" s="832"/>
      <c r="O35" s="849">
        <v>4</v>
      </c>
      <c r="P35" s="849">
        <v>240</v>
      </c>
      <c r="Q35" s="837"/>
      <c r="R35" s="850">
        <v>60</v>
      </c>
    </row>
    <row r="36" spans="1:18" ht="14.4" customHeight="1" x14ac:dyDescent="0.3">
      <c r="A36" s="831" t="s">
        <v>5525</v>
      </c>
      <c r="B36" s="832" t="s">
        <v>5526</v>
      </c>
      <c r="C36" s="832" t="s">
        <v>583</v>
      </c>
      <c r="D36" s="832" t="s">
        <v>1016</v>
      </c>
      <c r="E36" s="832" t="s">
        <v>5571</v>
      </c>
      <c r="F36" s="832" t="s">
        <v>5572</v>
      </c>
      <c r="G36" s="849"/>
      <c r="H36" s="849"/>
      <c r="I36" s="832"/>
      <c r="J36" s="832"/>
      <c r="K36" s="849"/>
      <c r="L36" s="849"/>
      <c r="M36" s="832"/>
      <c r="N36" s="832"/>
      <c r="O36" s="849">
        <v>1</v>
      </c>
      <c r="P36" s="849">
        <v>178</v>
      </c>
      <c r="Q36" s="837"/>
      <c r="R36" s="850">
        <v>178</v>
      </c>
    </row>
    <row r="37" spans="1:18" ht="14.4" customHeight="1" x14ac:dyDescent="0.3">
      <c r="A37" s="831" t="s">
        <v>5525</v>
      </c>
      <c r="B37" s="832" t="s">
        <v>5573</v>
      </c>
      <c r="C37" s="832" t="s">
        <v>583</v>
      </c>
      <c r="D37" s="832" t="s">
        <v>5527</v>
      </c>
      <c r="E37" s="832" t="s">
        <v>5528</v>
      </c>
      <c r="F37" s="832" t="s">
        <v>5529</v>
      </c>
      <c r="G37" s="849">
        <v>75.599999999999994</v>
      </c>
      <c r="H37" s="849">
        <v>8183.76</v>
      </c>
      <c r="I37" s="832">
        <v>0.97927476019988124</v>
      </c>
      <c r="J37" s="832">
        <v>108.25079365079367</v>
      </c>
      <c r="K37" s="849">
        <v>77.2</v>
      </c>
      <c r="L37" s="849">
        <v>8356.9600000000009</v>
      </c>
      <c r="M37" s="832">
        <v>1</v>
      </c>
      <c r="N37" s="832">
        <v>108.25077720207254</v>
      </c>
      <c r="O37" s="849">
        <v>83.199999999999974</v>
      </c>
      <c r="P37" s="849">
        <v>9006.4200000000019</v>
      </c>
      <c r="Q37" s="837">
        <v>1.0777148628209301</v>
      </c>
      <c r="R37" s="850">
        <v>108.25024038461544</v>
      </c>
    </row>
    <row r="38" spans="1:18" ht="14.4" customHeight="1" x14ac:dyDescent="0.3">
      <c r="A38" s="831" t="s">
        <v>5525</v>
      </c>
      <c r="B38" s="832" t="s">
        <v>5573</v>
      </c>
      <c r="C38" s="832" t="s">
        <v>583</v>
      </c>
      <c r="D38" s="832" t="s">
        <v>5527</v>
      </c>
      <c r="E38" s="832" t="s">
        <v>5530</v>
      </c>
      <c r="F38" s="832" t="s">
        <v>5531</v>
      </c>
      <c r="G38" s="849">
        <v>11.9</v>
      </c>
      <c r="H38" s="849">
        <v>730.66</v>
      </c>
      <c r="I38" s="832">
        <v>0.61024621655029565</v>
      </c>
      <c r="J38" s="832">
        <v>61.4</v>
      </c>
      <c r="K38" s="849">
        <v>19.5</v>
      </c>
      <c r="L38" s="849">
        <v>1197.32</v>
      </c>
      <c r="M38" s="832">
        <v>1</v>
      </c>
      <c r="N38" s="832">
        <v>61.40102564102564</v>
      </c>
      <c r="O38" s="849">
        <v>20.799999999999997</v>
      </c>
      <c r="P38" s="849">
        <v>1210.3499999999999</v>
      </c>
      <c r="Q38" s="837">
        <v>1.0108826378912905</v>
      </c>
      <c r="R38" s="850">
        <v>58.189903846153847</v>
      </c>
    </row>
    <row r="39" spans="1:18" ht="14.4" customHeight="1" x14ac:dyDescent="0.3">
      <c r="A39" s="831" t="s">
        <v>5525</v>
      </c>
      <c r="B39" s="832" t="s">
        <v>5573</v>
      </c>
      <c r="C39" s="832" t="s">
        <v>583</v>
      </c>
      <c r="D39" s="832" t="s">
        <v>5527</v>
      </c>
      <c r="E39" s="832" t="s">
        <v>5530</v>
      </c>
      <c r="F39" s="832" t="s">
        <v>1461</v>
      </c>
      <c r="G39" s="849">
        <v>14.4</v>
      </c>
      <c r="H39" s="849">
        <v>884.16</v>
      </c>
      <c r="I39" s="832">
        <v>1.2100840336134453</v>
      </c>
      <c r="J39" s="832">
        <v>61.4</v>
      </c>
      <c r="K39" s="849">
        <v>11.9</v>
      </c>
      <c r="L39" s="849">
        <v>730.66</v>
      </c>
      <c r="M39" s="832">
        <v>1</v>
      </c>
      <c r="N39" s="832">
        <v>61.4</v>
      </c>
      <c r="O39" s="849">
        <v>12.700000000000001</v>
      </c>
      <c r="P39" s="849">
        <v>643.29</v>
      </c>
      <c r="Q39" s="837">
        <v>0.88042317904360445</v>
      </c>
      <c r="R39" s="850">
        <v>50.652755905511803</v>
      </c>
    </row>
    <row r="40" spans="1:18" ht="14.4" customHeight="1" x14ac:dyDescent="0.3">
      <c r="A40" s="831" t="s">
        <v>5525</v>
      </c>
      <c r="B40" s="832" t="s">
        <v>5573</v>
      </c>
      <c r="C40" s="832" t="s">
        <v>583</v>
      </c>
      <c r="D40" s="832" t="s">
        <v>5527</v>
      </c>
      <c r="E40" s="832" t="s">
        <v>5532</v>
      </c>
      <c r="F40" s="832" t="s">
        <v>5531</v>
      </c>
      <c r="G40" s="849">
        <v>0.4</v>
      </c>
      <c r="H40" s="849">
        <v>30.74</v>
      </c>
      <c r="I40" s="832">
        <v>0.33333333333333331</v>
      </c>
      <c r="J40" s="832">
        <v>76.849999999999994</v>
      </c>
      <c r="K40" s="849">
        <v>1.2</v>
      </c>
      <c r="L40" s="849">
        <v>92.22</v>
      </c>
      <c r="M40" s="832">
        <v>1</v>
      </c>
      <c r="N40" s="832">
        <v>76.850000000000009</v>
      </c>
      <c r="O40" s="849"/>
      <c r="P40" s="849"/>
      <c r="Q40" s="837"/>
      <c r="R40" s="850"/>
    </row>
    <row r="41" spans="1:18" ht="14.4" customHeight="1" x14ac:dyDescent="0.3">
      <c r="A41" s="831" t="s">
        <v>5525</v>
      </c>
      <c r="B41" s="832" t="s">
        <v>5573</v>
      </c>
      <c r="C41" s="832" t="s">
        <v>583</v>
      </c>
      <c r="D41" s="832" t="s">
        <v>5527</v>
      </c>
      <c r="E41" s="832" t="s">
        <v>5532</v>
      </c>
      <c r="F41" s="832" t="s">
        <v>1461</v>
      </c>
      <c r="G41" s="849"/>
      <c r="H41" s="849"/>
      <c r="I41" s="832"/>
      <c r="J41" s="832"/>
      <c r="K41" s="849"/>
      <c r="L41" s="849"/>
      <c r="M41" s="832"/>
      <c r="N41" s="832"/>
      <c r="O41" s="849">
        <v>1.2</v>
      </c>
      <c r="P41" s="849">
        <v>60.78</v>
      </c>
      <c r="Q41" s="837"/>
      <c r="R41" s="850">
        <v>50.650000000000006</v>
      </c>
    </row>
    <row r="42" spans="1:18" ht="14.4" customHeight="1" x14ac:dyDescent="0.3">
      <c r="A42" s="831" t="s">
        <v>5525</v>
      </c>
      <c r="B42" s="832" t="s">
        <v>5573</v>
      </c>
      <c r="C42" s="832" t="s">
        <v>583</v>
      </c>
      <c r="D42" s="832" t="s">
        <v>5527</v>
      </c>
      <c r="E42" s="832" t="s">
        <v>5574</v>
      </c>
      <c r="F42" s="832" t="s">
        <v>1119</v>
      </c>
      <c r="G42" s="849"/>
      <c r="H42" s="849"/>
      <c r="I42" s="832"/>
      <c r="J42" s="832"/>
      <c r="K42" s="849"/>
      <c r="L42" s="849"/>
      <c r="M42" s="832"/>
      <c r="N42" s="832"/>
      <c r="O42" s="849">
        <v>2.7</v>
      </c>
      <c r="P42" s="849">
        <v>477.9</v>
      </c>
      <c r="Q42" s="837"/>
      <c r="R42" s="850">
        <v>176.99999999999997</v>
      </c>
    </row>
    <row r="43" spans="1:18" ht="14.4" customHeight="1" x14ac:dyDescent="0.3">
      <c r="A43" s="831" t="s">
        <v>5525</v>
      </c>
      <c r="B43" s="832" t="s">
        <v>5573</v>
      </c>
      <c r="C43" s="832" t="s">
        <v>583</v>
      </c>
      <c r="D43" s="832" t="s">
        <v>5527</v>
      </c>
      <c r="E43" s="832" t="s">
        <v>5533</v>
      </c>
      <c r="F43" s="832" t="s">
        <v>639</v>
      </c>
      <c r="G43" s="849"/>
      <c r="H43" s="849"/>
      <c r="I43" s="832"/>
      <c r="J43" s="832"/>
      <c r="K43" s="849"/>
      <c r="L43" s="849"/>
      <c r="M43" s="832"/>
      <c r="N43" s="832"/>
      <c r="O43" s="849">
        <v>1</v>
      </c>
      <c r="P43" s="849">
        <v>78</v>
      </c>
      <c r="Q43" s="837"/>
      <c r="R43" s="850">
        <v>78</v>
      </c>
    </row>
    <row r="44" spans="1:18" ht="14.4" customHeight="1" x14ac:dyDescent="0.3">
      <c r="A44" s="831" t="s">
        <v>5525</v>
      </c>
      <c r="B44" s="832" t="s">
        <v>5573</v>
      </c>
      <c r="C44" s="832" t="s">
        <v>583</v>
      </c>
      <c r="D44" s="832" t="s">
        <v>5527</v>
      </c>
      <c r="E44" s="832" t="s">
        <v>5534</v>
      </c>
      <c r="F44" s="832"/>
      <c r="G44" s="849">
        <v>330</v>
      </c>
      <c r="H44" s="849">
        <v>30086.000000000004</v>
      </c>
      <c r="I44" s="832"/>
      <c r="J44" s="832">
        <v>91.169696969696986</v>
      </c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5525</v>
      </c>
      <c r="B45" s="832" t="s">
        <v>5573</v>
      </c>
      <c r="C45" s="832" t="s">
        <v>583</v>
      </c>
      <c r="D45" s="832" t="s">
        <v>5527</v>
      </c>
      <c r="E45" s="832" t="s">
        <v>5575</v>
      </c>
      <c r="F45" s="832" t="s">
        <v>5576</v>
      </c>
      <c r="G45" s="849"/>
      <c r="H45" s="849"/>
      <c r="I45" s="832"/>
      <c r="J45" s="832"/>
      <c r="K45" s="849"/>
      <c r="L45" s="849"/>
      <c r="M45" s="832"/>
      <c r="N45" s="832"/>
      <c r="O45" s="849">
        <v>89</v>
      </c>
      <c r="P45" s="849">
        <v>217.16000000000003</v>
      </c>
      <c r="Q45" s="837"/>
      <c r="R45" s="850">
        <v>2.4400000000000004</v>
      </c>
    </row>
    <row r="46" spans="1:18" ht="14.4" customHeight="1" x14ac:dyDescent="0.3">
      <c r="A46" s="831" t="s">
        <v>5525</v>
      </c>
      <c r="B46" s="832" t="s">
        <v>5573</v>
      </c>
      <c r="C46" s="832" t="s">
        <v>583</v>
      </c>
      <c r="D46" s="832" t="s">
        <v>5527</v>
      </c>
      <c r="E46" s="832" t="s">
        <v>5577</v>
      </c>
      <c r="F46" s="832" t="s">
        <v>5578</v>
      </c>
      <c r="G46" s="849">
        <v>11</v>
      </c>
      <c r="H46" s="849">
        <v>16569</v>
      </c>
      <c r="I46" s="832">
        <v>2.5001207131734287</v>
      </c>
      <c r="J46" s="832">
        <v>1506.2727272727273</v>
      </c>
      <c r="K46" s="849">
        <v>4.4000000000000004</v>
      </c>
      <c r="L46" s="849">
        <v>6627.28</v>
      </c>
      <c r="M46" s="832">
        <v>1</v>
      </c>
      <c r="N46" s="832">
        <v>1506.1999999999998</v>
      </c>
      <c r="O46" s="849">
        <v>0.9</v>
      </c>
      <c r="P46" s="849">
        <v>1230.0999999999999</v>
      </c>
      <c r="Q46" s="837">
        <v>0.18561159329317609</v>
      </c>
      <c r="R46" s="850">
        <v>1366.7777777777776</v>
      </c>
    </row>
    <row r="47" spans="1:18" ht="14.4" customHeight="1" x14ac:dyDescent="0.3">
      <c r="A47" s="831" t="s">
        <v>5525</v>
      </c>
      <c r="B47" s="832" t="s">
        <v>5573</v>
      </c>
      <c r="C47" s="832" t="s">
        <v>583</v>
      </c>
      <c r="D47" s="832" t="s">
        <v>5527</v>
      </c>
      <c r="E47" s="832" t="s">
        <v>5535</v>
      </c>
      <c r="F47" s="832" t="s">
        <v>5536</v>
      </c>
      <c r="G47" s="849"/>
      <c r="H47" s="849"/>
      <c r="I47" s="832"/>
      <c r="J47" s="832"/>
      <c r="K47" s="849">
        <v>204</v>
      </c>
      <c r="L47" s="849">
        <v>21305.759999999998</v>
      </c>
      <c r="M47" s="832">
        <v>1</v>
      </c>
      <c r="N47" s="832">
        <v>104.44</v>
      </c>
      <c r="O47" s="849">
        <v>217</v>
      </c>
      <c r="P47" s="849">
        <v>22663.480000000003</v>
      </c>
      <c r="Q47" s="837">
        <v>1.0637254901960786</v>
      </c>
      <c r="R47" s="850">
        <v>104.44000000000001</v>
      </c>
    </row>
    <row r="48" spans="1:18" ht="14.4" customHeight="1" x14ac:dyDescent="0.3">
      <c r="A48" s="831" t="s">
        <v>5525</v>
      </c>
      <c r="B48" s="832" t="s">
        <v>5573</v>
      </c>
      <c r="C48" s="832" t="s">
        <v>583</v>
      </c>
      <c r="D48" s="832" t="s">
        <v>5527</v>
      </c>
      <c r="E48" s="832" t="s">
        <v>5535</v>
      </c>
      <c r="F48" s="832" t="s">
        <v>5537</v>
      </c>
      <c r="G48" s="849"/>
      <c r="H48" s="849"/>
      <c r="I48" s="832"/>
      <c r="J48" s="832"/>
      <c r="K48" s="849">
        <v>73</v>
      </c>
      <c r="L48" s="849">
        <v>7624.12</v>
      </c>
      <c r="M48" s="832">
        <v>1</v>
      </c>
      <c r="N48" s="832">
        <v>104.44</v>
      </c>
      <c r="O48" s="849">
        <v>68</v>
      </c>
      <c r="P48" s="849">
        <v>7101.92</v>
      </c>
      <c r="Q48" s="837">
        <v>0.93150684931506855</v>
      </c>
      <c r="R48" s="850">
        <v>104.44</v>
      </c>
    </row>
    <row r="49" spans="1:18" ht="14.4" customHeight="1" x14ac:dyDescent="0.3">
      <c r="A49" s="831" t="s">
        <v>5525</v>
      </c>
      <c r="B49" s="832" t="s">
        <v>5573</v>
      </c>
      <c r="C49" s="832" t="s">
        <v>583</v>
      </c>
      <c r="D49" s="832" t="s">
        <v>5527</v>
      </c>
      <c r="E49" s="832" t="s">
        <v>5579</v>
      </c>
      <c r="F49" s="832" t="s">
        <v>5537</v>
      </c>
      <c r="G49" s="849"/>
      <c r="H49" s="849"/>
      <c r="I49" s="832"/>
      <c r="J49" s="832"/>
      <c r="K49" s="849"/>
      <c r="L49" s="849"/>
      <c r="M49" s="832"/>
      <c r="N49" s="832"/>
      <c r="O49" s="849">
        <v>5.5</v>
      </c>
      <c r="P49" s="849">
        <v>4360.4000000000005</v>
      </c>
      <c r="Q49" s="837"/>
      <c r="R49" s="850">
        <v>792.80000000000007</v>
      </c>
    </row>
    <row r="50" spans="1:18" ht="14.4" customHeight="1" x14ac:dyDescent="0.3">
      <c r="A50" s="831" t="s">
        <v>5525</v>
      </c>
      <c r="B50" s="832" t="s">
        <v>5573</v>
      </c>
      <c r="C50" s="832" t="s">
        <v>583</v>
      </c>
      <c r="D50" s="832" t="s">
        <v>1016</v>
      </c>
      <c r="E50" s="832" t="s">
        <v>5580</v>
      </c>
      <c r="F50" s="832" t="s">
        <v>5581</v>
      </c>
      <c r="G50" s="849">
        <v>106</v>
      </c>
      <c r="H50" s="849">
        <v>12932</v>
      </c>
      <c r="I50" s="832">
        <v>1.4722222222222223</v>
      </c>
      <c r="J50" s="832">
        <v>122</v>
      </c>
      <c r="K50" s="849">
        <v>72</v>
      </c>
      <c r="L50" s="849">
        <v>8784</v>
      </c>
      <c r="M50" s="832">
        <v>1</v>
      </c>
      <c r="N50" s="832">
        <v>122</v>
      </c>
      <c r="O50" s="849">
        <v>67</v>
      </c>
      <c r="P50" s="849">
        <v>8164</v>
      </c>
      <c r="Q50" s="837">
        <v>0.92941712204007287</v>
      </c>
      <c r="R50" s="850">
        <v>121.85074626865672</v>
      </c>
    </row>
    <row r="51" spans="1:18" ht="14.4" customHeight="1" x14ac:dyDescent="0.3">
      <c r="A51" s="831" t="s">
        <v>5525</v>
      </c>
      <c r="B51" s="832" t="s">
        <v>5573</v>
      </c>
      <c r="C51" s="832" t="s">
        <v>583</v>
      </c>
      <c r="D51" s="832" t="s">
        <v>1016</v>
      </c>
      <c r="E51" s="832" t="s">
        <v>5580</v>
      </c>
      <c r="F51" s="832" t="s">
        <v>5582</v>
      </c>
      <c r="G51" s="849">
        <v>4</v>
      </c>
      <c r="H51" s="849">
        <v>488</v>
      </c>
      <c r="I51" s="832">
        <v>0.5714285714285714</v>
      </c>
      <c r="J51" s="832">
        <v>122</v>
      </c>
      <c r="K51" s="849">
        <v>7</v>
      </c>
      <c r="L51" s="849">
        <v>854</v>
      </c>
      <c r="M51" s="832">
        <v>1</v>
      </c>
      <c r="N51" s="832">
        <v>122</v>
      </c>
      <c r="O51" s="849">
        <v>6</v>
      </c>
      <c r="P51" s="849">
        <v>730</v>
      </c>
      <c r="Q51" s="837">
        <v>0.85480093676814983</v>
      </c>
      <c r="R51" s="850">
        <v>121.66666666666667</v>
      </c>
    </row>
    <row r="52" spans="1:18" ht="14.4" customHeight="1" x14ac:dyDescent="0.3">
      <c r="A52" s="831" t="s">
        <v>5525</v>
      </c>
      <c r="B52" s="832" t="s">
        <v>5573</v>
      </c>
      <c r="C52" s="832" t="s">
        <v>583</v>
      </c>
      <c r="D52" s="832" t="s">
        <v>1016</v>
      </c>
      <c r="E52" s="832" t="s">
        <v>5583</v>
      </c>
      <c r="F52" s="832" t="s">
        <v>5584</v>
      </c>
      <c r="G52" s="849"/>
      <c r="H52" s="849"/>
      <c r="I52" s="832"/>
      <c r="J52" s="832"/>
      <c r="K52" s="849"/>
      <c r="L52" s="849"/>
      <c r="M52" s="832"/>
      <c r="N52" s="832"/>
      <c r="O52" s="849">
        <v>78</v>
      </c>
      <c r="P52" s="849">
        <v>11544</v>
      </c>
      <c r="Q52" s="837"/>
      <c r="R52" s="850">
        <v>148</v>
      </c>
    </row>
    <row r="53" spans="1:18" ht="14.4" customHeight="1" x14ac:dyDescent="0.3">
      <c r="A53" s="831" t="s">
        <v>5525</v>
      </c>
      <c r="B53" s="832" t="s">
        <v>5573</v>
      </c>
      <c r="C53" s="832" t="s">
        <v>583</v>
      </c>
      <c r="D53" s="832" t="s">
        <v>1016</v>
      </c>
      <c r="E53" s="832" t="s">
        <v>5585</v>
      </c>
      <c r="F53" s="832" t="s">
        <v>5586</v>
      </c>
      <c r="G53" s="849">
        <v>14</v>
      </c>
      <c r="H53" s="849">
        <v>1162</v>
      </c>
      <c r="I53" s="832">
        <v>1</v>
      </c>
      <c r="J53" s="832">
        <v>83</v>
      </c>
      <c r="K53" s="849">
        <v>14</v>
      </c>
      <c r="L53" s="849">
        <v>1162</v>
      </c>
      <c r="M53" s="832">
        <v>1</v>
      </c>
      <c r="N53" s="832">
        <v>83</v>
      </c>
      <c r="O53" s="849">
        <v>27</v>
      </c>
      <c r="P53" s="849">
        <v>2241</v>
      </c>
      <c r="Q53" s="837">
        <v>1.9285714285714286</v>
      </c>
      <c r="R53" s="850">
        <v>83</v>
      </c>
    </row>
    <row r="54" spans="1:18" ht="14.4" customHeight="1" x14ac:dyDescent="0.3">
      <c r="A54" s="831" t="s">
        <v>5525</v>
      </c>
      <c r="B54" s="832" t="s">
        <v>5573</v>
      </c>
      <c r="C54" s="832" t="s">
        <v>583</v>
      </c>
      <c r="D54" s="832" t="s">
        <v>1016</v>
      </c>
      <c r="E54" s="832" t="s">
        <v>5523</v>
      </c>
      <c r="F54" s="832" t="s">
        <v>5524</v>
      </c>
      <c r="G54" s="849">
        <v>370</v>
      </c>
      <c r="H54" s="849">
        <v>13690</v>
      </c>
      <c r="I54" s="832">
        <v>1.0693641618497109</v>
      </c>
      <c r="J54" s="832">
        <v>37</v>
      </c>
      <c r="K54" s="849">
        <v>346</v>
      </c>
      <c r="L54" s="849">
        <v>12802</v>
      </c>
      <c r="M54" s="832">
        <v>1</v>
      </c>
      <c r="N54" s="832">
        <v>37</v>
      </c>
      <c r="O54" s="849">
        <v>365</v>
      </c>
      <c r="P54" s="849">
        <v>13505</v>
      </c>
      <c r="Q54" s="837">
        <v>1.0549132947976878</v>
      </c>
      <c r="R54" s="850">
        <v>37</v>
      </c>
    </row>
    <row r="55" spans="1:18" ht="14.4" customHeight="1" x14ac:dyDescent="0.3">
      <c r="A55" s="831" t="s">
        <v>5525</v>
      </c>
      <c r="B55" s="832" t="s">
        <v>5573</v>
      </c>
      <c r="C55" s="832" t="s">
        <v>583</v>
      </c>
      <c r="D55" s="832" t="s">
        <v>1016</v>
      </c>
      <c r="E55" s="832" t="s">
        <v>5523</v>
      </c>
      <c r="F55" s="832" t="s">
        <v>5538</v>
      </c>
      <c r="G55" s="849">
        <v>14</v>
      </c>
      <c r="H55" s="849">
        <v>518</v>
      </c>
      <c r="I55" s="832">
        <v>0.82352941176470584</v>
      </c>
      <c r="J55" s="832">
        <v>37</v>
      </c>
      <c r="K55" s="849">
        <v>17</v>
      </c>
      <c r="L55" s="849">
        <v>629</v>
      </c>
      <c r="M55" s="832">
        <v>1</v>
      </c>
      <c r="N55" s="832">
        <v>37</v>
      </c>
      <c r="O55" s="849">
        <v>27</v>
      </c>
      <c r="P55" s="849">
        <v>999</v>
      </c>
      <c r="Q55" s="837">
        <v>1.588235294117647</v>
      </c>
      <c r="R55" s="850">
        <v>37</v>
      </c>
    </row>
    <row r="56" spans="1:18" ht="14.4" customHeight="1" x14ac:dyDescent="0.3">
      <c r="A56" s="831" t="s">
        <v>5525</v>
      </c>
      <c r="B56" s="832" t="s">
        <v>5573</v>
      </c>
      <c r="C56" s="832" t="s">
        <v>583</v>
      </c>
      <c r="D56" s="832" t="s">
        <v>1016</v>
      </c>
      <c r="E56" s="832" t="s">
        <v>5539</v>
      </c>
      <c r="F56" s="832" t="s">
        <v>5540</v>
      </c>
      <c r="G56" s="849"/>
      <c r="H56" s="849"/>
      <c r="I56" s="832"/>
      <c r="J56" s="832"/>
      <c r="K56" s="849"/>
      <c r="L56" s="849"/>
      <c r="M56" s="832"/>
      <c r="N56" s="832"/>
      <c r="O56" s="849">
        <v>1</v>
      </c>
      <c r="P56" s="849">
        <v>5</v>
      </c>
      <c r="Q56" s="837"/>
      <c r="R56" s="850">
        <v>5</v>
      </c>
    </row>
    <row r="57" spans="1:18" ht="14.4" customHeight="1" x14ac:dyDescent="0.3">
      <c r="A57" s="831" t="s">
        <v>5525</v>
      </c>
      <c r="B57" s="832" t="s">
        <v>5573</v>
      </c>
      <c r="C57" s="832" t="s">
        <v>583</v>
      </c>
      <c r="D57" s="832" t="s">
        <v>1016</v>
      </c>
      <c r="E57" s="832" t="s">
        <v>5587</v>
      </c>
      <c r="F57" s="832" t="s">
        <v>5588</v>
      </c>
      <c r="G57" s="849">
        <v>1</v>
      </c>
      <c r="H57" s="849">
        <v>701</v>
      </c>
      <c r="I57" s="832"/>
      <c r="J57" s="832">
        <v>701</v>
      </c>
      <c r="K57" s="849"/>
      <c r="L57" s="849"/>
      <c r="M57" s="832"/>
      <c r="N57" s="832"/>
      <c r="O57" s="849">
        <v>3</v>
      </c>
      <c r="P57" s="849">
        <v>2106</v>
      </c>
      <c r="Q57" s="837"/>
      <c r="R57" s="850">
        <v>702</v>
      </c>
    </row>
    <row r="58" spans="1:18" ht="14.4" customHeight="1" x14ac:dyDescent="0.3">
      <c r="A58" s="831" t="s">
        <v>5525</v>
      </c>
      <c r="B58" s="832" t="s">
        <v>5573</v>
      </c>
      <c r="C58" s="832" t="s">
        <v>583</v>
      </c>
      <c r="D58" s="832" t="s">
        <v>1016</v>
      </c>
      <c r="E58" s="832" t="s">
        <v>5587</v>
      </c>
      <c r="F58" s="832" t="s">
        <v>5589</v>
      </c>
      <c r="G58" s="849">
        <v>1</v>
      </c>
      <c r="H58" s="849">
        <v>701</v>
      </c>
      <c r="I58" s="832"/>
      <c r="J58" s="832">
        <v>701</v>
      </c>
      <c r="K58" s="849"/>
      <c r="L58" s="849"/>
      <c r="M58" s="832"/>
      <c r="N58" s="832"/>
      <c r="O58" s="849">
        <v>9</v>
      </c>
      <c r="P58" s="849">
        <v>6318</v>
      </c>
      <c r="Q58" s="837"/>
      <c r="R58" s="850">
        <v>702</v>
      </c>
    </row>
    <row r="59" spans="1:18" ht="14.4" customHeight="1" x14ac:dyDescent="0.3">
      <c r="A59" s="831" t="s">
        <v>5525</v>
      </c>
      <c r="B59" s="832" t="s">
        <v>5573</v>
      </c>
      <c r="C59" s="832" t="s">
        <v>583</v>
      </c>
      <c r="D59" s="832" t="s">
        <v>1016</v>
      </c>
      <c r="E59" s="832" t="s">
        <v>5590</v>
      </c>
      <c r="F59" s="832" t="s">
        <v>5591</v>
      </c>
      <c r="G59" s="849">
        <v>4</v>
      </c>
      <c r="H59" s="849">
        <v>1776</v>
      </c>
      <c r="I59" s="832"/>
      <c r="J59" s="832">
        <v>444</v>
      </c>
      <c r="K59" s="849"/>
      <c r="L59" s="849"/>
      <c r="M59" s="832"/>
      <c r="N59" s="832"/>
      <c r="O59" s="849">
        <v>3</v>
      </c>
      <c r="P59" s="849">
        <v>1335</v>
      </c>
      <c r="Q59" s="837"/>
      <c r="R59" s="850">
        <v>445</v>
      </c>
    </row>
    <row r="60" spans="1:18" ht="14.4" customHeight="1" x14ac:dyDescent="0.3">
      <c r="A60" s="831" t="s">
        <v>5525</v>
      </c>
      <c r="B60" s="832" t="s">
        <v>5573</v>
      </c>
      <c r="C60" s="832" t="s">
        <v>583</v>
      </c>
      <c r="D60" s="832" t="s">
        <v>1016</v>
      </c>
      <c r="E60" s="832" t="s">
        <v>5590</v>
      </c>
      <c r="F60" s="832" t="s">
        <v>5592</v>
      </c>
      <c r="G60" s="849">
        <v>7</v>
      </c>
      <c r="H60" s="849">
        <v>3108</v>
      </c>
      <c r="I60" s="832">
        <v>0.875</v>
      </c>
      <c r="J60" s="832">
        <v>444</v>
      </c>
      <c r="K60" s="849">
        <v>8</v>
      </c>
      <c r="L60" s="849">
        <v>3552</v>
      </c>
      <c r="M60" s="832">
        <v>1</v>
      </c>
      <c r="N60" s="832">
        <v>444</v>
      </c>
      <c r="O60" s="849">
        <v>5</v>
      </c>
      <c r="P60" s="849">
        <v>2225</v>
      </c>
      <c r="Q60" s="837">
        <v>0.62640765765765771</v>
      </c>
      <c r="R60" s="850">
        <v>445</v>
      </c>
    </row>
    <row r="61" spans="1:18" ht="14.4" customHeight="1" x14ac:dyDescent="0.3">
      <c r="A61" s="831" t="s">
        <v>5525</v>
      </c>
      <c r="B61" s="832" t="s">
        <v>5573</v>
      </c>
      <c r="C61" s="832" t="s">
        <v>583</v>
      </c>
      <c r="D61" s="832" t="s">
        <v>1016</v>
      </c>
      <c r="E61" s="832" t="s">
        <v>5593</v>
      </c>
      <c r="F61" s="832" t="s">
        <v>5594</v>
      </c>
      <c r="G61" s="849">
        <v>3</v>
      </c>
      <c r="H61" s="849">
        <v>666</v>
      </c>
      <c r="I61" s="832">
        <v>0.74663677130044848</v>
      </c>
      <c r="J61" s="832">
        <v>222</v>
      </c>
      <c r="K61" s="849">
        <v>4</v>
      </c>
      <c r="L61" s="849">
        <v>892</v>
      </c>
      <c r="M61" s="832">
        <v>1</v>
      </c>
      <c r="N61" s="832">
        <v>223</v>
      </c>
      <c r="O61" s="849">
        <v>14</v>
      </c>
      <c r="P61" s="849">
        <v>3122</v>
      </c>
      <c r="Q61" s="837">
        <v>3.5</v>
      </c>
      <c r="R61" s="850">
        <v>223</v>
      </c>
    </row>
    <row r="62" spans="1:18" ht="14.4" customHeight="1" x14ac:dyDescent="0.3">
      <c r="A62" s="831" t="s">
        <v>5525</v>
      </c>
      <c r="B62" s="832" t="s">
        <v>5573</v>
      </c>
      <c r="C62" s="832" t="s">
        <v>583</v>
      </c>
      <c r="D62" s="832" t="s">
        <v>1016</v>
      </c>
      <c r="E62" s="832" t="s">
        <v>5593</v>
      </c>
      <c r="F62" s="832" t="s">
        <v>5595</v>
      </c>
      <c r="G62" s="849">
        <v>18</v>
      </c>
      <c r="H62" s="849">
        <v>3996</v>
      </c>
      <c r="I62" s="832">
        <v>1.493273542600897</v>
      </c>
      <c r="J62" s="832">
        <v>222</v>
      </c>
      <c r="K62" s="849">
        <v>12</v>
      </c>
      <c r="L62" s="849">
        <v>2676</v>
      </c>
      <c r="M62" s="832">
        <v>1</v>
      </c>
      <c r="N62" s="832">
        <v>223</v>
      </c>
      <c r="O62" s="849">
        <v>11</v>
      </c>
      <c r="P62" s="849">
        <v>2453</v>
      </c>
      <c r="Q62" s="837">
        <v>0.91666666666666663</v>
      </c>
      <c r="R62" s="850">
        <v>223</v>
      </c>
    </row>
    <row r="63" spans="1:18" ht="14.4" customHeight="1" x14ac:dyDescent="0.3">
      <c r="A63" s="831" t="s">
        <v>5525</v>
      </c>
      <c r="B63" s="832" t="s">
        <v>5573</v>
      </c>
      <c r="C63" s="832" t="s">
        <v>583</v>
      </c>
      <c r="D63" s="832" t="s">
        <v>1016</v>
      </c>
      <c r="E63" s="832" t="s">
        <v>5546</v>
      </c>
      <c r="F63" s="832" t="s">
        <v>5547</v>
      </c>
      <c r="G63" s="849">
        <v>11</v>
      </c>
      <c r="H63" s="849">
        <v>366.65</v>
      </c>
      <c r="I63" s="832">
        <v>2.749943748593715</v>
      </c>
      <c r="J63" s="832">
        <v>33.331818181818178</v>
      </c>
      <c r="K63" s="849">
        <v>4</v>
      </c>
      <c r="L63" s="849">
        <v>133.32999999999998</v>
      </c>
      <c r="M63" s="832">
        <v>1</v>
      </c>
      <c r="N63" s="832">
        <v>33.332499999999996</v>
      </c>
      <c r="O63" s="849">
        <v>26</v>
      </c>
      <c r="P63" s="849">
        <v>866.65000000000009</v>
      </c>
      <c r="Q63" s="837">
        <v>6.5000375009375251</v>
      </c>
      <c r="R63" s="850">
        <v>33.332692307692312</v>
      </c>
    </row>
    <row r="64" spans="1:18" ht="14.4" customHeight="1" x14ac:dyDescent="0.3">
      <c r="A64" s="831" t="s">
        <v>5525</v>
      </c>
      <c r="B64" s="832" t="s">
        <v>5573</v>
      </c>
      <c r="C64" s="832" t="s">
        <v>583</v>
      </c>
      <c r="D64" s="832" t="s">
        <v>1016</v>
      </c>
      <c r="E64" s="832" t="s">
        <v>5546</v>
      </c>
      <c r="F64" s="832" t="s">
        <v>5548</v>
      </c>
      <c r="G64" s="849">
        <v>137</v>
      </c>
      <c r="H64" s="849">
        <v>4566.67</v>
      </c>
      <c r="I64" s="832">
        <v>0.84049192668216366</v>
      </c>
      <c r="J64" s="832">
        <v>33.333357664233574</v>
      </c>
      <c r="K64" s="849">
        <v>163</v>
      </c>
      <c r="L64" s="849">
        <v>5433.33</v>
      </c>
      <c r="M64" s="832">
        <v>1</v>
      </c>
      <c r="N64" s="832">
        <v>33.333312883435582</v>
      </c>
      <c r="O64" s="849">
        <v>207</v>
      </c>
      <c r="P64" s="849">
        <v>6899.99</v>
      </c>
      <c r="Q64" s="837">
        <v>1.2699375889187663</v>
      </c>
      <c r="R64" s="850">
        <v>33.333285024154591</v>
      </c>
    </row>
    <row r="65" spans="1:18" ht="14.4" customHeight="1" x14ac:dyDescent="0.3">
      <c r="A65" s="831" t="s">
        <v>5525</v>
      </c>
      <c r="B65" s="832" t="s">
        <v>5573</v>
      </c>
      <c r="C65" s="832" t="s">
        <v>583</v>
      </c>
      <c r="D65" s="832" t="s">
        <v>1016</v>
      </c>
      <c r="E65" s="832" t="s">
        <v>5549</v>
      </c>
      <c r="F65" s="832" t="s">
        <v>5550</v>
      </c>
      <c r="G65" s="849">
        <v>9</v>
      </c>
      <c r="H65" s="849">
        <v>3186</v>
      </c>
      <c r="I65" s="832">
        <v>1.4957746478873239</v>
      </c>
      <c r="J65" s="832">
        <v>354</v>
      </c>
      <c r="K65" s="849">
        <v>6</v>
      </c>
      <c r="L65" s="849">
        <v>2130</v>
      </c>
      <c r="M65" s="832">
        <v>1</v>
      </c>
      <c r="N65" s="832">
        <v>355</v>
      </c>
      <c r="O65" s="849">
        <v>25</v>
      </c>
      <c r="P65" s="849">
        <v>8875</v>
      </c>
      <c r="Q65" s="837">
        <v>4.166666666666667</v>
      </c>
      <c r="R65" s="850">
        <v>355</v>
      </c>
    </row>
    <row r="66" spans="1:18" ht="14.4" customHeight="1" x14ac:dyDescent="0.3">
      <c r="A66" s="831" t="s">
        <v>5525</v>
      </c>
      <c r="B66" s="832" t="s">
        <v>5573</v>
      </c>
      <c r="C66" s="832" t="s">
        <v>583</v>
      </c>
      <c r="D66" s="832" t="s">
        <v>1016</v>
      </c>
      <c r="E66" s="832" t="s">
        <v>5549</v>
      </c>
      <c r="F66" s="832" t="s">
        <v>5596</v>
      </c>
      <c r="G66" s="849">
        <v>13</v>
      </c>
      <c r="H66" s="849">
        <v>4602</v>
      </c>
      <c r="I66" s="832">
        <v>0.41817355747387552</v>
      </c>
      <c r="J66" s="832">
        <v>354</v>
      </c>
      <c r="K66" s="849">
        <v>31</v>
      </c>
      <c r="L66" s="849">
        <v>11005</v>
      </c>
      <c r="M66" s="832">
        <v>1</v>
      </c>
      <c r="N66" s="832">
        <v>355</v>
      </c>
      <c r="O66" s="849">
        <v>54</v>
      </c>
      <c r="P66" s="849">
        <v>19170</v>
      </c>
      <c r="Q66" s="837">
        <v>1.7419354838709677</v>
      </c>
      <c r="R66" s="850">
        <v>355</v>
      </c>
    </row>
    <row r="67" spans="1:18" ht="14.4" customHeight="1" x14ac:dyDescent="0.3">
      <c r="A67" s="831" t="s">
        <v>5525</v>
      </c>
      <c r="B67" s="832" t="s">
        <v>5573</v>
      </c>
      <c r="C67" s="832" t="s">
        <v>583</v>
      </c>
      <c r="D67" s="832" t="s">
        <v>1016</v>
      </c>
      <c r="E67" s="832" t="s">
        <v>5551</v>
      </c>
      <c r="F67" s="832" t="s">
        <v>5552</v>
      </c>
      <c r="G67" s="849">
        <v>185</v>
      </c>
      <c r="H67" s="849">
        <v>6845</v>
      </c>
      <c r="I67" s="832">
        <v>1.3028169014084507</v>
      </c>
      <c r="J67" s="832">
        <v>37</v>
      </c>
      <c r="K67" s="849">
        <v>142</v>
      </c>
      <c r="L67" s="849">
        <v>5254</v>
      </c>
      <c r="M67" s="832">
        <v>1</v>
      </c>
      <c r="N67" s="832">
        <v>37</v>
      </c>
      <c r="O67" s="849">
        <v>178</v>
      </c>
      <c r="P67" s="849">
        <v>6586</v>
      </c>
      <c r="Q67" s="837">
        <v>1.2535211267605635</v>
      </c>
      <c r="R67" s="850">
        <v>37</v>
      </c>
    </row>
    <row r="68" spans="1:18" ht="14.4" customHeight="1" x14ac:dyDescent="0.3">
      <c r="A68" s="831" t="s">
        <v>5525</v>
      </c>
      <c r="B68" s="832" t="s">
        <v>5573</v>
      </c>
      <c r="C68" s="832" t="s">
        <v>583</v>
      </c>
      <c r="D68" s="832" t="s">
        <v>1016</v>
      </c>
      <c r="E68" s="832" t="s">
        <v>5553</v>
      </c>
      <c r="F68" s="832" t="s">
        <v>5555</v>
      </c>
      <c r="G68" s="849">
        <v>0</v>
      </c>
      <c r="H68" s="849">
        <v>0</v>
      </c>
      <c r="I68" s="832"/>
      <c r="J68" s="832"/>
      <c r="K68" s="849"/>
      <c r="L68" s="849"/>
      <c r="M68" s="832"/>
      <c r="N68" s="832"/>
      <c r="O68" s="849"/>
      <c r="P68" s="849"/>
      <c r="Q68" s="837"/>
      <c r="R68" s="850"/>
    </row>
    <row r="69" spans="1:18" ht="14.4" customHeight="1" x14ac:dyDescent="0.3">
      <c r="A69" s="831" t="s">
        <v>5525</v>
      </c>
      <c r="B69" s="832" t="s">
        <v>5573</v>
      </c>
      <c r="C69" s="832" t="s">
        <v>583</v>
      </c>
      <c r="D69" s="832" t="s">
        <v>1016</v>
      </c>
      <c r="E69" s="832" t="s">
        <v>5556</v>
      </c>
      <c r="F69" s="832" t="s">
        <v>5557</v>
      </c>
      <c r="G69" s="849">
        <v>6</v>
      </c>
      <c r="H69" s="849">
        <v>192</v>
      </c>
      <c r="I69" s="832"/>
      <c r="J69" s="832">
        <v>32</v>
      </c>
      <c r="K69" s="849"/>
      <c r="L69" s="849"/>
      <c r="M69" s="832"/>
      <c r="N69" s="832"/>
      <c r="O69" s="849">
        <v>5</v>
      </c>
      <c r="P69" s="849">
        <v>160</v>
      </c>
      <c r="Q69" s="837"/>
      <c r="R69" s="850">
        <v>32</v>
      </c>
    </row>
    <row r="70" spans="1:18" ht="14.4" customHeight="1" x14ac:dyDescent="0.3">
      <c r="A70" s="831" t="s">
        <v>5525</v>
      </c>
      <c r="B70" s="832" t="s">
        <v>5573</v>
      </c>
      <c r="C70" s="832" t="s">
        <v>583</v>
      </c>
      <c r="D70" s="832" t="s">
        <v>1016</v>
      </c>
      <c r="E70" s="832" t="s">
        <v>5556</v>
      </c>
      <c r="F70" s="832" t="s">
        <v>5558</v>
      </c>
      <c r="G70" s="849">
        <v>6</v>
      </c>
      <c r="H70" s="849">
        <v>192</v>
      </c>
      <c r="I70" s="832">
        <v>1.2</v>
      </c>
      <c r="J70" s="832">
        <v>32</v>
      </c>
      <c r="K70" s="849">
        <v>5</v>
      </c>
      <c r="L70" s="849">
        <v>160</v>
      </c>
      <c r="M70" s="832">
        <v>1</v>
      </c>
      <c r="N70" s="832">
        <v>32</v>
      </c>
      <c r="O70" s="849">
        <v>1</v>
      </c>
      <c r="P70" s="849">
        <v>32</v>
      </c>
      <c r="Q70" s="837">
        <v>0.2</v>
      </c>
      <c r="R70" s="850">
        <v>32</v>
      </c>
    </row>
    <row r="71" spans="1:18" ht="14.4" customHeight="1" x14ac:dyDescent="0.3">
      <c r="A71" s="831" t="s">
        <v>5525</v>
      </c>
      <c r="B71" s="832" t="s">
        <v>5573</v>
      </c>
      <c r="C71" s="832" t="s">
        <v>583</v>
      </c>
      <c r="D71" s="832" t="s">
        <v>1016</v>
      </c>
      <c r="E71" s="832" t="s">
        <v>5559</v>
      </c>
      <c r="F71" s="832" t="s">
        <v>5560</v>
      </c>
      <c r="G71" s="849">
        <v>438</v>
      </c>
      <c r="H71" s="849">
        <v>57378</v>
      </c>
      <c r="I71" s="832">
        <v>0.97901310401310404</v>
      </c>
      <c r="J71" s="832">
        <v>131</v>
      </c>
      <c r="K71" s="849">
        <v>444</v>
      </c>
      <c r="L71" s="849">
        <v>58608</v>
      </c>
      <c r="M71" s="832">
        <v>1</v>
      </c>
      <c r="N71" s="832">
        <v>132</v>
      </c>
      <c r="O71" s="849">
        <v>356</v>
      </c>
      <c r="P71" s="849">
        <v>46992</v>
      </c>
      <c r="Q71" s="837">
        <v>0.80180180180180183</v>
      </c>
      <c r="R71" s="850">
        <v>132</v>
      </c>
    </row>
    <row r="72" spans="1:18" ht="14.4" customHeight="1" x14ac:dyDescent="0.3">
      <c r="A72" s="831" t="s">
        <v>5525</v>
      </c>
      <c r="B72" s="832" t="s">
        <v>5573</v>
      </c>
      <c r="C72" s="832" t="s">
        <v>583</v>
      </c>
      <c r="D72" s="832" t="s">
        <v>1016</v>
      </c>
      <c r="E72" s="832" t="s">
        <v>5564</v>
      </c>
      <c r="F72" s="832" t="s">
        <v>5565</v>
      </c>
      <c r="G72" s="849"/>
      <c r="H72" s="849"/>
      <c r="I72" s="832"/>
      <c r="J72" s="832"/>
      <c r="K72" s="849"/>
      <c r="L72" s="849"/>
      <c r="M72" s="832"/>
      <c r="N72" s="832"/>
      <c r="O72" s="849">
        <v>4</v>
      </c>
      <c r="P72" s="849">
        <v>296</v>
      </c>
      <c r="Q72" s="837"/>
      <c r="R72" s="850">
        <v>74</v>
      </c>
    </row>
    <row r="73" spans="1:18" ht="14.4" customHeight="1" x14ac:dyDescent="0.3">
      <c r="A73" s="831" t="s">
        <v>5525</v>
      </c>
      <c r="B73" s="832" t="s">
        <v>5573</v>
      </c>
      <c r="C73" s="832" t="s">
        <v>583</v>
      </c>
      <c r="D73" s="832" t="s">
        <v>1016</v>
      </c>
      <c r="E73" s="832" t="s">
        <v>5566</v>
      </c>
      <c r="F73" s="832" t="s">
        <v>5567</v>
      </c>
      <c r="G73" s="849"/>
      <c r="H73" s="849"/>
      <c r="I73" s="832"/>
      <c r="J73" s="832"/>
      <c r="K73" s="849"/>
      <c r="L73" s="849"/>
      <c r="M73" s="832"/>
      <c r="N73" s="832"/>
      <c r="O73" s="849">
        <v>9</v>
      </c>
      <c r="P73" s="849">
        <v>2007</v>
      </c>
      <c r="Q73" s="837"/>
      <c r="R73" s="850">
        <v>223</v>
      </c>
    </row>
    <row r="74" spans="1:18" ht="14.4" customHeight="1" x14ac:dyDescent="0.3">
      <c r="A74" s="831" t="s">
        <v>5525</v>
      </c>
      <c r="B74" s="832" t="s">
        <v>5573</v>
      </c>
      <c r="C74" s="832" t="s">
        <v>583</v>
      </c>
      <c r="D74" s="832" t="s">
        <v>1016</v>
      </c>
      <c r="E74" s="832" t="s">
        <v>5571</v>
      </c>
      <c r="F74" s="832" t="s">
        <v>5572</v>
      </c>
      <c r="G74" s="849">
        <v>5</v>
      </c>
      <c r="H74" s="849">
        <v>885</v>
      </c>
      <c r="I74" s="832">
        <v>0.83333333333333337</v>
      </c>
      <c r="J74" s="832">
        <v>177</v>
      </c>
      <c r="K74" s="849">
        <v>6</v>
      </c>
      <c r="L74" s="849">
        <v>1062</v>
      </c>
      <c r="M74" s="832">
        <v>1</v>
      </c>
      <c r="N74" s="832">
        <v>177</v>
      </c>
      <c r="O74" s="849">
        <v>13</v>
      </c>
      <c r="P74" s="849">
        <v>2314</v>
      </c>
      <c r="Q74" s="837">
        <v>2.1789077212806025</v>
      </c>
      <c r="R74" s="850">
        <v>178</v>
      </c>
    </row>
    <row r="75" spans="1:18" ht="14.4" customHeight="1" x14ac:dyDescent="0.3">
      <c r="A75" s="831" t="s">
        <v>5525</v>
      </c>
      <c r="B75" s="832" t="s">
        <v>5573</v>
      </c>
      <c r="C75" s="832" t="s">
        <v>583</v>
      </c>
      <c r="D75" s="832" t="s">
        <v>1016</v>
      </c>
      <c r="E75" s="832" t="s">
        <v>5571</v>
      </c>
      <c r="F75" s="832" t="s">
        <v>5597</v>
      </c>
      <c r="G75" s="849">
        <v>118</v>
      </c>
      <c r="H75" s="849">
        <v>20886</v>
      </c>
      <c r="I75" s="832">
        <v>0.87407407407407411</v>
      </c>
      <c r="J75" s="832">
        <v>177</v>
      </c>
      <c r="K75" s="849">
        <v>135</v>
      </c>
      <c r="L75" s="849">
        <v>23895</v>
      </c>
      <c r="M75" s="832">
        <v>1</v>
      </c>
      <c r="N75" s="832">
        <v>177</v>
      </c>
      <c r="O75" s="849">
        <v>241</v>
      </c>
      <c r="P75" s="849">
        <v>42898</v>
      </c>
      <c r="Q75" s="837">
        <v>1.7952709771918811</v>
      </c>
      <c r="R75" s="850">
        <v>178</v>
      </c>
    </row>
    <row r="76" spans="1:18" ht="14.4" customHeight="1" thickBot="1" x14ac:dyDescent="0.35">
      <c r="A76" s="839" t="s">
        <v>5525</v>
      </c>
      <c r="B76" s="840" t="s">
        <v>5573</v>
      </c>
      <c r="C76" s="840" t="s">
        <v>586</v>
      </c>
      <c r="D76" s="840" t="s">
        <v>1016</v>
      </c>
      <c r="E76" s="840" t="s">
        <v>5523</v>
      </c>
      <c r="F76" s="840" t="s">
        <v>5538</v>
      </c>
      <c r="G76" s="851"/>
      <c r="H76" s="851"/>
      <c r="I76" s="840"/>
      <c r="J76" s="840"/>
      <c r="K76" s="851"/>
      <c r="L76" s="851"/>
      <c r="M76" s="840"/>
      <c r="N76" s="840"/>
      <c r="O76" s="851">
        <v>0</v>
      </c>
      <c r="P76" s="851">
        <v>0</v>
      </c>
      <c r="Q76" s="845"/>
      <c r="R76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5599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2857.5000000000005</v>
      </c>
      <c r="I3" s="208">
        <f t="shared" si="0"/>
        <v>268653.89</v>
      </c>
      <c r="J3" s="78"/>
      <c r="K3" s="78"/>
      <c r="L3" s="208">
        <f t="shared" si="0"/>
        <v>2809.4</v>
      </c>
      <c r="M3" s="208">
        <f t="shared" si="0"/>
        <v>277405.86</v>
      </c>
      <c r="N3" s="78"/>
      <c r="O3" s="78"/>
      <c r="P3" s="208">
        <f t="shared" si="0"/>
        <v>3084.4</v>
      </c>
      <c r="Q3" s="208">
        <f t="shared" si="0"/>
        <v>333363.5</v>
      </c>
      <c r="R3" s="79">
        <f>IF(M3=0,0,Q3/M3)</f>
        <v>1.2017175844807317</v>
      </c>
      <c r="S3" s="209">
        <f>IF(P3=0,0,Q3/P3)</f>
        <v>108.08050188043055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5522</v>
      </c>
      <c r="C6" s="825" t="s">
        <v>586</v>
      </c>
      <c r="D6" s="825" t="s">
        <v>3474</v>
      </c>
      <c r="E6" s="825" t="s">
        <v>1016</v>
      </c>
      <c r="F6" s="825" t="s">
        <v>5523</v>
      </c>
      <c r="G6" s="825" t="s">
        <v>5524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37</v>
      </c>
      <c r="R6" s="830"/>
      <c r="S6" s="848">
        <v>37</v>
      </c>
    </row>
    <row r="7" spans="1:19" ht="14.4" customHeight="1" x14ac:dyDescent="0.3">
      <c r="A7" s="831" t="s">
        <v>5525</v>
      </c>
      <c r="B7" s="832" t="s">
        <v>5526</v>
      </c>
      <c r="C7" s="832" t="s">
        <v>583</v>
      </c>
      <c r="D7" s="832" t="s">
        <v>5517</v>
      </c>
      <c r="E7" s="832" t="s">
        <v>1016</v>
      </c>
      <c r="F7" s="832" t="s">
        <v>5523</v>
      </c>
      <c r="G7" s="832" t="s">
        <v>5538</v>
      </c>
      <c r="H7" s="849">
        <v>1</v>
      </c>
      <c r="I7" s="849">
        <v>37</v>
      </c>
      <c r="J7" s="832"/>
      <c r="K7" s="832">
        <v>37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5525</v>
      </c>
      <c r="B8" s="832" t="s">
        <v>5526</v>
      </c>
      <c r="C8" s="832" t="s">
        <v>583</v>
      </c>
      <c r="D8" s="832" t="s">
        <v>5517</v>
      </c>
      <c r="E8" s="832" t="s">
        <v>1016</v>
      </c>
      <c r="F8" s="832" t="s">
        <v>5551</v>
      </c>
      <c r="G8" s="832" t="s">
        <v>5552</v>
      </c>
      <c r="H8" s="849">
        <v>1</v>
      </c>
      <c r="I8" s="849">
        <v>37</v>
      </c>
      <c r="J8" s="832"/>
      <c r="K8" s="832">
        <v>37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5525</v>
      </c>
      <c r="B9" s="832" t="s">
        <v>5526</v>
      </c>
      <c r="C9" s="832" t="s">
        <v>583</v>
      </c>
      <c r="D9" s="832" t="s">
        <v>3468</v>
      </c>
      <c r="E9" s="832" t="s">
        <v>5527</v>
      </c>
      <c r="F9" s="832" t="s">
        <v>5528</v>
      </c>
      <c r="G9" s="832" t="s">
        <v>5529</v>
      </c>
      <c r="H9" s="849">
        <v>2</v>
      </c>
      <c r="I9" s="849">
        <v>216.5</v>
      </c>
      <c r="J9" s="832">
        <v>0.33333333333333331</v>
      </c>
      <c r="K9" s="832">
        <v>108.25</v>
      </c>
      <c r="L9" s="849">
        <v>6</v>
      </c>
      <c r="M9" s="849">
        <v>649.5</v>
      </c>
      <c r="N9" s="832">
        <v>1</v>
      </c>
      <c r="O9" s="832">
        <v>108.25</v>
      </c>
      <c r="P9" s="849">
        <v>3</v>
      </c>
      <c r="Q9" s="849">
        <v>324.75</v>
      </c>
      <c r="R9" s="837">
        <v>0.5</v>
      </c>
      <c r="S9" s="850">
        <v>108.25</v>
      </c>
    </row>
    <row r="10" spans="1:19" ht="14.4" customHeight="1" x14ac:dyDescent="0.3">
      <c r="A10" s="831" t="s">
        <v>5525</v>
      </c>
      <c r="B10" s="832" t="s">
        <v>5526</v>
      </c>
      <c r="C10" s="832" t="s">
        <v>583</v>
      </c>
      <c r="D10" s="832" t="s">
        <v>3468</v>
      </c>
      <c r="E10" s="832" t="s">
        <v>5527</v>
      </c>
      <c r="F10" s="832" t="s">
        <v>5530</v>
      </c>
      <c r="G10" s="832" t="s">
        <v>1461</v>
      </c>
      <c r="H10" s="849">
        <v>0.2</v>
      </c>
      <c r="I10" s="849">
        <v>12.28</v>
      </c>
      <c r="J10" s="832"/>
      <c r="K10" s="832">
        <v>61.399999999999991</v>
      </c>
      <c r="L10" s="849"/>
      <c r="M10" s="849"/>
      <c r="N10" s="832"/>
      <c r="O10" s="832"/>
      <c r="P10" s="849">
        <v>0.1</v>
      </c>
      <c r="Q10" s="849">
        <v>5.0599999999999996</v>
      </c>
      <c r="R10" s="837"/>
      <c r="S10" s="850">
        <v>50.599999999999994</v>
      </c>
    </row>
    <row r="11" spans="1:19" ht="14.4" customHeight="1" x14ac:dyDescent="0.3">
      <c r="A11" s="831" t="s">
        <v>5525</v>
      </c>
      <c r="B11" s="832" t="s">
        <v>5526</v>
      </c>
      <c r="C11" s="832" t="s">
        <v>583</v>
      </c>
      <c r="D11" s="832" t="s">
        <v>3468</v>
      </c>
      <c r="E11" s="832" t="s">
        <v>5527</v>
      </c>
      <c r="F11" s="832" t="s">
        <v>5534</v>
      </c>
      <c r="G11" s="832"/>
      <c r="H11" s="849">
        <v>5</v>
      </c>
      <c r="I11" s="849">
        <v>522.20000000000005</v>
      </c>
      <c r="J11" s="832"/>
      <c r="K11" s="832">
        <v>104.44000000000001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5525</v>
      </c>
      <c r="B12" s="832" t="s">
        <v>5526</v>
      </c>
      <c r="C12" s="832" t="s">
        <v>583</v>
      </c>
      <c r="D12" s="832" t="s">
        <v>3468</v>
      </c>
      <c r="E12" s="832" t="s">
        <v>5527</v>
      </c>
      <c r="F12" s="832" t="s">
        <v>5535</v>
      </c>
      <c r="G12" s="832" t="s">
        <v>5536</v>
      </c>
      <c r="H12" s="849"/>
      <c r="I12" s="849"/>
      <c r="J12" s="832"/>
      <c r="K12" s="832"/>
      <c r="L12" s="849">
        <v>1</v>
      </c>
      <c r="M12" s="849">
        <v>104.44</v>
      </c>
      <c r="N12" s="832">
        <v>1</v>
      </c>
      <c r="O12" s="832">
        <v>104.44</v>
      </c>
      <c r="P12" s="849"/>
      <c r="Q12" s="849"/>
      <c r="R12" s="837"/>
      <c r="S12" s="850"/>
    </row>
    <row r="13" spans="1:19" ht="14.4" customHeight="1" x14ac:dyDescent="0.3">
      <c r="A13" s="831" t="s">
        <v>5525</v>
      </c>
      <c r="B13" s="832" t="s">
        <v>5526</v>
      </c>
      <c r="C13" s="832" t="s">
        <v>583</v>
      </c>
      <c r="D13" s="832" t="s">
        <v>3468</v>
      </c>
      <c r="E13" s="832" t="s">
        <v>5527</v>
      </c>
      <c r="F13" s="832" t="s">
        <v>5535</v>
      </c>
      <c r="G13" s="832" t="s">
        <v>5537</v>
      </c>
      <c r="H13" s="849"/>
      <c r="I13" s="849"/>
      <c r="J13" s="832"/>
      <c r="K13" s="832"/>
      <c r="L13" s="849"/>
      <c r="M13" s="849"/>
      <c r="N13" s="832"/>
      <c r="O13" s="832"/>
      <c r="P13" s="849">
        <v>1</v>
      </c>
      <c r="Q13" s="849">
        <v>104.44</v>
      </c>
      <c r="R13" s="837"/>
      <c r="S13" s="850">
        <v>104.44</v>
      </c>
    </row>
    <row r="14" spans="1:19" ht="14.4" customHeight="1" x14ac:dyDescent="0.3">
      <c r="A14" s="831" t="s">
        <v>5525</v>
      </c>
      <c r="B14" s="832" t="s">
        <v>5526</v>
      </c>
      <c r="C14" s="832" t="s">
        <v>583</v>
      </c>
      <c r="D14" s="832" t="s">
        <v>3468</v>
      </c>
      <c r="E14" s="832" t="s">
        <v>1016</v>
      </c>
      <c r="F14" s="832" t="s">
        <v>5523</v>
      </c>
      <c r="G14" s="832" t="s">
        <v>5524</v>
      </c>
      <c r="H14" s="849">
        <v>158</v>
      </c>
      <c r="I14" s="849">
        <v>5846</v>
      </c>
      <c r="J14" s="832">
        <v>1.1879699248120301</v>
      </c>
      <c r="K14" s="832">
        <v>37</v>
      </c>
      <c r="L14" s="849">
        <v>133</v>
      </c>
      <c r="M14" s="849">
        <v>4921</v>
      </c>
      <c r="N14" s="832">
        <v>1</v>
      </c>
      <c r="O14" s="832">
        <v>37</v>
      </c>
      <c r="P14" s="849">
        <v>52</v>
      </c>
      <c r="Q14" s="849">
        <v>1924</v>
      </c>
      <c r="R14" s="837">
        <v>0.39097744360902253</v>
      </c>
      <c r="S14" s="850">
        <v>37</v>
      </c>
    </row>
    <row r="15" spans="1:19" ht="14.4" customHeight="1" x14ac:dyDescent="0.3">
      <c r="A15" s="831" t="s">
        <v>5525</v>
      </c>
      <c r="B15" s="832" t="s">
        <v>5526</v>
      </c>
      <c r="C15" s="832" t="s">
        <v>583</v>
      </c>
      <c r="D15" s="832" t="s">
        <v>3468</v>
      </c>
      <c r="E15" s="832" t="s">
        <v>1016</v>
      </c>
      <c r="F15" s="832" t="s">
        <v>5523</v>
      </c>
      <c r="G15" s="832" t="s">
        <v>5538</v>
      </c>
      <c r="H15" s="849"/>
      <c r="I15" s="849"/>
      <c r="J15" s="832"/>
      <c r="K15" s="832"/>
      <c r="L15" s="849"/>
      <c r="M15" s="849"/>
      <c r="N15" s="832"/>
      <c r="O15" s="832"/>
      <c r="P15" s="849">
        <v>15</v>
      </c>
      <c r="Q15" s="849">
        <v>555</v>
      </c>
      <c r="R15" s="837"/>
      <c r="S15" s="850">
        <v>37</v>
      </c>
    </row>
    <row r="16" spans="1:19" ht="14.4" customHeight="1" x14ac:dyDescent="0.3">
      <c r="A16" s="831" t="s">
        <v>5525</v>
      </c>
      <c r="B16" s="832" t="s">
        <v>5526</v>
      </c>
      <c r="C16" s="832" t="s">
        <v>583</v>
      </c>
      <c r="D16" s="832" t="s">
        <v>3468</v>
      </c>
      <c r="E16" s="832" t="s">
        <v>1016</v>
      </c>
      <c r="F16" s="832" t="s">
        <v>5541</v>
      </c>
      <c r="G16" s="832" t="s">
        <v>5542</v>
      </c>
      <c r="H16" s="849">
        <v>3</v>
      </c>
      <c r="I16" s="849">
        <v>15</v>
      </c>
      <c r="J16" s="832"/>
      <c r="K16" s="832">
        <v>5</v>
      </c>
      <c r="L16" s="849"/>
      <c r="M16" s="849"/>
      <c r="N16" s="832"/>
      <c r="O16" s="832"/>
      <c r="P16" s="849">
        <v>1</v>
      </c>
      <c r="Q16" s="849">
        <v>5</v>
      </c>
      <c r="R16" s="837"/>
      <c r="S16" s="850">
        <v>5</v>
      </c>
    </row>
    <row r="17" spans="1:19" ht="14.4" customHeight="1" x14ac:dyDescent="0.3">
      <c r="A17" s="831" t="s">
        <v>5525</v>
      </c>
      <c r="B17" s="832" t="s">
        <v>5526</v>
      </c>
      <c r="C17" s="832" t="s">
        <v>583</v>
      </c>
      <c r="D17" s="832" t="s">
        <v>3468</v>
      </c>
      <c r="E17" s="832" t="s">
        <v>1016</v>
      </c>
      <c r="F17" s="832" t="s">
        <v>5543</v>
      </c>
      <c r="G17" s="832" t="s">
        <v>5544</v>
      </c>
      <c r="H17" s="849">
        <v>2</v>
      </c>
      <c r="I17" s="849">
        <v>938</v>
      </c>
      <c r="J17" s="832">
        <v>0.19957446808510637</v>
      </c>
      <c r="K17" s="832">
        <v>469</v>
      </c>
      <c r="L17" s="849">
        <v>10</v>
      </c>
      <c r="M17" s="849">
        <v>4700</v>
      </c>
      <c r="N17" s="832">
        <v>1</v>
      </c>
      <c r="O17" s="832">
        <v>470</v>
      </c>
      <c r="P17" s="849">
        <v>7</v>
      </c>
      <c r="Q17" s="849">
        <v>3297</v>
      </c>
      <c r="R17" s="837">
        <v>0.70148936170212761</v>
      </c>
      <c r="S17" s="850">
        <v>471</v>
      </c>
    </row>
    <row r="18" spans="1:19" ht="14.4" customHeight="1" x14ac:dyDescent="0.3">
      <c r="A18" s="831" t="s">
        <v>5525</v>
      </c>
      <c r="B18" s="832" t="s">
        <v>5526</v>
      </c>
      <c r="C18" s="832" t="s">
        <v>583</v>
      </c>
      <c r="D18" s="832" t="s">
        <v>3468</v>
      </c>
      <c r="E18" s="832" t="s">
        <v>1016</v>
      </c>
      <c r="F18" s="832" t="s">
        <v>5543</v>
      </c>
      <c r="G18" s="832" t="s">
        <v>5545</v>
      </c>
      <c r="H18" s="849">
        <v>3</v>
      </c>
      <c r="I18" s="849">
        <v>1407</v>
      </c>
      <c r="J18" s="832">
        <v>0.74840425531914889</v>
      </c>
      <c r="K18" s="832">
        <v>469</v>
      </c>
      <c r="L18" s="849">
        <v>4</v>
      </c>
      <c r="M18" s="849">
        <v>1880</v>
      </c>
      <c r="N18" s="832">
        <v>1</v>
      </c>
      <c r="O18" s="832">
        <v>470</v>
      </c>
      <c r="P18" s="849">
        <v>22</v>
      </c>
      <c r="Q18" s="849">
        <v>10362</v>
      </c>
      <c r="R18" s="837">
        <v>5.5117021276595741</v>
      </c>
      <c r="S18" s="850">
        <v>471</v>
      </c>
    </row>
    <row r="19" spans="1:19" ht="14.4" customHeight="1" x14ac:dyDescent="0.3">
      <c r="A19" s="831" t="s">
        <v>5525</v>
      </c>
      <c r="B19" s="832" t="s">
        <v>5526</v>
      </c>
      <c r="C19" s="832" t="s">
        <v>583</v>
      </c>
      <c r="D19" s="832" t="s">
        <v>3468</v>
      </c>
      <c r="E19" s="832" t="s">
        <v>1016</v>
      </c>
      <c r="F19" s="832" t="s">
        <v>5546</v>
      </c>
      <c r="G19" s="832" t="s">
        <v>5547</v>
      </c>
      <c r="H19" s="849"/>
      <c r="I19" s="849"/>
      <c r="J19" s="832"/>
      <c r="K19" s="832"/>
      <c r="L19" s="849"/>
      <c r="M19" s="849"/>
      <c r="N19" s="832"/>
      <c r="O19" s="832"/>
      <c r="P19" s="849">
        <v>26</v>
      </c>
      <c r="Q19" s="849">
        <v>866.66000000000008</v>
      </c>
      <c r="R19" s="837"/>
      <c r="S19" s="850">
        <v>33.333076923076923</v>
      </c>
    </row>
    <row r="20" spans="1:19" ht="14.4" customHeight="1" x14ac:dyDescent="0.3">
      <c r="A20" s="831" t="s">
        <v>5525</v>
      </c>
      <c r="B20" s="832" t="s">
        <v>5526</v>
      </c>
      <c r="C20" s="832" t="s">
        <v>583</v>
      </c>
      <c r="D20" s="832" t="s">
        <v>3468</v>
      </c>
      <c r="E20" s="832" t="s">
        <v>1016</v>
      </c>
      <c r="F20" s="832" t="s">
        <v>5546</v>
      </c>
      <c r="G20" s="832" t="s">
        <v>5548</v>
      </c>
      <c r="H20" s="849">
        <v>82</v>
      </c>
      <c r="I20" s="849">
        <v>2733.34</v>
      </c>
      <c r="J20" s="832">
        <v>0.82828484848484851</v>
      </c>
      <c r="K20" s="832">
        <v>33.333414634146344</v>
      </c>
      <c r="L20" s="849">
        <v>99</v>
      </c>
      <c r="M20" s="849">
        <v>3300</v>
      </c>
      <c r="N20" s="832">
        <v>1</v>
      </c>
      <c r="O20" s="832">
        <v>33.333333333333336</v>
      </c>
      <c r="P20" s="849">
        <v>113</v>
      </c>
      <c r="Q20" s="849">
        <v>3766.67</v>
      </c>
      <c r="R20" s="837">
        <v>1.1414151515151516</v>
      </c>
      <c r="S20" s="850">
        <v>33.333362831858409</v>
      </c>
    </row>
    <row r="21" spans="1:19" ht="14.4" customHeight="1" x14ac:dyDescent="0.3">
      <c r="A21" s="831" t="s">
        <v>5525</v>
      </c>
      <c r="B21" s="832" t="s">
        <v>5526</v>
      </c>
      <c r="C21" s="832" t="s">
        <v>583</v>
      </c>
      <c r="D21" s="832" t="s">
        <v>3468</v>
      </c>
      <c r="E21" s="832" t="s">
        <v>1016</v>
      </c>
      <c r="F21" s="832" t="s">
        <v>5551</v>
      </c>
      <c r="G21" s="832" t="s">
        <v>5552</v>
      </c>
      <c r="H21" s="849">
        <v>57</v>
      </c>
      <c r="I21" s="849">
        <v>2109</v>
      </c>
      <c r="J21" s="832">
        <v>1.0961538461538463</v>
      </c>
      <c r="K21" s="832">
        <v>37</v>
      </c>
      <c r="L21" s="849">
        <v>52</v>
      </c>
      <c r="M21" s="849">
        <v>1924</v>
      </c>
      <c r="N21" s="832">
        <v>1</v>
      </c>
      <c r="O21" s="832">
        <v>37</v>
      </c>
      <c r="P21" s="849">
        <v>33</v>
      </c>
      <c r="Q21" s="849">
        <v>1221</v>
      </c>
      <c r="R21" s="837">
        <v>0.63461538461538458</v>
      </c>
      <c r="S21" s="850">
        <v>37</v>
      </c>
    </row>
    <row r="22" spans="1:19" ht="14.4" customHeight="1" x14ac:dyDescent="0.3">
      <c r="A22" s="831" t="s">
        <v>5525</v>
      </c>
      <c r="B22" s="832" t="s">
        <v>5526</v>
      </c>
      <c r="C22" s="832" t="s">
        <v>583</v>
      </c>
      <c r="D22" s="832" t="s">
        <v>3468</v>
      </c>
      <c r="E22" s="832" t="s">
        <v>1016</v>
      </c>
      <c r="F22" s="832" t="s">
        <v>5553</v>
      </c>
      <c r="G22" s="832" t="s">
        <v>5554</v>
      </c>
      <c r="H22" s="849">
        <v>1</v>
      </c>
      <c r="I22" s="849">
        <v>133</v>
      </c>
      <c r="J22" s="832">
        <v>0.1111111111111111</v>
      </c>
      <c r="K22" s="832">
        <v>133</v>
      </c>
      <c r="L22" s="849">
        <v>9</v>
      </c>
      <c r="M22" s="849">
        <v>1197</v>
      </c>
      <c r="N22" s="832">
        <v>1</v>
      </c>
      <c r="O22" s="832">
        <v>133</v>
      </c>
      <c r="P22" s="849">
        <v>6</v>
      </c>
      <c r="Q22" s="849">
        <v>798</v>
      </c>
      <c r="R22" s="837">
        <v>0.66666666666666663</v>
      </c>
      <c r="S22" s="850">
        <v>133</v>
      </c>
    </row>
    <row r="23" spans="1:19" ht="14.4" customHeight="1" x14ac:dyDescent="0.3">
      <c r="A23" s="831" t="s">
        <v>5525</v>
      </c>
      <c r="B23" s="832" t="s">
        <v>5526</v>
      </c>
      <c r="C23" s="832" t="s">
        <v>583</v>
      </c>
      <c r="D23" s="832" t="s">
        <v>3468</v>
      </c>
      <c r="E23" s="832" t="s">
        <v>1016</v>
      </c>
      <c r="F23" s="832" t="s">
        <v>5553</v>
      </c>
      <c r="G23" s="832" t="s">
        <v>5555</v>
      </c>
      <c r="H23" s="849">
        <v>23</v>
      </c>
      <c r="I23" s="849">
        <v>3059</v>
      </c>
      <c r="J23" s="832">
        <v>1.4375</v>
      </c>
      <c r="K23" s="832">
        <v>133</v>
      </c>
      <c r="L23" s="849">
        <v>16</v>
      </c>
      <c r="M23" s="849">
        <v>2128</v>
      </c>
      <c r="N23" s="832">
        <v>1</v>
      </c>
      <c r="O23" s="832">
        <v>133</v>
      </c>
      <c r="P23" s="849">
        <v>9</v>
      </c>
      <c r="Q23" s="849">
        <v>1197</v>
      </c>
      <c r="R23" s="837">
        <v>0.5625</v>
      </c>
      <c r="S23" s="850">
        <v>133</v>
      </c>
    </row>
    <row r="24" spans="1:19" ht="14.4" customHeight="1" x14ac:dyDescent="0.3">
      <c r="A24" s="831" t="s">
        <v>5525</v>
      </c>
      <c r="B24" s="832" t="s">
        <v>5526</v>
      </c>
      <c r="C24" s="832" t="s">
        <v>583</v>
      </c>
      <c r="D24" s="832" t="s">
        <v>3468</v>
      </c>
      <c r="E24" s="832" t="s">
        <v>1016</v>
      </c>
      <c r="F24" s="832" t="s">
        <v>5556</v>
      </c>
      <c r="G24" s="832" t="s">
        <v>5557</v>
      </c>
      <c r="H24" s="849">
        <v>5</v>
      </c>
      <c r="I24" s="849">
        <v>160</v>
      </c>
      <c r="J24" s="832"/>
      <c r="K24" s="832">
        <v>32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5525</v>
      </c>
      <c r="B25" s="832" t="s">
        <v>5526</v>
      </c>
      <c r="C25" s="832" t="s">
        <v>583</v>
      </c>
      <c r="D25" s="832" t="s">
        <v>3468</v>
      </c>
      <c r="E25" s="832" t="s">
        <v>1016</v>
      </c>
      <c r="F25" s="832" t="s">
        <v>5556</v>
      </c>
      <c r="G25" s="832" t="s">
        <v>5558</v>
      </c>
      <c r="H25" s="849"/>
      <c r="I25" s="849"/>
      <c r="J25" s="832"/>
      <c r="K25" s="832"/>
      <c r="L25" s="849">
        <v>2</v>
      </c>
      <c r="M25" s="849">
        <v>64</v>
      </c>
      <c r="N25" s="832">
        <v>1</v>
      </c>
      <c r="O25" s="832">
        <v>32</v>
      </c>
      <c r="P25" s="849"/>
      <c r="Q25" s="849"/>
      <c r="R25" s="837"/>
      <c r="S25" s="850"/>
    </row>
    <row r="26" spans="1:19" ht="14.4" customHeight="1" x14ac:dyDescent="0.3">
      <c r="A26" s="831" t="s">
        <v>5525</v>
      </c>
      <c r="B26" s="832" t="s">
        <v>5526</v>
      </c>
      <c r="C26" s="832" t="s">
        <v>583</v>
      </c>
      <c r="D26" s="832" t="s">
        <v>3468</v>
      </c>
      <c r="E26" s="832" t="s">
        <v>1016</v>
      </c>
      <c r="F26" s="832" t="s">
        <v>5559</v>
      </c>
      <c r="G26" s="832" t="s">
        <v>5560</v>
      </c>
      <c r="H26" s="849">
        <v>32</v>
      </c>
      <c r="I26" s="849">
        <v>4192</v>
      </c>
      <c r="J26" s="832">
        <v>0.99242424242424243</v>
      </c>
      <c r="K26" s="832">
        <v>131</v>
      </c>
      <c r="L26" s="849">
        <v>32</v>
      </c>
      <c r="M26" s="849">
        <v>4224</v>
      </c>
      <c r="N26" s="832">
        <v>1</v>
      </c>
      <c r="O26" s="832">
        <v>132</v>
      </c>
      <c r="P26" s="849">
        <v>15</v>
      </c>
      <c r="Q26" s="849">
        <v>1980</v>
      </c>
      <c r="R26" s="837">
        <v>0.46875</v>
      </c>
      <c r="S26" s="850">
        <v>132</v>
      </c>
    </row>
    <row r="27" spans="1:19" ht="14.4" customHeight="1" x14ac:dyDescent="0.3">
      <c r="A27" s="831" t="s">
        <v>5525</v>
      </c>
      <c r="B27" s="832" t="s">
        <v>5526</v>
      </c>
      <c r="C27" s="832" t="s">
        <v>583</v>
      </c>
      <c r="D27" s="832" t="s">
        <v>3468</v>
      </c>
      <c r="E27" s="832" t="s">
        <v>1016</v>
      </c>
      <c r="F27" s="832" t="s">
        <v>5561</v>
      </c>
      <c r="G27" s="832" t="s">
        <v>5562</v>
      </c>
      <c r="H27" s="849"/>
      <c r="I27" s="849"/>
      <c r="J27" s="832"/>
      <c r="K27" s="832"/>
      <c r="L27" s="849"/>
      <c r="M27" s="849"/>
      <c r="N27" s="832"/>
      <c r="O27" s="832"/>
      <c r="P27" s="849">
        <v>28</v>
      </c>
      <c r="Q27" s="849">
        <v>6608</v>
      </c>
      <c r="R27" s="837"/>
      <c r="S27" s="850">
        <v>236</v>
      </c>
    </row>
    <row r="28" spans="1:19" ht="14.4" customHeight="1" x14ac:dyDescent="0.3">
      <c r="A28" s="831" t="s">
        <v>5525</v>
      </c>
      <c r="B28" s="832" t="s">
        <v>5526</v>
      </c>
      <c r="C28" s="832" t="s">
        <v>583</v>
      </c>
      <c r="D28" s="832" t="s">
        <v>3468</v>
      </c>
      <c r="E28" s="832" t="s">
        <v>1016</v>
      </c>
      <c r="F28" s="832" t="s">
        <v>5561</v>
      </c>
      <c r="G28" s="832" t="s">
        <v>5563</v>
      </c>
      <c r="H28" s="849">
        <v>77</v>
      </c>
      <c r="I28" s="849">
        <v>18095</v>
      </c>
      <c r="J28" s="832">
        <v>0.82795698924731187</v>
      </c>
      <c r="K28" s="832">
        <v>235</v>
      </c>
      <c r="L28" s="849">
        <v>93</v>
      </c>
      <c r="M28" s="849">
        <v>21855</v>
      </c>
      <c r="N28" s="832">
        <v>1</v>
      </c>
      <c r="O28" s="832">
        <v>235</v>
      </c>
      <c r="P28" s="849">
        <v>127</v>
      </c>
      <c r="Q28" s="849">
        <v>29972</v>
      </c>
      <c r="R28" s="837">
        <v>1.3714024250743537</v>
      </c>
      <c r="S28" s="850">
        <v>236</v>
      </c>
    </row>
    <row r="29" spans="1:19" ht="14.4" customHeight="1" x14ac:dyDescent="0.3">
      <c r="A29" s="831" t="s">
        <v>5525</v>
      </c>
      <c r="B29" s="832" t="s">
        <v>5526</v>
      </c>
      <c r="C29" s="832" t="s">
        <v>583</v>
      </c>
      <c r="D29" s="832" t="s">
        <v>3468</v>
      </c>
      <c r="E29" s="832" t="s">
        <v>1016</v>
      </c>
      <c r="F29" s="832" t="s">
        <v>5569</v>
      </c>
      <c r="G29" s="832" t="s">
        <v>5570</v>
      </c>
      <c r="H29" s="849"/>
      <c r="I29" s="849"/>
      <c r="J29" s="832"/>
      <c r="K29" s="832"/>
      <c r="L29" s="849"/>
      <c r="M29" s="849"/>
      <c r="N29" s="832"/>
      <c r="O29" s="832"/>
      <c r="P29" s="849">
        <v>1</v>
      </c>
      <c r="Q29" s="849">
        <v>60</v>
      </c>
      <c r="R29" s="837"/>
      <c r="S29" s="850">
        <v>60</v>
      </c>
    </row>
    <row r="30" spans="1:19" ht="14.4" customHeight="1" x14ac:dyDescent="0.3">
      <c r="A30" s="831" t="s">
        <v>5525</v>
      </c>
      <c r="B30" s="832" t="s">
        <v>5526</v>
      </c>
      <c r="C30" s="832" t="s">
        <v>583</v>
      </c>
      <c r="D30" s="832" t="s">
        <v>3472</v>
      </c>
      <c r="E30" s="832" t="s">
        <v>1016</v>
      </c>
      <c r="F30" s="832" t="s">
        <v>5523</v>
      </c>
      <c r="G30" s="832" t="s">
        <v>5524</v>
      </c>
      <c r="H30" s="849">
        <v>24</v>
      </c>
      <c r="I30" s="849">
        <v>888</v>
      </c>
      <c r="J30" s="832">
        <v>4.8</v>
      </c>
      <c r="K30" s="832">
        <v>37</v>
      </c>
      <c r="L30" s="849">
        <v>5</v>
      </c>
      <c r="M30" s="849">
        <v>185</v>
      </c>
      <c r="N30" s="832">
        <v>1</v>
      </c>
      <c r="O30" s="832">
        <v>37</v>
      </c>
      <c r="P30" s="849">
        <v>5</v>
      </c>
      <c r="Q30" s="849">
        <v>185</v>
      </c>
      <c r="R30" s="837">
        <v>1</v>
      </c>
      <c r="S30" s="850">
        <v>37</v>
      </c>
    </row>
    <row r="31" spans="1:19" ht="14.4" customHeight="1" x14ac:dyDescent="0.3">
      <c r="A31" s="831" t="s">
        <v>5525</v>
      </c>
      <c r="B31" s="832" t="s">
        <v>5526</v>
      </c>
      <c r="C31" s="832" t="s">
        <v>583</v>
      </c>
      <c r="D31" s="832" t="s">
        <v>3472</v>
      </c>
      <c r="E31" s="832" t="s">
        <v>1016</v>
      </c>
      <c r="F31" s="832" t="s">
        <v>5523</v>
      </c>
      <c r="G31" s="832" t="s">
        <v>5538</v>
      </c>
      <c r="H31" s="849">
        <v>2</v>
      </c>
      <c r="I31" s="849">
        <v>74</v>
      </c>
      <c r="J31" s="832">
        <v>0.66666666666666663</v>
      </c>
      <c r="K31" s="832">
        <v>37</v>
      </c>
      <c r="L31" s="849">
        <v>3</v>
      </c>
      <c r="M31" s="849">
        <v>111</v>
      </c>
      <c r="N31" s="832">
        <v>1</v>
      </c>
      <c r="O31" s="832">
        <v>37</v>
      </c>
      <c r="P31" s="849">
        <v>3</v>
      </c>
      <c r="Q31" s="849">
        <v>111</v>
      </c>
      <c r="R31" s="837">
        <v>1</v>
      </c>
      <c r="S31" s="850">
        <v>37</v>
      </c>
    </row>
    <row r="32" spans="1:19" ht="14.4" customHeight="1" x14ac:dyDescent="0.3">
      <c r="A32" s="831" t="s">
        <v>5525</v>
      </c>
      <c r="B32" s="832" t="s">
        <v>5526</v>
      </c>
      <c r="C32" s="832" t="s">
        <v>583</v>
      </c>
      <c r="D32" s="832" t="s">
        <v>3472</v>
      </c>
      <c r="E32" s="832" t="s">
        <v>1016</v>
      </c>
      <c r="F32" s="832" t="s">
        <v>5543</v>
      </c>
      <c r="G32" s="832" t="s">
        <v>5544</v>
      </c>
      <c r="H32" s="849"/>
      <c r="I32" s="849"/>
      <c r="J32" s="832"/>
      <c r="K32" s="832"/>
      <c r="L32" s="849"/>
      <c r="M32" s="849"/>
      <c r="N32" s="832"/>
      <c r="O32" s="832"/>
      <c r="P32" s="849">
        <v>1</v>
      </c>
      <c r="Q32" s="849">
        <v>471</v>
      </c>
      <c r="R32" s="837"/>
      <c r="S32" s="850">
        <v>471</v>
      </c>
    </row>
    <row r="33" spans="1:19" ht="14.4" customHeight="1" x14ac:dyDescent="0.3">
      <c r="A33" s="831" t="s">
        <v>5525</v>
      </c>
      <c r="B33" s="832" t="s">
        <v>5526</v>
      </c>
      <c r="C33" s="832" t="s">
        <v>583</v>
      </c>
      <c r="D33" s="832" t="s">
        <v>3472</v>
      </c>
      <c r="E33" s="832" t="s">
        <v>1016</v>
      </c>
      <c r="F33" s="832" t="s">
        <v>5543</v>
      </c>
      <c r="G33" s="832" t="s">
        <v>5545</v>
      </c>
      <c r="H33" s="849">
        <v>1</v>
      </c>
      <c r="I33" s="849">
        <v>469</v>
      </c>
      <c r="J33" s="832"/>
      <c r="K33" s="832">
        <v>469</v>
      </c>
      <c r="L33" s="849"/>
      <c r="M33" s="849"/>
      <c r="N33" s="832"/>
      <c r="O33" s="832"/>
      <c r="P33" s="849">
        <v>2</v>
      </c>
      <c r="Q33" s="849">
        <v>942</v>
      </c>
      <c r="R33" s="837"/>
      <c r="S33" s="850">
        <v>471</v>
      </c>
    </row>
    <row r="34" spans="1:19" ht="14.4" customHeight="1" x14ac:dyDescent="0.3">
      <c r="A34" s="831" t="s">
        <v>5525</v>
      </c>
      <c r="B34" s="832" t="s">
        <v>5526</v>
      </c>
      <c r="C34" s="832" t="s">
        <v>583</v>
      </c>
      <c r="D34" s="832" t="s">
        <v>3472</v>
      </c>
      <c r="E34" s="832" t="s">
        <v>1016</v>
      </c>
      <c r="F34" s="832" t="s">
        <v>5546</v>
      </c>
      <c r="G34" s="832" t="s">
        <v>5547</v>
      </c>
      <c r="H34" s="849"/>
      <c r="I34" s="849"/>
      <c r="J34" s="832"/>
      <c r="K34" s="832"/>
      <c r="L34" s="849">
        <v>1</v>
      </c>
      <c r="M34" s="849">
        <v>33.33</v>
      </c>
      <c r="N34" s="832">
        <v>1</v>
      </c>
      <c r="O34" s="832">
        <v>33.33</v>
      </c>
      <c r="P34" s="849"/>
      <c r="Q34" s="849"/>
      <c r="R34" s="837"/>
      <c r="S34" s="850"/>
    </row>
    <row r="35" spans="1:19" ht="14.4" customHeight="1" x14ac:dyDescent="0.3">
      <c r="A35" s="831" t="s">
        <v>5525</v>
      </c>
      <c r="B35" s="832" t="s">
        <v>5526</v>
      </c>
      <c r="C35" s="832" t="s">
        <v>583</v>
      </c>
      <c r="D35" s="832" t="s">
        <v>3472</v>
      </c>
      <c r="E35" s="832" t="s">
        <v>1016</v>
      </c>
      <c r="F35" s="832" t="s">
        <v>5546</v>
      </c>
      <c r="G35" s="832" t="s">
        <v>5548</v>
      </c>
      <c r="H35" s="849">
        <v>1</v>
      </c>
      <c r="I35" s="849">
        <v>33.33</v>
      </c>
      <c r="J35" s="832"/>
      <c r="K35" s="832">
        <v>33.33</v>
      </c>
      <c r="L35" s="849"/>
      <c r="M35" s="849"/>
      <c r="N35" s="832"/>
      <c r="O35" s="832"/>
      <c r="P35" s="849">
        <v>3</v>
      </c>
      <c r="Q35" s="849">
        <v>100</v>
      </c>
      <c r="R35" s="837"/>
      <c r="S35" s="850">
        <v>33.333333333333336</v>
      </c>
    </row>
    <row r="36" spans="1:19" ht="14.4" customHeight="1" x14ac:dyDescent="0.3">
      <c r="A36" s="831" t="s">
        <v>5525</v>
      </c>
      <c r="B36" s="832" t="s">
        <v>5526</v>
      </c>
      <c r="C36" s="832" t="s">
        <v>583</v>
      </c>
      <c r="D36" s="832" t="s">
        <v>3472</v>
      </c>
      <c r="E36" s="832" t="s">
        <v>1016</v>
      </c>
      <c r="F36" s="832" t="s">
        <v>5551</v>
      </c>
      <c r="G36" s="832" t="s">
        <v>5552</v>
      </c>
      <c r="H36" s="849">
        <v>9</v>
      </c>
      <c r="I36" s="849">
        <v>333</v>
      </c>
      <c r="J36" s="832">
        <v>1.8</v>
      </c>
      <c r="K36" s="832">
        <v>37</v>
      </c>
      <c r="L36" s="849">
        <v>5</v>
      </c>
      <c r="M36" s="849">
        <v>185</v>
      </c>
      <c r="N36" s="832">
        <v>1</v>
      </c>
      <c r="O36" s="832">
        <v>37</v>
      </c>
      <c r="P36" s="849">
        <v>3</v>
      </c>
      <c r="Q36" s="849">
        <v>111</v>
      </c>
      <c r="R36" s="837">
        <v>0.6</v>
      </c>
      <c r="S36" s="850">
        <v>37</v>
      </c>
    </row>
    <row r="37" spans="1:19" ht="14.4" customHeight="1" x14ac:dyDescent="0.3">
      <c r="A37" s="831" t="s">
        <v>5525</v>
      </c>
      <c r="B37" s="832" t="s">
        <v>5526</v>
      </c>
      <c r="C37" s="832" t="s">
        <v>583</v>
      </c>
      <c r="D37" s="832" t="s">
        <v>3472</v>
      </c>
      <c r="E37" s="832" t="s">
        <v>1016</v>
      </c>
      <c r="F37" s="832" t="s">
        <v>5553</v>
      </c>
      <c r="G37" s="832" t="s">
        <v>5554</v>
      </c>
      <c r="H37" s="849"/>
      <c r="I37" s="849"/>
      <c r="J37" s="832"/>
      <c r="K37" s="832"/>
      <c r="L37" s="849">
        <v>1</v>
      </c>
      <c r="M37" s="849">
        <v>133</v>
      </c>
      <c r="N37" s="832">
        <v>1</v>
      </c>
      <c r="O37" s="832">
        <v>133</v>
      </c>
      <c r="P37" s="849"/>
      <c r="Q37" s="849"/>
      <c r="R37" s="837"/>
      <c r="S37" s="850"/>
    </row>
    <row r="38" spans="1:19" ht="14.4" customHeight="1" x14ac:dyDescent="0.3">
      <c r="A38" s="831" t="s">
        <v>5525</v>
      </c>
      <c r="B38" s="832" t="s">
        <v>5526</v>
      </c>
      <c r="C38" s="832" t="s">
        <v>583</v>
      </c>
      <c r="D38" s="832" t="s">
        <v>3472</v>
      </c>
      <c r="E38" s="832" t="s">
        <v>1016</v>
      </c>
      <c r="F38" s="832" t="s">
        <v>5556</v>
      </c>
      <c r="G38" s="832" t="s">
        <v>5557</v>
      </c>
      <c r="H38" s="849">
        <v>1</v>
      </c>
      <c r="I38" s="849">
        <v>32</v>
      </c>
      <c r="J38" s="832"/>
      <c r="K38" s="832">
        <v>32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5525</v>
      </c>
      <c r="B39" s="832" t="s">
        <v>5526</v>
      </c>
      <c r="C39" s="832" t="s">
        <v>583</v>
      </c>
      <c r="D39" s="832" t="s">
        <v>3472</v>
      </c>
      <c r="E39" s="832" t="s">
        <v>1016</v>
      </c>
      <c r="F39" s="832" t="s">
        <v>5561</v>
      </c>
      <c r="G39" s="832" t="s">
        <v>5562</v>
      </c>
      <c r="H39" s="849"/>
      <c r="I39" s="849"/>
      <c r="J39" s="832"/>
      <c r="K39" s="832"/>
      <c r="L39" s="849">
        <v>1</v>
      </c>
      <c r="M39" s="849">
        <v>235</v>
      </c>
      <c r="N39" s="832">
        <v>1</v>
      </c>
      <c r="O39" s="832">
        <v>235</v>
      </c>
      <c r="P39" s="849"/>
      <c r="Q39" s="849"/>
      <c r="R39" s="837"/>
      <c r="S39" s="850"/>
    </row>
    <row r="40" spans="1:19" ht="14.4" customHeight="1" x14ac:dyDescent="0.3">
      <c r="A40" s="831" t="s">
        <v>5525</v>
      </c>
      <c r="B40" s="832" t="s">
        <v>5526</v>
      </c>
      <c r="C40" s="832" t="s">
        <v>583</v>
      </c>
      <c r="D40" s="832" t="s">
        <v>3472</v>
      </c>
      <c r="E40" s="832" t="s">
        <v>1016</v>
      </c>
      <c r="F40" s="832" t="s">
        <v>5561</v>
      </c>
      <c r="G40" s="832" t="s">
        <v>5563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236</v>
      </c>
      <c r="R40" s="837"/>
      <c r="S40" s="850">
        <v>236</v>
      </c>
    </row>
    <row r="41" spans="1:19" ht="14.4" customHeight="1" x14ac:dyDescent="0.3">
      <c r="A41" s="831" t="s">
        <v>5525</v>
      </c>
      <c r="B41" s="832" t="s">
        <v>5526</v>
      </c>
      <c r="C41" s="832" t="s">
        <v>583</v>
      </c>
      <c r="D41" s="832" t="s">
        <v>3472</v>
      </c>
      <c r="E41" s="832" t="s">
        <v>1016</v>
      </c>
      <c r="F41" s="832" t="s">
        <v>5566</v>
      </c>
      <c r="G41" s="832" t="s">
        <v>5568</v>
      </c>
      <c r="H41" s="849"/>
      <c r="I41" s="849"/>
      <c r="J41" s="832"/>
      <c r="K41" s="832"/>
      <c r="L41" s="849"/>
      <c r="M41" s="849"/>
      <c r="N41" s="832"/>
      <c r="O41" s="832"/>
      <c r="P41" s="849">
        <v>1</v>
      </c>
      <c r="Q41" s="849">
        <v>223</v>
      </c>
      <c r="R41" s="837"/>
      <c r="S41" s="850">
        <v>223</v>
      </c>
    </row>
    <row r="42" spans="1:19" ht="14.4" customHeight="1" x14ac:dyDescent="0.3">
      <c r="A42" s="831" t="s">
        <v>5525</v>
      </c>
      <c r="B42" s="832" t="s">
        <v>5526</v>
      </c>
      <c r="C42" s="832" t="s">
        <v>583</v>
      </c>
      <c r="D42" s="832" t="s">
        <v>3473</v>
      </c>
      <c r="E42" s="832" t="s">
        <v>1016</v>
      </c>
      <c r="F42" s="832" t="s">
        <v>5523</v>
      </c>
      <c r="G42" s="832" t="s">
        <v>5524</v>
      </c>
      <c r="H42" s="849"/>
      <c r="I42" s="849"/>
      <c r="J42" s="832"/>
      <c r="K42" s="832"/>
      <c r="L42" s="849"/>
      <c r="M42" s="849"/>
      <c r="N42" s="832"/>
      <c r="O42" s="832"/>
      <c r="P42" s="849">
        <v>2</v>
      </c>
      <c r="Q42" s="849">
        <v>74</v>
      </c>
      <c r="R42" s="837"/>
      <c r="S42" s="850">
        <v>37</v>
      </c>
    </row>
    <row r="43" spans="1:19" ht="14.4" customHeight="1" x14ac:dyDescent="0.3">
      <c r="A43" s="831" t="s">
        <v>5525</v>
      </c>
      <c r="B43" s="832" t="s">
        <v>5526</v>
      </c>
      <c r="C43" s="832" t="s">
        <v>583</v>
      </c>
      <c r="D43" s="832" t="s">
        <v>3473</v>
      </c>
      <c r="E43" s="832" t="s">
        <v>1016</v>
      </c>
      <c r="F43" s="832" t="s">
        <v>5551</v>
      </c>
      <c r="G43" s="832" t="s">
        <v>5552</v>
      </c>
      <c r="H43" s="849"/>
      <c r="I43" s="849"/>
      <c r="J43" s="832"/>
      <c r="K43" s="832"/>
      <c r="L43" s="849"/>
      <c r="M43" s="849"/>
      <c r="N43" s="832"/>
      <c r="O43" s="832"/>
      <c r="P43" s="849">
        <v>1</v>
      </c>
      <c r="Q43" s="849">
        <v>37</v>
      </c>
      <c r="R43" s="837"/>
      <c r="S43" s="850">
        <v>37</v>
      </c>
    </row>
    <row r="44" spans="1:19" ht="14.4" customHeight="1" x14ac:dyDescent="0.3">
      <c r="A44" s="831" t="s">
        <v>5525</v>
      </c>
      <c r="B44" s="832" t="s">
        <v>5526</v>
      </c>
      <c r="C44" s="832" t="s">
        <v>583</v>
      </c>
      <c r="D44" s="832" t="s">
        <v>3474</v>
      </c>
      <c r="E44" s="832" t="s">
        <v>1016</v>
      </c>
      <c r="F44" s="832" t="s">
        <v>5523</v>
      </c>
      <c r="G44" s="832" t="s">
        <v>5524</v>
      </c>
      <c r="H44" s="849">
        <v>2</v>
      </c>
      <c r="I44" s="849">
        <v>74</v>
      </c>
      <c r="J44" s="832">
        <v>2</v>
      </c>
      <c r="K44" s="832">
        <v>37</v>
      </c>
      <c r="L44" s="849">
        <v>1</v>
      </c>
      <c r="M44" s="849">
        <v>37</v>
      </c>
      <c r="N44" s="832">
        <v>1</v>
      </c>
      <c r="O44" s="832">
        <v>37</v>
      </c>
      <c r="P44" s="849">
        <v>12</v>
      </c>
      <c r="Q44" s="849">
        <v>444</v>
      </c>
      <c r="R44" s="837">
        <v>12</v>
      </c>
      <c r="S44" s="850">
        <v>37</v>
      </c>
    </row>
    <row r="45" spans="1:19" ht="14.4" customHeight="1" x14ac:dyDescent="0.3">
      <c r="A45" s="831" t="s">
        <v>5525</v>
      </c>
      <c r="B45" s="832" t="s">
        <v>5526</v>
      </c>
      <c r="C45" s="832" t="s">
        <v>583</v>
      </c>
      <c r="D45" s="832" t="s">
        <v>3474</v>
      </c>
      <c r="E45" s="832" t="s">
        <v>1016</v>
      </c>
      <c r="F45" s="832" t="s">
        <v>5523</v>
      </c>
      <c r="G45" s="832" t="s">
        <v>5538</v>
      </c>
      <c r="H45" s="849">
        <v>4</v>
      </c>
      <c r="I45" s="849">
        <v>148</v>
      </c>
      <c r="J45" s="832">
        <v>4</v>
      </c>
      <c r="K45" s="832">
        <v>37</v>
      </c>
      <c r="L45" s="849">
        <v>1</v>
      </c>
      <c r="M45" s="849">
        <v>37</v>
      </c>
      <c r="N45" s="832">
        <v>1</v>
      </c>
      <c r="O45" s="832">
        <v>37</v>
      </c>
      <c r="P45" s="849">
        <v>3</v>
      </c>
      <c r="Q45" s="849">
        <v>111</v>
      </c>
      <c r="R45" s="837">
        <v>3</v>
      </c>
      <c r="S45" s="850">
        <v>37</v>
      </c>
    </row>
    <row r="46" spans="1:19" ht="14.4" customHeight="1" x14ac:dyDescent="0.3">
      <c r="A46" s="831" t="s">
        <v>5525</v>
      </c>
      <c r="B46" s="832" t="s">
        <v>5526</v>
      </c>
      <c r="C46" s="832" t="s">
        <v>583</v>
      </c>
      <c r="D46" s="832" t="s">
        <v>3474</v>
      </c>
      <c r="E46" s="832" t="s">
        <v>1016</v>
      </c>
      <c r="F46" s="832" t="s">
        <v>5543</v>
      </c>
      <c r="G46" s="832" t="s">
        <v>5545</v>
      </c>
      <c r="H46" s="849"/>
      <c r="I46" s="849"/>
      <c r="J46" s="832"/>
      <c r="K46" s="832"/>
      <c r="L46" s="849">
        <v>1</v>
      </c>
      <c r="M46" s="849">
        <v>470</v>
      </c>
      <c r="N46" s="832">
        <v>1</v>
      </c>
      <c r="O46" s="832">
        <v>470</v>
      </c>
      <c r="P46" s="849"/>
      <c r="Q46" s="849"/>
      <c r="R46" s="837"/>
      <c r="S46" s="850"/>
    </row>
    <row r="47" spans="1:19" ht="14.4" customHeight="1" x14ac:dyDescent="0.3">
      <c r="A47" s="831" t="s">
        <v>5525</v>
      </c>
      <c r="B47" s="832" t="s">
        <v>5526</v>
      </c>
      <c r="C47" s="832" t="s">
        <v>583</v>
      </c>
      <c r="D47" s="832" t="s">
        <v>3474</v>
      </c>
      <c r="E47" s="832" t="s">
        <v>1016</v>
      </c>
      <c r="F47" s="832" t="s">
        <v>5546</v>
      </c>
      <c r="G47" s="832" t="s">
        <v>5548</v>
      </c>
      <c r="H47" s="849"/>
      <c r="I47" s="849"/>
      <c r="J47" s="832"/>
      <c r="K47" s="832"/>
      <c r="L47" s="849">
        <v>1</v>
      </c>
      <c r="M47" s="849">
        <v>33.33</v>
      </c>
      <c r="N47" s="832">
        <v>1</v>
      </c>
      <c r="O47" s="832">
        <v>33.33</v>
      </c>
      <c r="P47" s="849"/>
      <c r="Q47" s="849"/>
      <c r="R47" s="837"/>
      <c r="S47" s="850"/>
    </row>
    <row r="48" spans="1:19" ht="14.4" customHeight="1" x14ac:dyDescent="0.3">
      <c r="A48" s="831" t="s">
        <v>5525</v>
      </c>
      <c r="B48" s="832" t="s">
        <v>5526</v>
      </c>
      <c r="C48" s="832" t="s">
        <v>583</v>
      </c>
      <c r="D48" s="832" t="s">
        <v>3474</v>
      </c>
      <c r="E48" s="832" t="s">
        <v>1016</v>
      </c>
      <c r="F48" s="832" t="s">
        <v>5551</v>
      </c>
      <c r="G48" s="832" t="s">
        <v>5552</v>
      </c>
      <c r="H48" s="849"/>
      <c r="I48" s="849"/>
      <c r="J48" s="832"/>
      <c r="K48" s="832"/>
      <c r="L48" s="849"/>
      <c r="M48" s="849"/>
      <c r="N48" s="832"/>
      <c r="O48" s="832"/>
      <c r="P48" s="849">
        <v>2</v>
      </c>
      <c r="Q48" s="849">
        <v>74</v>
      </c>
      <c r="R48" s="837"/>
      <c r="S48" s="850">
        <v>37</v>
      </c>
    </row>
    <row r="49" spans="1:19" ht="14.4" customHeight="1" x14ac:dyDescent="0.3">
      <c r="A49" s="831" t="s">
        <v>5525</v>
      </c>
      <c r="B49" s="832" t="s">
        <v>5526</v>
      </c>
      <c r="C49" s="832" t="s">
        <v>583</v>
      </c>
      <c r="D49" s="832" t="s">
        <v>3475</v>
      </c>
      <c r="E49" s="832" t="s">
        <v>1016</v>
      </c>
      <c r="F49" s="832" t="s">
        <v>5523</v>
      </c>
      <c r="G49" s="832" t="s">
        <v>5524</v>
      </c>
      <c r="H49" s="849">
        <v>5</v>
      </c>
      <c r="I49" s="849">
        <v>185</v>
      </c>
      <c r="J49" s="832">
        <v>0.7142857142857143</v>
      </c>
      <c r="K49" s="832">
        <v>37</v>
      </c>
      <c r="L49" s="849">
        <v>7</v>
      </c>
      <c r="M49" s="849">
        <v>259</v>
      </c>
      <c r="N49" s="832">
        <v>1</v>
      </c>
      <c r="O49" s="832">
        <v>37</v>
      </c>
      <c r="P49" s="849">
        <v>6</v>
      </c>
      <c r="Q49" s="849">
        <v>222</v>
      </c>
      <c r="R49" s="837">
        <v>0.8571428571428571</v>
      </c>
      <c r="S49" s="850">
        <v>37</v>
      </c>
    </row>
    <row r="50" spans="1:19" ht="14.4" customHeight="1" x14ac:dyDescent="0.3">
      <c r="A50" s="831" t="s">
        <v>5525</v>
      </c>
      <c r="B50" s="832" t="s">
        <v>5526</v>
      </c>
      <c r="C50" s="832" t="s">
        <v>583</v>
      </c>
      <c r="D50" s="832" t="s">
        <v>3475</v>
      </c>
      <c r="E50" s="832" t="s">
        <v>1016</v>
      </c>
      <c r="F50" s="832" t="s">
        <v>5523</v>
      </c>
      <c r="G50" s="832" t="s">
        <v>5538</v>
      </c>
      <c r="H50" s="849"/>
      <c r="I50" s="849"/>
      <c r="J50" s="832"/>
      <c r="K50" s="832"/>
      <c r="L50" s="849">
        <v>2</v>
      </c>
      <c r="M50" s="849">
        <v>74</v>
      </c>
      <c r="N50" s="832">
        <v>1</v>
      </c>
      <c r="O50" s="832">
        <v>37</v>
      </c>
      <c r="P50" s="849">
        <v>10</v>
      </c>
      <c r="Q50" s="849">
        <v>370</v>
      </c>
      <c r="R50" s="837">
        <v>5</v>
      </c>
      <c r="S50" s="850">
        <v>37</v>
      </c>
    </row>
    <row r="51" spans="1:19" ht="14.4" customHeight="1" x14ac:dyDescent="0.3">
      <c r="A51" s="831" t="s">
        <v>5525</v>
      </c>
      <c r="B51" s="832" t="s">
        <v>5526</v>
      </c>
      <c r="C51" s="832" t="s">
        <v>583</v>
      </c>
      <c r="D51" s="832" t="s">
        <v>3475</v>
      </c>
      <c r="E51" s="832" t="s">
        <v>1016</v>
      </c>
      <c r="F51" s="832" t="s">
        <v>5551</v>
      </c>
      <c r="G51" s="832" t="s">
        <v>5552</v>
      </c>
      <c r="H51" s="849">
        <v>3</v>
      </c>
      <c r="I51" s="849">
        <v>111</v>
      </c>
      <c r="J51" s="832">
        <v>3</v>
      </c>
      <c r="K51" s="832">
        <v>37</v>
      </c>
      <c r="L51" s="849">
        <v>1</v>
      </c>
      <c r="M51" s="849">
        <v>37</v>
      </c>
      <c r="N51" s="832">
        <v>1</v>
      </c>
      <c r="O51" s="832">
        <v>37</v>
      </c>
      <c r="P51" s="849"/>
      <c r="Q51" s="849"/>
      <c r="R51" s="837"/>
      <c r="S51" s="850"/>
    </row>
    <row r="52" spans="1:19" ht="14.4" customHeight="1" x14ac:dyDescent="0.3">
      <c r="A52" s="831" t="s">
        <v>5525</v>
      </c>
      <c r="B52" s="832" t="s">
        <v>5526</v>
      </c>
      <c r="C52" s="832" t="s">
        <v>583</v>
      </c>
      <c r="D52" s="832" t="s">
        <v>3477</v>
      </c>
      <c r="E52" s="832" t="s">
        <v>5527</v>
      </c>
      <c r="F52" s="832" t="s">
        <v>5528</v>
      </c>
      <c r="G52" s="832" t="s">
        <v>5529</v>
      </c>
      <c r="H52" s="849"/>
      <c r="I52" s="849"/>
      <c r="J52" s="832"/>
      <c r="K52" s="832"/>
      <c r="L52" s="849">
        <v>6.6000000000000005</v>
      </c>
      <c r="M52" s="849">
        <v>714.45</v>
      </c>
      <c r="N52" s="832">
        <v>1</v>
      </c>
      <c r="O52" s="832">
        <v>108.25</v>
      </c>
      <c r="P52" s="849"/>
      <c r="Q52" s="849"/>
      <c r="R52" s="837"/>
      <c r="S52" s="850"/>
    </row>
    <row r="53" spans="1:19" ht="14.4" customHeight="1" x14ac:dyDescent="0.3">
      <c r="A53" s="831" t="s">
        <v>5525</v>
      </c>
      <c r="B53" s="832" t="s">
        <v>5526</v>
      </c>
      <c r="C53" s="832" t="s">
        <v>583</v>
      </c>
      <c r="D53" s="832" t="s">
        <v>3477</v>
      </c>
      <c r="E53" s="832" t="s">
        <v>5527</v>
      </c>
      <c r="F53" s="832" t="s">
        <v>5530</v>
      </c>
      <c r="G53" s="832" t="s">
        <v>1461</v>
      </c>
      <c r="H53" s="849"/>
      <c r="I53" s="849"/>
      <c r="J53" s="832"/>
      <c r="K53" s="832"/>
      <c r="L53" s="849">
        <v>1.2</v>
      </c>
      <c r="M53" s="849">
        <v>73.680000000000007</v>
      </c>
      <c r="N53" s="832">
        <v>1</v>
      </c>
      <c r="O53" s="832">
        <v>61.400000000000006</v>
      </c>
      <c r="P53" s="849"/>
      <c r="Q53" s="849"/>
      <c r="R53" s="837"/>
      <c r="S53" s="850"/>
    </row>
    <row r="54" spans="1:19" ht="14.4" customHeight="1" x14ac:dyDescent="0.3">
      <c r="A54" s="831" t="s">
        <v>5525</v>
      </c>
      <c r="B54" s="832" t="s">
        <v>5526</v>
      </c>
      <c r="C54" s="832" t="s">
        <v>583</v>
      </c>
      <c r="D54" s="832" t="s">
        <v>3477</v>
      </c>
      <c r="E54" s="832" t="s">
        <v>5527</v>
      </c>
      <c r="F54" s="832" t="s">
        <v>5532</v>
      </c>
      <c r="G54" s="832" t="s">
        <v>5531</v>
      </c>
      <c r="H54" s="849"/>
      <c r="I54" s="849"/>
      <c r="J54" s="832"/>
      <c r="K54" s="832"/>
      <c r="L54" s="849">
        <v>2</v>
      </c>
      <c r="M54" s="849">
        <v>153.69999999999999</v>
      </c>
      <c r="N54" s="832">
        <v>1</v>
      </c>
      <c r="O54" s="832">
        <v>76.849999999999994</v>
      </c>
      <c r="P54" s="849"/>
      <c r="Q54" s="849"/>
      <c r="R54" s="837"/>
      <c r="S54" s="850"/>
    </row>
    <row r="55" spans="1:19" ht="14.4" customHeight="1" x14ac:dyDescent="0.3">
      <c r="A55" s="831" t="s">
        <v>5525</v>
      </c>
      <c r="B55" s="832" t="s">
        <v>5526</v>
      </c>
      <c r="C55" s="832" t="s">
        <v>583</v>
      </c>
      <c r="D55" s="832" t="s">
        <v>3477</v>
      </c>
      <c r="E55" s="832" t="s">
        <v>5527</v>
      </c>
      <c r="F55" s="832" t="s">
        <v>5533</v>
      </c>
      <c r="G55" s="832" t="s">
        <v>639</v>
      </c>
      <c r="H55" s="849"/>
      <c r="I55" s="849"/>
      <c r="J55" s="832"/>
      <c r="K55" s="832"/>
      <c r="L55" s="849">
        <v>0.4</v>
      </c>
      <c r="M55" s="849">
        <v>31.2</v>
      </c>
      <c r="N55" s="832">
        <v>1</v>
      </c>
      <c r="O55" s="832">
        <v>78</v>
      </c>
      <c r="P55" s="849"/>
      <c r="Q55" s="849"/>
      <c r="R55" s="837"/>
      <c r="S55" s="850"/>
    </row>
    <row r="56" spans="1:19" ht="14.4" customHeight="1" x14ac:dyDescent="0.3">
      <c r="A56" s="831" t="s">
        <v>5525</v>
      </c>
      <c r="B56" s="832" t="s">
        <v>5526</v>
      </c>
      <c r="C56" s="832" t="s">
        <v>583</v>
      </c>
      <c r="D56" s="832" t="s">
        <v>3477</v>
      </c>
      <c r="E56" s="832" t="s">
        <v>5527</v>
      </c>
      <c r="F56" s="832" t="s">
        <v>5535</v>
      </c>
      <c r="G56" s="832" t="s">
        <v>5536</v>
      </c>
      <c r="H56" s="849"/>
      <c r="I56" s="849"/>
      <c r="J56" s="832"/>
      <c r="K56" s="832"/>
      <c r="L56" s="849">
        <v>6</v>
      </c>
      <c r="M56" s="849">
        <v>626.64</v>
      </c>
      <c r="N56" s="832">
        <v>1</v>
      </c>
      <c r="O56" s="832">
        <v>104.44</v>
      </c>
      <c r="P56" s="849"/>
      <c r="Q56" s="849"/>
      <c r="R56" s="837"/>
      <c r="S56" s="850"/>
    </row>
    <row r="57" spans="1:19" ht="14.4" customHeight="1" x14ac:dyDescent="0.3">
      <c r="A57" s="831" t="s">
        <v>5525</v>
      </c>
      <c r="B57" s="832" t="s">
        <v>5526</v>
      </c>
      <c r="C57" s="832" t="s">
        <v>583</v>
      </c>
      <c r="D57" s="832" t="s">
        <v>3477</v>
      </c>
      <c r="E57" s="832" t="s">
        <v>5527</v>
      </c>
      <c r="F57" s="832" t="s">
        <v>5535</v>
      </c>
      <c r="G57" s="832" t="s">
        <v>5537</v>
      </c>
      <c r="H57" s="849"/>
      <c r="I57" s="849"/>
      <c r="J57" s="832"/>
      <c r="K57" s="832"/>
      <c r="L57" s="849">
        <v>12</v>
      </c>
      <c r="M57" s="849">
        <v>1253.28</v>
      </c>
      <c r="N57" s="832">
        <v>1</v>
      </c>
      <c r="O57" s="832">
        <v>104.44</v>
      </c>
      <c r="P57" s="849"/>
      <c r="Q57" s="849"/>
      <c r="R57" s="837"/>
      <c r="S57" s="850"/>
    </row>
    <row r="58" spans="1:19" ht="14.4" customHeight="1" x14ac:dyDescent="0.3">
      <c r="A58" s="831" t="s">
        <v>5525</v>
      </c>
      <c r="B58" s="832" t="s">
        <v>5526</v>
      </c>
      <c r="C58" s="832" t="s">
        <v>583</v>
      </c>
      <c r="D58" s="832" t="s">
        <v>3477</v>
      </c>
      <c r="E58" s="832" t="s">
        <v>1016</v>
      </c>
      <c r="F58" s="832" t="s">
        <v>5523</v>
      </c>
      <c r="G58" s="832" t="s">
        <v>5524</v>
      </c>
      <c r="H58" s="849">
        <v>115</v>
      </c>
      <c r="I58" s="849">
        <v>4255</v>
      </c>
      <c r="J58" s="832">
        <v>0.82733812949640284</v>
      </c>
      <c r="K58" s="832">
        <v>37</v>
      </c>
      <c r="L58" s="849">
        <v>139</v>
      </c>
      <c r="M58" s="849">
        <v>5143</v>
      </c>
      <c r="N58" s="832">
        <v>1</v>
      </c>
      <c r="O58" s="832">
        <v>37</v>
      </c>
      <c r="P58" s="849">
        <v>5</v>
      </c>
      <c r="Q58" s="849">
        <v>185</v>
      </c>
      <c r="R58" s="837">
        <v>3.5971223021582732E-2</v>
      </c>
      <c r="S58" s="850">
        <v>37</v>
      </c>
    </row>
    <row r="59" spans="1:19" ht="14.4" customHeight="1" x14ac:dyDescent="0.3">
      <c r="A59" s="831" t="s">
        <v>5525</v>
      </c>
      <c r="B59" s="832" t="s">
        <v>5526</v>
      </c>
      <c r="C59" s="832" t="s">
        <v>583</v>
      </c>
      <c r="D59" s="832" t="s">
        <v>3477</v>
      </c>
      <c r="E59" s="832" t="s">
        <v>1016</v>
      </c>
      <c r="F59" s="832" t="s">
        <v>5523</v>
      </c>
      <c r="G59" s="832" t="s">
        <v>5538</v>
      </c>
      <c r="H59" s="849">
        <v>3</v>
      </c>
      <c r="I59" s="849">
        <v>111</v>
      </c>
      <c r="J59" s="832">
        <v>3</v>
      </c>
      <c r="K59" s="832">
        <v>37</v>
      </c>
      <c r="L59" s="849">
        <v>1</v>
      </c>
      <c r="M59" s="849">
        <v>37</v>
      </c>
      <c r="N59" s="832">
        <v>1</v>
      </c>
      <c r="O59" s="832">
        <v>37</v>
      </c>
      <c r="P59" s="849">
        <v>1</v>
      </c>
      <c r="Q59" s="849">
        <v>37</v>
      </c>
      <c r="R59" s="837">
        <v>1</v>
      </c>
      <c r="S59" s="850">
        <v>37</v>
      </c>
    </row>
    <row r="60" spans="1:19" ht="14.4" customHeight="1" x14ac:dyDescent="0.3">
      <c r="A60" s="831" t="s">
        <v>5525</v>
      </c>
      <c r="B60" s="832" t="s">
        <v>5526</v>
      </c>
      <c r="C60" s="832" t="s">
        <v>583</v>
      </c>
      <c r="D60" s="832" t="s">
        <v>3477</v>
      </c>
      <c r="E60" s="832" t="s">
        <v>1016</v>
      </c>
      <c r="F60" s="832" t="s">
        <v>5539</v>
      </c>
      <c r="G60" s="832" t="s">
        <v>5540</v>
      </c>
      <c r="H60" s="849">
        <v>1</v>
      </c>
      <c r="I60" s="849">
        <v>5</v>
      </c>
      <c r="J60" s="832"/>
      <c r="K60" s="832">
        <v>5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5525</v>
      </c>
      <c r="B61" s="832" t="s">
        <v>5526</v>
      </c>
      <c r="C61" s="832" t="s">
        <v>583</v>
      </c>
      <c r="D61" s="832" t="s">
        <v>3477</v>
      </c>
      <c r="E61" s="832" t="s">
        <v>1016</v>
      </c>
      <c r="F61" s="832" t="s">
        <v>5543</v>
      </c>
      <c r="G61" s="832" t="s">
        <v>5544</v>
      </c>
      <c r="H61" s="849"/>
      <c r="I61" s="849"/>
      <c r="J61" s="832"/>
      <c r="K61" s="832"/>
      <c r="L61" s="849">
        <v>3</v>
      </c>
      <c r="M61" s="849">
        <v>1410</v>
      </c>
      <c r="N61" s="832">
        <v>1</v>
      </c>
      <c r="O61" s="832">
        <v>470</v>
      </c>
      <c r="P61" s="849"/>
      <c r="Q61" s="849"/>
      <c r="R61" s="837"/>
      <c r="S61" s="850"/>
    </row>
    <row r="62" spans="1:19" ht="14.4" customHeight="1" x14ac:dyDescent="0.3">
      <c r="A62" s="831" t="s">
        <v>5525</v>
      </c>
      <c r="B62" s="832" t="s">
        <v>5526</v>
      </c>
      <c r="C62" s="832" t="s">
        <v>583</v>
      </c>
      <c r="D62" s="832" t="s">
        <v>3477</v>
      </c>
      <c r="E62" s="832" t="s">
        <v>1016</v>
      </c>
      <c r="F62" s="832" t="s">
        <v>5543</v>
      </c>
      <c r="G62" s="832" t="s">
        <v>5545</v>
      </c>
      <c r="H62" s="849"/>
      <c r="I62" s="849"/>
      <c r="J62" s="832"/>
      <c r="K62" s="832"/>
      <c r="L62" s="849">
        <v>5</v>
      </c>
      <c r="M62" s="849">
        <v>2350</v>
      </c>
      <c r="N62" s="832">
        <v>1</v>
      </c>
      <c r="O62" s="832">
        <v>470</v>
      </c>
      <c r="P62" s="849"/>
      <c r="Q62" s="849"/>
      <c r="R62" s="837"/>
      <c r="S62" s="850"/>
    </row>
    <row r="63" spans="1:19" ht="14.4" customHeight="1" x14ac:dyDescent="0.3">
      <c r="A63" s="831" t="s">
        <v>5525</v>
      </c>
      <c r="B63" s="832" t="s">
        <v>5526</v>
      </c>
      <c r="C63" s="832" t="s">
        <v>583</v>
      </c>
      <c r="D63" s="832" t="s">
        <v>3477</v>
      </c>
      <c r="E63" s="832" t="s">
        <v>1016</v>
      </c>
      <c r="F63" s="832" t="s">
        <v>5546</v>
      </c>
      <c r="G63" s="832" t="s">
        <v>5547</v>
      </c>
      <c r="H63" s="849">
        <v>4</v>
      </c>
      <c r="I63" s="849">
        <v>133.34</v>
      </c>
      <c r="J63" s="832"/>
      <c r="K63" s="832">
        <v>33.335000000000001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 t="s">
        <v>5525</v>
      </c>
      <c r="B64" s="832" t="s">
        <v>5526</v>
      </c>
      <c r="C64" s="832" t="s">
        <v>583</v>
      </c>
      <c r="D64" s="832" t="s">
        <v>3477</v>
      </c>
      <c r="E64" s="832" t="s">
        <v>1016</v>
      </c>
      <c r="F64" s="832" t="s">
        <v>5546</v>
      </c>
      <c r="G64" s="832" t="s">
        <v>5548</v>
      </c>
      <c r="H64" s="849">
        <v>21</v>
      </c>
      <c r="I64" s="849">
        <v>700</v>
      </c>
      <c r="J64" s="832">
        <v>0.67742154006948396</v>
      </c>
      <c r="K64" s="832">
        <v>33.333333333333336</v>
      </c>
      <c r="L64" s="849">
        <v>31</v>
      </c>
      <c r="M64" s="849">
        <v>1033.3300000000002</v>
      </c>
      <c r="N64" s="832">
        <v>1</v>
      </c>
      <c r="O64" s="832">
        <v>33.333225806451615</v>
      </c>
      <c r="P64" s="849">
        <v>3</v>
      </c>
      <c r="Q64" s="849">
        <v>100</v>
      </c>
      <c r="R64" s="837">
        <v>9.6774505724211993E-2</v>
      </c>
      <c r="S64" s="850">
        <v>33.333333333333336</v>
      </c>
    </row>
    <row r="65" spans="1:19" ht="14.4" customHeight="1" x14ac:dyDescent="0.3">
      <c r="A65" s="831" t="s">
        <v>5525</v>
      </c>
      <c r="B65" s="832" t="s">
        <v>5526</v>
      </c>
      <c r="C65" s="832" t="s">
        <v>583</v>
      </c>
      <c r="D65" s="832" t="s">
        <v>3477</v>
      </c>
      <c r="E65" s="832" t="s">
        <v>1016</v>
      </c>
      <c r="F65" s="832" t="s">
        <v>5551</v>
      </c>
      <c r="G65" s="832" t="s">
        <v>5552</v>
      </c>
      <c r="H65" s="849">
        <v>46</v>
      </c>
      <c r="I65" s="849">
        <v>1702</v>
      </c>
      <c r="J65" s="832">
        <v>1.1499999999999999</v>
      </c>
      <c r="K65" s="832">
        <v>37</v>
      </c>
      <c r="L65" s="849">
        <v>40</v>
      </c>
      <c r="M65" s="849">
        <v>1480</v>
      </c>
      <c r="N65" s="832">
        <v>1</v>
      </c>
      <c r="O65" s="832">
        <v>37</v>
      </c>
      <c r="P65" s="849"/>
      <c r="Q65" s="849"/>
      <c r="R65" s="837"/>
      <c r="S65" s="850"/>
    </row>
    <row r="66" spans="1:19" ht="14.4" customHeight="1" x14ac:dyDescent="0.3">
      <c r="A66" s="831" t="s">
        <v>5525</v>
      </c>
      <c r="B66" s="832" t="s">
        <v>5526</v>
      </c>
      <c r="C66" s="832" t="s">
        <v>583</v>
      </c>
      <c r="D66" s="832" t="s">
        <v>3477</v>
      </c>
      <c r="E66" s="832" t="s">
        <v>1016</v>
      </c>
      <c r="F66" s="832" t="s">
        <v>5553</v>
      </c>
      <c r="G66" s="832" t="s">
        <v>5554</v>
      </c>
      <c r="H66" s="849">
        <v>3</v>
      </c>
      <c r="I66" s="849">
        <v>399</v>
      </c>
      <c r="J66" s="832">
        <v>0.75</v>
      </c>
      <c r="K66" s="832">
        <v>133</v>
      </c>
      <c r="L66" s="849">
        <v>4</v>
      </c>
      <c r="M66" s="849">
        <v>532</v>
      </c>
      <c r="N66" s="832">
        <v>1</v>
      </c>
      <c r="O66" s="832">
        <v>133</v>
      </c>
      <c r="P66" s="849"/>
      <c r="Q66" s="849"/>
      <c r="R66" s="837"/>
      <c r="S66" s="850"/>
    </row>
    <row r="67" spans="1:19" ht="14.4" customHeight="1" x14ac:dyDescent="0.3">
      <c r="A67" s="831" t="s">
        <v>5525</v>
      </c>
      <c r="B67" s="832" t="s">
        <v>5526</v>
      </c>
      <c r="C67" s="832" t="s">
        <v>583</v>
      </c>
      <c r="D67" s="832" t="s">
        <v>3477</v>
      </c>
      <c r="E67" s="832" t="s">
        <v>1016</v>
      </c>
      <c r="F67" s="832" t="s">
        <v>5553</v>
      </c>
      <c r="G67" s="832" t="s">
        <v>5555</v>
      </c>
      <c r="H67" s="849">
        <v>12</v>
      </c>
      <c r="I67" s="849">
        <v>1596</v>
      </c>
      <c r="J67" s="832">
        <v>2</v>
      </c>
      <c r="K67" s="832">
        <v>133</v>
      </c>
      <c r="L67" s="849">
        <v>6</v>
      </c>
      <c r="M67" s="849">
        <v>798</v>
      </c>
      <c r="N67" s="832">
        <v>1</v>
      </c>
      <c r="O67" s="832">
        <v>133</v>
      </c>
      <c r="P67" s="849"/>
      <c r="Q67" s="849"/>
      <c r="R67" s="837"/>
      <c r="S67" s="850"/>
    </row>
    <row r="68" spans="1:19" ht="14.4" customHeight="1" x14ac:dyDescent="0.3">
      <c r="A68" s="831" t="s">
        <v>5525</v>
      </c>
      <c r="B68" s="832" t="s">
        <v>5526</v>
      </c>
      <c r="C68" s="832" t="s">
        <v>583</v>
      </c>
      <c r="D68" s="832" t="s">
        <v>3477</v>
      </c>
      <c r="E68" s="832" t="s">
        <v>1016</v>
      </c>
      <c r="F68" s="832" t="s">
        <v>5556</v>
      </c>
      <c r="G68" s="832" t="s">
        <v>5557</v>
      </c>
      <c r="H68" s="849">
        <v>1</v>
      </c>
      <c r="I68" s="849">
        <v>32</v>
      </c>
      <c r="J68" s="832"/>
      <c r="K68" s="832">
        <v>32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5525</v>
      </c>
      <c r="B69" s="832" t="s">
        <v>5526</v>
      </c>
      <c r="C69" s="832" t="s">
        <v>583</v>
      </c>
      <c r="D69" s="832" t="s">
        <v>3477</v>
      </c>
      <c r="E69" s="832" t="s">
        <v>1016</v>
      </c>
      <c r="F69" s="832" t="s">
        <v>5559</v>
      </c>
      <c r="G69" s="832" t="s">
        <v>5560</v>
      </c>
      <c r="H69" s="849">
        <v>2</v>
      </c>
      <c r="I69" s="849">
        <v>262</v>
      </c>
      <c r="J69" s="832">
        <v>4.6159267089499648E-2</v>
      </c>
      <c r="K69" s="832">
        <v>131</v>
      </c>
      <c r="L69" s="849">
        <v>43</v>
      </c>
      <c r="M69" s="849">
        <v>5676</v>
      </c>
      <c r="N69" s="832">
        <v>1</v>
      </c>
      <c r="O69" s="832">
        <v>132</v>
      </c>
      <c r="P69" s="849"/>
      <c r="Q69" s="849"/>
      <c r="R69" s="837"/>
      <c r="S69" s="850"/>
    </row>
    <row r="70" spans="1:19" ht="14.4" customHeight="1" x14ac:dyDescent="0.3">
      <c r="A70" s="831" t="s">
        <v>5525</v>
      </c>
      <c r="B70" s="832" t="s">
        <v>5526</v>
      </c>
      <c r="C70" s="832" t="s">
        <v>583</v>
      </c>
      <c r="D70" s="832" t="s">
        <v>3477</v>
      </c>
      <c r="E70" s="832" t="s">
        <v>1016</v>
      </c>
      <c r="F70" s="832" t="s">
        <v>5561</v>
      </c>
      <c r="G70" s="832" t="s">
        <v>5563</v>
      </c>
      <c r="H70" s="849">
        <v>26</v>
      </c>
      <c r="I70" s="849">
        <v>6110</v>
      </c>
      <c r="J70" s="832">
        <v>1.1304347826086956</v>
      </c>
      <c r="K70" s="832">
        <v>235</v>
      </c>
      <c r="L70" s="849">
        <v>23</v>
      </c>
      <c r="M70" s="849">
        <v>5405</v>
      </c>
      <c r="N70" s="832">
        <v>1</v>
      </c>
      <c r="O70" s="832">
        <v>235</v>
      </c>
      <c r="P70" s="849">
        <v>3</v>
      </c>
      <c r="Q70" s="849">
        <v>708</v>
      </c>
      <c r="R70" s="837">
        <v>0.13098982423681776</v>
      </c>
      <c r="S70" s="850">
        <v>236</v>
      </c>
    </row>
    <row r="71" spans="1:19" ht="14.4" customHeight="1" x14ac:dyDescent="0.3">
      <c r="A71" s="831" t="s">
        <v>5525</v>
      </c>
      <c r="B71" s="832" t="s">
        <v>5526</v>
      </c>
      <c r="C71" s="832" t="s">
        <v>583</v>
      </c>
      <c r="D71" s="832" t="s">
        <v>3479</v>
      </c>
      <c r="E71" s="832" t="s">
        <v>5527</v>
      </c>
      <c r="F71" s="832" t="s">
        <v>5528</v>
      </c>
      <c r="G71" s="832" t="s">
        <v>5529</v>
      </c>
      <c r="H71" s="849"/>
      <c r="I71" s="849"/>
      <c r="J71" s="832"/>
      <c r="K71" s="832"/>
      <c r="L71" s="849"/>
      <c r="M71" s="849"/>
      <c r="N71" s="832"/>
      <c r="O71" s="832"/>
      <c r="P71" s="849">
        <v>0.2</v>
      </c>
      <c r="Q71" s="849">
        <v>21.65</v>
      </c>
      <c r="R71" s="837"/>
      <c r="S71" s="850">
        <v>108.24999999999999</v>
      </c>
    </row>
    <row r="72" spans="1:19" ht="14.4" customHeight="1" x14ac:dyDescent="0.3">
      <c r="A72" s="831" t="s">
        <v>5525</v>
      </c>
      <c r="B72" s="832" t="s">
        <v>5526</v>
      </c>
      <c r="C72" s="832" t="s">
        <v>583</v>
      </c>
      <c r="D72" s="832" t="s">
        <v>3479</v>
      </c>
      <c r="E72" s="832" t="s">
        <v>5527</v>
      </c>
      <c r="F72" s="832" t="s">
        <v>5530</v>
      </c>
      <c r="G72" s="832" t="s">
        <v>1461</v>
      </c>
      <c r="H72" s="849"/>
      <c r="I72" s="849"/>
      <c r="J72" s="832"/>
      <c r="K72" s="832"/>
      <c r="L72" s="849"/>
      <c r="M72" s="849"/>
      <c r="N72" s="832"/>
      <c r="O72" s="832"/>
      <c r="P72" s="849">
        <v>0.1</v>
      </c>
      <c r="Q72" s="849">
        <v>5.0599999999999996</v>
      </c>
      <c r="R72" s="837"/>
      <c r="S72" s="850">
        <v>50.599999999999994</v>
      </c>
    </row>
    <row r="73" spans="1:19" ht="14.4" customHeight="1" x14ac:dyDescent="0.3">
      <c r="A73" s="831" t="s">
        <v>5525</v>
      </c>
      <c r="B73" s="832" t="s">
        <v>5526</v>
      </c>
      <c r="C73" s="832" t="s">
        <v>583</v>
      </c>
      <c r="D73" s="832" t="s">
        <v>3479</v>
      </c>
      <c r="E73" s="832" t="s">
        <v>5527</v>
      </c>
      <c r="F73" s="832" t="s">
        <v>5535</v>
      </c>
      <c r="G73" s="832" t="s">
        <v>5537</v>
      </c>
      <c r="H73" s="849"/>
      <c r="I73" s="849"/>
      <c r="J73" s="832"/>
      <c r="K73" s="832"/>
      <c r="L73" s="849"/>
      <c r="M73" s="849"/>
      <c r="N73" s="832"/>
      <c r="O73" s="832"/>
      <c r="P73" s="849">
        <v>1</v>
      </c>
      <c r="Q73" s="849">
        <v>104.44</v>
      </c>
      <c r="R73" s="837"/>
      <c r="S73" s="850">
        <v>104.44</v>
      </c>
    </row>
    <row r="74" spans="1:19" ht="14.4" customHeight="1" x14ac:dyDescent="0.3">
      <c r="A74" s="831" t="s">
        <v>5525</v>
      </c>
      <c r="B74" s="832" t="s">
        <v>5526</v>
      </c>
      <c r="C74" s="832" t="s">
        <v>583</v>
      </c>
      <c r="D74" s="832" t="s">
        <v>3479</v>
      </c>
      <c r="E74" s="832" t="s">
        <v>1016</v>
      </c>
      <c r="F74" s="832" t="s">
        <v>5523</v>
      </c>
      <c r="G74" s="832" t="s">
        <v>5524</v>
      </c>
      <c r="H74" s="849">
        <v>28</v>
      </c>
      <c r="I74" s="849">
        <v>1036</v>
      </c>
      <c r="J74" s="832">
        <v>9.3333333333333339</v>
      </c>
      <c r="K74" s="832">
        <v>37</v>
      </c>
      <c r="L74" s="849">
        <v>3</v>
      </c>
      <c r="M74" s="849">
        <v>111</v>
      </c>
      <c r="N74" s="832">
        <v>1</v>
      </c>
      <c r="O74" s="832">
        <v>37</v>
      </c>
      <c r="P74" s="849">
        <v>61</v>
      </c>
      <c r="Q74" s="849">
        <v>2257</v>
      </c>
      <c r="R74" s="837">
        <v>20.333333333333332</v>
      </c>
      <c r="S74" s="850">
        <v>37</v>
      </c>
    </row>
    <row r="75" spans="1:19" ht="14.4" customHeight="1" x14ac:dyDescent="0.3">
      <c r="A75" s="831" t="s">
        <v>5525</v>
      </c>
      <c r="B75" s="832" t="s">
        <v>5526</v>
      </c>
      <c r="C75" s="832" t="s">
        <v>583</v>
      </c>
      <c r="D75" s="832" t="s">
        <v>3479</v>
      </c>
      <c r="E75" s="832" t="s">
        <v>1016</v>
      </c>
      <c r="F75" s="832" t="s">
        <v>5523</v>
      </c>
      <c r="G75" s="832" t="s">
        <v>5538</v>
      </c>
      <c r="H75" s="849"/>
      <c r="I75" s="849"/>
      <c r="J75" s="832"/>
      <c r="K75" s="832"/>
      <c r="L75" s="849"/>
      <c r="M75" s="849"/>
      <c r="N75" s="832"/>
      <c r="O75" s="832"/>
      <c r="P75" s="849">
        <v>8</v>
      </c>
      <c r="Q75" s="849">
        <v>296</v>
      </c>
      <c r="R75" s="837"/>
      <c r="S75" s="850">
        <v>37</v>
      </c>
    </row>
    <row r="76" spans="1:19" ht="14.4" customHeight="1" x14ac:dyDescent="0.3">
      <c r="A76" s="831" t="s">
        <v>5525</v>
      </c>
      <c r="B76" s="832" t="s">
        <v>5526</v>
      </c>
      <c r="C76" s="832" t="s">
        <v>583</v>
      </c>
      <c r="D76" s="832" t="s">
        <v>3479</v>
      </c>
      <c r="E76" s="832" t="s">
        <v>1016</v>
      </c>
      <c r="F76" s="832" t="s">
        <v>5543</v>
      </c>
      <c r="G76" s="832" t="s">
        <v>5544</v>
      </c>
      <c r="H76" s="849"/>
      <c r="I76" s="849"/>
      <c r="J76" s="832"/>
      <c r="K76" s="832"/>
      <c r="L76" s="849"/>
      <c r="M76" s="849"/>
      <c r="N76" s="832"/>
      <c r="O76" s="832"/>
      <c r="P76" s="849">
        <v>3</v>
      </c>
      <c r="Q76" s="849">
        <v>1413</v>
      </c>
      <c r="R76" s="837"/>
      <c r="S76" s="850">
        <v>471</v>
      </c>
    </row>
    <row r="77" spans="1:19" ht="14.4" customHeight="1" x14ac:dyDescent="0.3">
      <c r="A77" s="831" t="s">
        <v>5525</v>
      </c>
      <c r="B77" s="832" t="s">
        <v>5526</v>
      </c>
      <c r="C77" s="832" t="s">
        <v>583</v>
      </c>
      <c r="D77" s="832" t="s">
        <v>3479</v>
      </c>
      <c r="E77" s="832" t="s">
        <v>1016</v>
      </c>
      <c r="F77" s="832" t="s">
        <v>5543</v>
      </c>
      <c r="G77" s="832" t="s">
        <v>5545</v>
      </c>
      <c r="H77" s="849">
        <v>2</v>
      </c>
      <c r="I77" s="849">
        <v>938</v>
      </c>
      <c r="J77" s="832"/>
      <c r="K77" s="832">
        <v>469</v>
      </c>
      <c r="L77" s="849"/>
      <c r="M77" s="849"/>
      <c r="N77" s="832"/>
      <c r="O77" s="832"/>
      <c r="P77" s="849">
        <v>4</v>
      </c>
      <c r="Q77" s="849">
        <v>1884</v>
      </c>
      <c r="R77" s="837"/>
      <c r="S77" s="850">
        <v>471</v>
      </c>
    </row>
    <row r="78" spans="1:19" ht="14.4" customHeight="1" x14ac:dyDescent="0.3">
      <c r="A78" s="831" t="s">
        <v>5525</v>
      </c>
      <c r="B78" s="832" t="s">
        <v>5526</v>
      </c>
      <c r="C78" s="832" t="s">
        <v>583</v>
      </c>
      <c r="D78" s="832" t="s">
        <v>3479</v>
      </c>
      <c r="E78" s="832" t="s">
        <v>1016</v>
      </c>
      <c r="F78" s="832" t="s">
        <v>5546</v>
      </c>
      <c r="G78" s="832" t="s">
        <v>5547</v>
      </c>
      <c r="H78" s="849"/>
      <c r="I78" s="849"/>
      <c r="J78" s="832"/>
      <c r="K78" s="832"/>
      <c r="L78" s="849"/>
      <c r="M78" s="849"/>
      <c r="N78" s="832"/>
      <c r="O78" s="832"/>
      <c r="P78" s="849">
        <v>8</v>
      </c>
      <c r="Q78" s="849">
        <v>266.65999999999997</v>
      </c>
      <c r="R78" s="837"/>
      <c r="S78" s="850">
        <v>33.332499999999996</v>
      </c>
    </row>
    <row r="79" spans="1:19" ht="14.4" customHeight="1" x14ac:dyDescent="0.3">
      <c r="A79" s="831" t="s">
        <v>5525</v>
      </c>
      <c r="B79" s="832" t="s">
        <v>5526</v>
      </c>
      <c r="C79" s="832" t="s">
        <v>583</v>
      </c>
      <c r="D79" s="832" t="s">
        <v>3479</v>
      </c>
      <c r="E79" s="832" t="s">
        <v>1016</v>
      </c>
      <c r="F79" s="832" t="s">
        <v>5546</v>
      </c>
      <c r="G79" s="832" t="s">
        <v>5548</v>
      </c>
      <c r="H79" s="849">
        <v>2</v>
      </c>
      <c r="I79" s="849">
        <v>66.67</v>
      </c>
      <c r="J79" s="832"/>
      <c r="K79" s="832">
        <v>33.335000000000001</v>
      </c>
      <c r="L79" s="849"/>
      <c r="M79" s="849"/>
      <c r="N79" s="832"/>
      <c r="O79" s="832"/>
      <c r="P79" s="849">
        <v>11</v>
      </c>
      <c r="Q79" s="849">
        <v>366.67</v>
      </c>
      <c r="R79" s="837"/>
      <c r="S79" s="850">
        <v>33.333636363636366</v>
      </c>
    </row>
    <row r="80" spans="1:19" ht="14.4" customHeight="1" x14ac:dyDescent="0.3">
      <c r="A80" s="831" t="s">
        <v>5525</v>
      </c>
      <c r="B80" s="832" t="s">
        <v>5526</v>
      </c>
      <c r="C80" s="832" t="s">
        <v>583</v>
      </c>
      <c r="D80" s="832" t="s">
        <v>3479</v>
      </c>
      <c r="E80" s="832" t="s">
        <v>1016</v>
      </c>
      <c r="F80" s="832" t="s">
        <v>5551</v>
      </c>
      <c r="G80" s="832" t="s">
        <v>5552</v>
      </c>
      <c r="H80" s="849">
        <v>8</v>
      </c>
      <c r="I80" s="849">
        <v>296</v>
      </c>
      <c r="J80" s="832"/>
      <c r="K80" s="832">
        <v>37</v>
      </c>
      <c r="L80" s="849"/>
      <c r="M80" s="849"/>
      <c r="N80" s="832"/>
      <c r="O80" s="832"/>
      <c r="P80" s="849">
        <v>37</v>
      </c>
      <c r="Q80" s="849">
        <v>1369</v>
      </c>
      <c r="R80" s="837"/>
      <c r="S80" s="850">
        <v>37</v>
      </c>
    </row>
    <row r="81" spans="1:19" ht="14.4" customHeight="1" x14ac:dyDescent="0.3">
      <c r="A81" s="831" t="s">
        <v>5525</v>
      </c>
      <c r="B81" s="832" t="s">
        <v>5526</v>
      </c>
      <c r="C81" s="832" t="s">
        <v>583</v>
      </c>
      <c r="D81" s="832" t="s">
        <v>3479</v>
      </c>
      <c r="E81" s="832" t="s">
        <v>1016</v>
      </c>
      <c r="F81" s="832" t="s">
        <v>5553</v>
      </c>
      <c r="G81" s="832" t="s">
        <v>5554</v>
      </c>
      <c r="H81" s="849"/>
      <c r="I81" s="849"/>
      <c r="J81" s="832"/>
      <c r="K81" s="832"/>
      <c r="L81" s="849"/>
      <c r="M81" s="849"/>
      <c r="N81" s="832"/>
      <c r="O81" s="832"/>
      <c r="P81" s="849">
        <v>21</v>
      </c>
      <c r="Q81" s="849">
        <v>2793</v>
      </c>
      <c r="R81" s="837"/>
      <c r="S81" s="850">
        <v>133</v>
      </c>
    </row>
    <row r="82" spans="1:19" ht="14.4" customHeight="1" x14ac:dyDescent="0.3">
      <c r="A82" s="831" t="s">
        <v>5525</v>
      </c>
      <c r="B82" s="832" t="s">
        <v>5526</v>
      </c>
      <c r="C82" s="832" t="s">
        <v>583</v>
      </c>
      <c r="D82" s="832" t="s">
        <v>3479</v>
      </c>
      <c r="E82" s="832" t="s">
        <v>1016</v>
      </c>
      <c r="F82" s="832" t="s">
        <v>5553</v>
      </c>
      <c r="G82" s="832" t="s">
        <v>5555</v>
      </c>
      <c r="H82" s="849">
        <v>1</v>
      </c>
      <c r="I82" s="849">
        <v>133</v>
      </c>
      <c r="J82" s="832"/>
      <c r="K82" s="832">
        <v>133</v>
      </c>
      <c r="L82" s="849"/>
      <c r="M82" s="849"/>
      <c r="N82" s="832"/>
      <c r="O82" s="832"/>
      <c r="P82" s="849">
        <v>6</v>
      </c>
      <c r="Q82" s="849">
        <v>798</v>
      </c>
      <c r="R82" s="837"/>
      <c r="S82" s="850">
        <v>133</v>
      </c>
    </row>
    <row r="83" spans="1:19" ht="14.4" customHeight="1" x14ac:dyDescent="0.3">
      <c r="A83" s="831" t="s">
        <v>5525</v>
      </c>
      <c r="B83" s="832" t="s">
        <v>5526</v>
      </c>
      <c r="C83" s="832" t="s">
        <v>583</v>
      </c>
      <c r="D83" s="832" t="s">
        <v>3479</v>
      </c>
      <c r="E83" s="832" t="s">
        <v>1016</v>
      </c>
      <c r="F83" s="832" t="s">
        <v>5559</v>
      </c>
      <c r="G83" s="832" t="s">
        <v>5560</v>
      </c>
      <c r="H83" s="849"/>
      <c r="I83" s="849"/>
      <c r="J83" s="832"/>
      <c r="K83" s="832"/>
      <c r="L83" s="849"/>
      <c r="M83" s="849"/>
      <c r="N83" s="832"/>
      <c r="O83" s="832"/>
      <c r="P83" s="849">
        <v>1</v>
      </c>
      <c r="Q83" s="849">
        <v>132</v>
      </c>
      <c r="R83" s="837"/>
      <c r="S83" s="850">
        <v>132</v>
      </c>
    </row>
    <row r="84" spans="1:19" ht="14.4" customHeight="1" x14ac:dyDescent="0.3">
      <c r="A84" s="831" t="s">
        <v>5525</v>
      </c>
      <c r="B84" s="832" t="s">
        <v>5526</v>
      </c>
      <c r="C84" s="832" t="s">
        <v>583</v>
      </c>
      <c r="D84" s="832" t="s">
        <v>3479</v>
      </c>
      <c r="E84" s="832" t="s">
        <v>1016</v>
      </c>
      <c r="F84" s="832" t="s">
        <v>5561</v>
      </c>
      <c r="G84" s="832" t="s">
        <v>5562</v>
      </c>
      <c r="H84" s="849"/>
      <c r="I84" s="849"/>
      <c r="J84" s="832"/>
      <c r="K84" s="832"/>
      <c r="L84" s="849"/>
      <c r="M84" s="849"/>
      <c r="N84" s="832"/>
      <c r="O84" s="832"/>
      <c r="P84" s="849">
        <v>5</v>
      </c>
      <c r="Q84" s="849">
        <v>1180</v>
      </c>
      <c r="R84" s="837"/>
      <c r="S84" s="850">
        <v>236</v>
      </c>
    </row>
    <row r="85" spans="1:19" ht="14.4" customHeight="1" x14ac:dyDescent="0.3">
      <c r="A85" s="831" t="s">
        <v>5525</v>
      </c>
      <c r="B85" s="832" t="s">
        <v>5526</v>
      </c>
      <c r="C85" s="832" t="s">
        <v>583</v>
      </c>
      <c r="D85" s="832" t="s">
        <v>3479</v>
      </c>
      <c r="E85" s="832" t="s">
        <v>1016</v>
      </c>
      <c r="F85" s="832" t="s">
        <v>5561</v>
      </c>
      <c r="G85" s="832" t="s">
        <v>5563</v>
      </c>
      <c r="H85" s="849"/>
      <c r="I85" s="849"/>
      <c r="J85" s="832"/>
      <c r="K85" s="832"/>
      <c r="L85" s="849"/>
      <c r="M85" s="849"/>
      <c r="N85" s="832"/>
      <c r="O85" s="832"/>
      <c r="P85" s="849">
        <v>8</v>
      </c>
      <c r="Q85" s="849">
        <v>1888</v>
      </c>
      <c r="R85" s="837"/>
      <c r="S85" s="850">
        <v>236</v>
      </c>
    </row>
    <row r="86" spans="1:19" ht="14.4" customHeight="1" x14ac:dyDescent="0.3">
      <c r="A86" s="831" t="s">
        <v>5525</v>
      </c>
      <c r="B86" s="832" t="s">
        <v>5526</v>
      </c>
      <c r="C86" s="832" t="s">
        <v>583</v>
      </c>
      <c r="D86" s="832" t="s">
        <v>3479</v>
      </c>
      <c r="E86" s="832" t="s">
        <v>1016</v>
      </c>
      <c r="F86" s="832" t="s">
        <v>5569</v>
      </c>
      <c r="G86" s="832" t="s">
        <v>5570</v>
      </c>
      <c r="H86" s="849"/>
      <c r="I86" s="849"/>
      <c r="J86" s="832"/>
      <c r="K86" s="832"/>
      <c r="L86" s="849"/>
      <c r="M86" s="849"/>
      <c r="N86" s="832"/>
      <c r="O86" s="832"/>
      <c r="P86" s="849">
        <v>2</v>
      </c>
      <c r="Q86" s="849">
        <v>120</v>
      </c>
      <c r="R86" s="837"/>
      <c r="S86" s="850">
        <v>60</v>
      </c>
    </row>
    <row r="87" spans="1:19" ht="14.4" customHeight="1" x14ac:dyDescent="0.3">
      <c r="A87" s="831" t="s">
        <v>5525</v>
      </c>
      <c r="B87" s="832" t="s">
        <v>5526</v>
      </c>
      <c r="C87" s="832" t="s">
        <v>583</v>
      </c>
      <c r="D87" s="832" t="s">
        <v>3480</v>
      </c>
      <c r="E87" s="832" t="s">
        <v>5527</v>
      </c>
      <c r="F87" s="832" t="s">
        <v>5528</v>
      </c>
      <c r="G87" s="832" t="s">
        <v>5529</v>
      </c>
      <c r="H87" s="849">
        <v>4</v>
      </c>
      <c r="I87" s="849">
        <v>433</v>
      </c>
      <c r="J87" s="832">
        <v>0.5</v>
      </c>
      <c r="K87" s="832">
        <v>108.25</v>
      </c>
      <c r="L87" s="849">
        <v>8</v>
      </c>
      <c r="M87" s="849">
        <v>866</v>
      </c>
      <c r="N87" s="832">
        <v>1</v>
      </c>
      <c r="O87" s="832">
        <v>108.25</v>
      </c>
      <c r="P87" s="849"/>
      <c r="Q87" s="849"/>
      <c r="R87" s="837"/>
      <c r="S87" s="850"/>
    </row>
    <row r="88" spans="1:19" ht="14.4" customHeight="1" x14ac:dyDescent="0.3">
      <c r="A88" s="831" t="s">
        <v>5525</v>
      </c>
      <c r="B88" s="832" t="s">
        <v>5526</v>
      </c>
      <c r="C88" s="832" t="s">
        <v>583</v>
      </c>
      <c r="D88" s="832" t="s">
        <v>3480</v>
      </c>
      <c r="E88" s="832" t="s">
        <v>5527</v>
      </c>
      <c r="F88" s="832" t="s">
        <v>5530</v>
      </c>
      <c r="G88" s="832" t="s">
        <v>5531</v>
      </c>
      <c r="H88" s="849">
        <v>2</v>
      </c>
      <c r="I88" s="849">
        <v>122.8</v>
      </c>
      <c r="J88" s="832">
        <v>2</v>
      </c>
      <c r="K88" s="832">
        <v>61.4</v>
      </c>
      <c r="L88" s="849">
        <v>1</v>
      </c>
      <c r="M88" s="849">
        <v>61.4</v>
      </c>
      <c r="N88" s="832">
        <v>1</v>
      </c>
      <c r="O88" s="832">
        <v>61.4</v>
      </c>
      <c r="P88" s="849"/>
      <c r="Q88" s="849"/>
      <c r="R88" s="837"/>
      <c r="S88" s="850"/>
    </row>
    <row r="89" spans="1:19" ht="14.4" customHeight="1" x14ac:dyDescent="0.3">
      <c r="A89" s="831" t="s">
        <v>5525</v>
      </c>
      <c r="B89" s="832" t="s">
        <v>5526</v>
      </c>
      <c r="C89" s="832" t="s">
        <v>583</v>
      </c>
      <c r="D89" s="832" t="s">
        <v>3480</v>
      </c>
      <c r="E89" s="832" t="s">
        <v>5527</v>
      </c>
      <c r="F89" s="832" t="s">
        <v>5534</v>
      </c>
      <c r="G89" s="832"/>
      <c r="H89" s="849">
        <v>20</v>
      </c>
      <c r="I89" s="849">
        <v>1136.8</v>
      </c>
      <c r="J89" s="832"/>
      <c r="K89" s="832">
        <v>56.839999999999996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5525</v>
      </c>
      <c r="B90" s="832" t="s">
        <v>5526</v>
      </c>
      <c r="C90" s="832" t="s">
        <v>583</v>
      </c>
      <c r="D90" s="832" t="s">
        <v>3480</v>
      </c>
      <c r="E90" s="832" t="s">
        <v>5527</v>
      </c>
      <c r="F90" s="832" t="s">
        <v>5535</v>
      </c>
      <c r="G90" s="832" t="s">
        <v>5536</v>
      </c>
      <c r="H90" s="849"/>
      <c r="I90" s="849"/>
      <c r="J90" s="832"/>
      <c r="K90" s="832"/>
      <c r="L90" s="849">
        <v>20</v>
      </c>
      <c r="M90" s="849">
        <v>2088.8000000000002</v>
      </c>
      <c r="N90" s="832">
        <v>1</v>
      </c>
      <c r="O90" s="832">
        <v>104.44000000000001</v>
      </c>
      <c r="P90" s="849"/>
      <c r="Q90" s="849"/>
      <c r="R90" s="837"/>
      <c r="S90" s="850"/>
    </row>
    <row r="91" spans="1:19" ht="14.4" customHeight="1" x14ac:dyDescent="0.3">
      <c r="A91" s="831" t="s">
        <v>5525</v>
      </c>
      <c r="B91" s="832" t="s">
        <v>5526</v>
      </c>
      <c r="C91" s="832" t="s">
        <v>583</v>
      </c>
      <c r="D91" s="832" t="s">
        <v>3480</v>
      </c>
      <c r="E91" s="832" t="s">
        <v>5527</v>
      </c>
      <c r="F91" s="832" t="s">
        <v>5535</v>
      </c>
      <c r="G91" s="832" t="s">
        <v>5537</v>
      </c>
      <c r="H91" s="849"/>
      <c r="I91" s="849"/>
      <c r="J91" s="832"/>
      <c r="K91" s="832"/>
      <c r="L91" s="849">
        <v>20</v>
      </c>
      <c r="M91" s="849">
        <v>2088.8000000000002</v>
      </c>
      <c r="N91" s="832">
        <v>1</v>
      </c>
      <c r="O91" s="832">
        <v>104.44000000000001</v>
      </c>
      <c r="P91" s="849"/>
      <c r="Q91" s="849"/>
      <c r="R91" s="837"/>
      <c r="S91" s="850"/>
    </row>
    <row r="92" spans="1:19" ht="14.4" customHeight="1" x14ac:dyDescent="0.3">
      <c r="A92" s="831" t="s">
        <v>5525</v>
      </c>
      <c r="B92" s="832" t="s">
        <v>5526</v>
      </c>
      <c r="C92" s="832" t="s">
        <v>583</v>
      </c>
      <c r="D92" s="832" t="s">
        <v>3480</v>
      </c>
      <c r="E92" s="832" t="s">
        <v>1016</v>
      </c>
      <c r="F92" s="832" t="s">
        <v>5523</v>
      </c>
      <c r="G92" s="832" t="s">
        <v>5524</v>
      </c>
      <c r="H92" s="849">
        <v>51</v>
      </c>
      <c r="I92" s="849">
        <v>1887</v>
      </c>
      <c r="J92" s="832">
        <v>1.0625</v>
      </c>
      <c r="K92" s="832">
        <v>37</v>
      </c>
      <c r="L92" s="849">
        <v>48</v>
      </c>
      <c r="M92" s="849">
        <v>1776</v>
      </c>
      <c r="N92" s="832">
        <v>1</v>
      </c>
      <c r="O92" s="832">
        <v>37</v>
      </c>
      <c r="P92" s="849">
        <v>60</v>
      </c>
      <c r="Q92" s="849">
        <v>2220</v>
      </c>
      <c r="R92" s="837">
        <v>1.25</v>
      </c>
      <c r="S92" s="850">
        <v>37</v>
      </c>
    </row>
    <row r="93" spans="1:19" ht="14.4" customHeight="1" x14ac:dyDescent="0.3">
      <c r="A93" s="831" t="s">
        <v>5525</v>
      </c>
      <c r="B93" s="832" t="s">
        <v>5526</v>
      </c>
      <c r="C93" s="832" t="s">
        <v>583</v>
      </c>
      <c r="D93" s="832" t="s">
        <v>3480</v>
      </c>
      <c r="E93" s="832" t="s">
        <v>1016</v>
      </c>
      <c r="F93" s="832" t="s">
        <v>5523</v>
      </c>
      <c r="G93" s="832" t="s">
        <v>5538</v>
      </c>
      <c r="H93" s="849">
        <v>1</v>
      </c>
      <c r="I93" s="849">
        <v>37</v>
      </c>
      <c r="J93" s="832">
        <v>0.14285714285714285</v>
      </c>
      <c r="K93" s="832">
        <v>37</v>
      </c>
      <c r="L93" s="849">
        <v>7</v>
      </c>
      <c r="M93" s="849">
        <v>259</v>
      </c>
      <c r="N93" s="832">
        <v>1</v>
      </c>
      <c r="O93" s="832">
        <v>37</v>
      </c>
      <c r="P93" s="849">
        <v>23</v>
      </c>
      <c r="Q93" s="849">
        <v>851</v>
      </c>
      <c r="R93" s="837">
        <v>3.2857142857142856</v>
      </c>
      <c r="S93" s="850">
        <v>37</v>
      </c>
    </row>
    <row r="94" spans="1:19" ht="14.4" customHeight="1" x14ac:dyDescent="0.3">
      <c r="A94" s="831" t="s">
        <v>5525</v>
      </c>
      <c r="B94" s="832" t="s">
        <v>5526</v>
      </c>
      <c r="C94" s="832" t="s">
        <v>583</v>
      </c>
      <c r="D94" s="832" t="s">
        <v>3480</v>
      </c>
      <c r="E94" s="832" t="s">
        <v>1016</v>
      </c>
      <c r="F94" s="832" t="s">
        <v>5541</v>
      </c>
      <c r="G94" s="832" t="s">
        <v>5542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5</v>
      </c>
      <c r="R94" s="837"/>
      <c r="S94" s="850">
        <v>5</v>
      </c>
    </row>
    <row r="95" spans="1:19" ht="14.4" customHeight="1" x14ac:dyDescent="0.3">
      <c r="A95" s="831" t="s">
        <v>5525</v>
      </c>
      <c r="B95" s="832" t="s">
        <v>5526</v>
      </c>
      <c r="C95" s="832" t="s">
        <v>583</v>
      </c>
      <c r="D95" s="832" t="s">
        <v>3480</v>
      </c>
      <c r="E95" s="832" t="s">
        <v>1016</v>
      </c>
      <c r="F95" s="832" t="s">
        <v>5543</v>
      </c>
      <c r="G95" s="832" t="s">
        <v>5544</v>
      </c>
      <c r="H95" s="849">
        <v>3</v>
      </c>
      <c r="I95" s="849">
        <v>1407</v>
      </c>
      <c r="J95" s="832"/>
      <c r="K95" s="832">
        <v>469</v>
      </c>
      <c r="L95" s="849"/>
      <c r="M95" s="849"/>
      <c r="N95" s="832"/>
      <c r="O95" s="832"/>
      <c r="P95" s="849">
        <v>4</v>
      </c>
      <c r="Q95" s="849">
        <v>1884</v>
      </c>
      <c r="R95" s="837"/>
      <c r="S95" s="850">
        <v>471</v>
      </c>
    </row>
    <row r="96" spans="1:19" ht="14.4" customHeight="1" x14ac:dyDescent="0.3">
      <c r="A96" s="831" t="s">
        <v>5525</v>
      </c>
      <c r="B96" s="832" t="s">
        <v>5526</v>
      </c>
      <c r="C96" s="832" t="s">
        <v>583</v>
      </c>
      <c r="D96" s="832" t="s">
        <v>3480</v>
      </c>
      <c r="E96" s="832" t="s">
        <v>1016</v>
      </c>
      <c r="F96" s="832" t="s">
        <v>5543</v>
      </c>
      <c r="G96" s="832" t="s">
        <v>5545</v>
      </c>
      <c r="H96" s="849">
        <v>3</v>
      </c>
      <c r="I96" s="849">
        <v>1407</v>
      </c>
      <c r="J96" s="832">
        <v>2.9936170212765956</v>
      </c>
      <c r="K96" s="832">
        <v>469</v>
      </c>
      <c r="L96" s="849">
        <v>1</v>
      </c>
      <c r="M96" s="849">
        <v>470</v>
      </c>
      <c r="N96" s="832">
        <v>1</v>
      </c>
      <c r="O96" s="832">
        <v>470</v>
      </c>
      <c r="P96" s="849">
        <v>1</v>
      </c>
      <c r="Q96" s="849">
        <v>471</v>
      </c>
      <c r="R96" s="837">
        <v>1.0021276595744681</v>
      </c>
      <c r="S96" s="850">
        <v>471</v>
      </c>
    </row>
    <row r="97" spans="1:19" ht="14.4" customHeight="1" x14ac:dyDescent="0.3">
      <c r="A97" s="831" t="s">
        <v>5525</v>
      </c>
      <c r="B97" s="832" t="s">
        <v>5526</v>
      </c>
      <c r="C97" s="832" t="s">
        <v>583</v>
      </c>
      <c r="D97" s="832" t="s">
        <v>3480</v>
      </c>
      <c r="E97" s="832" t="s">
        <v>1016</v>
      </c>
      <c r="F97" s="832" t="s">
        <v>5546</v>
      </c>
      <c r="G97" s="832" t="s">
        <v>5547</v>
      </c>
      <c r="H97" s="849">
        <v>3</v>
      </c>
      <c r="I97" s="849">
        <v>99.99</v>
      </c>
      <c r="J97" s="832">
        <v>3</v>
      </c>
      <c r="K97" s="832">
        <v>33.33</v>
      </c>
      <c r="L97" s="849">
        <v>1</v>
      </c>
      <c r="M97" s="849">
        <v>33.33</v>
      </c>
      <c r="N97" s="832">
        <v>1</v>
      </c>
      <c r="O97" s="832">
        <v>33.33</v>
      </c>
      <c r="P97" s="849">
        <v>7</v>
      </c>
      <c r="Q97" s="849">
        <v>233.32999999999998</v>
      </c>
      <c r="R97" s="837">
        <v>7.0006000600060005</v>
      </c>
      <c r="S97" s="850">
        <v>33.332857142857144</v>
      </c>
    </row>
    <row r="98" spans="1:19" ht="14.4" customHeight="1" x14ac:dyDescent="0.3">
      <c r="A98" s="831" t="s">
        <v>5525</v>
      </c>
      <c r="B98" s="832" t="s">
        <v>5526</v>
      </c>
      <c r="C98" s="832" t="s">
        <v>583</v>
      </c>
      <c r="D98" s="832" t="s">
        <v>3480</v>
      </c>
      <c r="E98" s="832" t="s">
        <v>1016</v>
      </c>
      <c r="F98" s="832" t="s">
        <v>5546</v>
      </c>
      <c r="G98" s="832" t="s">
        <v>5548</v>
      </c>
      <c r="H98" s="849">
        <v>3</v>
      </c>
      <c r="I98" s="849">
        <v>100</v>
      </c>
      <c r="J98" s="832">
        <v>1.4999250037498124</v>
      </c>
      <c r="K98" s="832">
        <v>33.333333333333336</v>
      </c>
      <c r="L98" s="849">
        <v>2</v>
      </c>
      <c r="M98" s="849">
        <v>66.67</v>
      </c>
      <c r="N98" s="832">
        <v>1</v>
      </c>
      <c r="O98" s="832">
        <v>33.335000000000001</v>
      </c>
      <c r="P98" s="849">
        <v>2</v>
      </c>
      <c r="Q98" s="849">
        <v>66.67</v>
      </c>
      <c r="R98" s="837">
        <v>1</v>
      </c>
      <c r="S98" s="850">
        <v>33.335000000000001</v>
      </c>
    </row>
    <row r="99" spans="1:19" ht="14.4" customHeight="1" x14ac:dyDescent="0.3">
      <c r="A99" s="831" t="s">
        <v>5525</v>
      </c>
      <c r="B99" s="832" t="s">
        <v>5526</v>
      </c>
      <c r="C99" s="832" t="s">
        <v>583</v>
      </c>
      <c r="D99" s="832" t="s">
        <v>3480</v>
      </c>
      <c r="E99" s="832" t="s">
        <v>1016</v>
      </c>
      <c r="F99" s="832" t="s">
        <v>5549</v>
      </c>
      <c r="G99" s="832" t="s">
        <v>5550</v>
      </c>
      <c r="H99" s="849">
        <v>0</v>
      </c>
      <c r="I99" s="849">
        <v>0</v>
      </c>
      <c r="J99" s="832"/>
      <c r="K99" s="832"/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5525</v>
      </c>
      <c r="B100" s="832" t="s">
        <v>5526</v>
      </c>
      <c r="C100" s="832" t="s">
        <v>583</v>
      </c>
      <c r="D100" s="832" t="s">
        <v>3480</v>
      </c>
      <c r="E100" s="832" t="s">
        <v>1016</v>
      </c>
      <c r="F100" s="832" t="s">
        <v>5551</v>
      </c>
      <c r="G100" s="832" t="s">
        <v>5552</v>
      </c>
      <c r="H100" s="849">
        <v>32</v>
      </c>
      <c r="I100" s="849">
        <v>1184</v>
      </c>
      <c r="J100" s="832">
        <v>1.5238095238095237</v>
      </c>
      <c r="K100" s="832">
        <v>37</v>
      </c>
      <c r="L100" s="849">
        <v>21</v>
      </c>
      <c r="M100" s="849">
        <v>777</v>
      </c>
      <c r="N100" s="832">
        <v>1</v>
      </c>
      <c r="O100" s="832">
        <v>37</v>
      </c>
      <c r="P100" s="849">
        <v>15</v>
      </c>
      <c r="Q100" s="849">
        <v>555</v>
      </c>
      <c r="R100" s="837">
        <v>0.7142857142857143</v>
      </c>
      <c r="S100" s="850">
        <v>37</v>
      </c>
    </row>
    <row r="101" spans="1:19" ht="14.4" customHeight="1" x14ac:dyDescent="0.3">
      <c r="A101" s="831" t="s">
        <v>5525</v>
      </c>
      <c r="B101" s="832" t="s">
        <v>5526</v>
      </c>
      <c r="C101" s="832" t="s">
        <v>583</v>
      </c>
      <c r="D101" s="832" t="s">
        <v>3480</v>
      </c>
      <c r="E101" s="832" t="s">
        <v>1016</v>
      </c>
      <c r="F101" s="832" t="s">
        <v>5553</v>
      </c>
      <c r="G101" s="832" t="s">
        <v>5554</v>
      </c>
      <c r="H101" s="849">
        <v>2</v>
      </c>
      <c r="I101" s="849">
        <v>266</v>
      </c>
      <c r="J101" s="832">
        <v>2</v>
      </c>
      <c r="K101" s="832">
        <v>133</v>
      </c>
      <c r="L101" s="849">
        <v>1</v>
      </c>
      <c r="M101" s="849">
        <v>133</v>
      </c>
      <c r="N101" s="832">
        <v>1</v>
      </c>
      <c r="O101" s="832">
        <v>133</v>
      </c>
      <c r="P101" s="849">
        <v>4</v>
      </c>
      <c r="Q101" s="849">
        <v>532</v>
      </c>
      <c r="R101" s="837">
        <v>4</v>
      </c>
      <c r="S101" s="850">
        <v>133</v>
      </c>
    </row>
    <row r="102" spans="1:19" ht="14.4" customHeight="1" x14ac:dyDescent="0.3">
      <c r="A102" s="831" t="s">
        <v>5525</v>
      </c>
      <c r="B102" s="832" t="s">
        <v>5526</v>
      </c>
      <c r="C102" s="832" t="s">
        <v>583</v>
      </c>
      <c r="D102" s="832" t="s">
        <v>3480</v>
      </c>
      <c r="E102" s="832" t="s">
        <v>1016</v>
      </c>
      <c r="F102" s="832" t="s">
        <v>5553</v>
      </c>
      <c r="G102" s="832" t="s">
        <v>5555</v>
      </c>
      <c r="H102" s="849">
        <v>19</v>
      </c>
      <c r="I102" s="849">
        <v>2527</v>
      </c>
      <c r="J102" s="832">
        <v>1.2666666666666666</v>
      </c>
      <c r="K102" s="832">
        <v>133</v>
      </c>
      <c r="L102" s="849">
        <v>15</v>
      </c>
      <c r="M102" s="849">
        <v>1995</v>
      </c>
      <c r="N102" s="832">
        <v>1</v>
      </c>
      <c r="O102" s="832">
        <v>133</v>
      </c>
      <c r="P102" s="849">
        <v>10</v>
      </c>
      <c r="Q102" s="849">
        <v>1330</v>
      </c>
      <c r="R102" s="837">
        <v>0.66666666666666663</v>
      </c>
      <c r="S102" s="850">
        <v>133</v>
      </c>
    </row>
    <row r="103" spans="1:19" ht="14.4" customHeight="1" x14ac:dyDescent="0.3">
      <c r="A103" s="831" t="s">
        <v>5525</v>
      </c>
      <c r="B103" s="832" t="s">
        <v>5526</v>
      </c>
      <c r="C103" s="832" t="s">
        <v>583</v>
      </c>
      <c r="D103" s="832" t="s">
        <v>3480</v>
      </c>
      <c r="E103" s="832" t="s">
        <v>1016</v>
      </c>
      <c r="F103" s="832" t="s">
        <v>5559</v>
      </c>
      <c r="G103" s="832" t="s">
        <v>5560</v>
      </c>
      <c r="H103" s="849">
        <v>20</v>
      </c>
      <c r="I103" s="849">
        <v>2620</v>
      </c>
      <c r="J103" s="832">
        <v>0.49621212121212122</v>
      </c>
      <c r="K103" s="832">
        <v>131</v>
      </c>
      <c r="L103" s="849">
        <v>40</v>
      </c>
      <c r="M103" s="849">
        <v>5280</v>
      </c>
      <c r="N103" s="832">
        <v>1</v>
      </c>
      <c r="O103" s="832">
        <v>132</v>
      </c>
      <c r="P103" s="849"/>
      <c r="Q103" s="849"/>
      <c r="R103" s="837"/>
      <c r="S103" s="850"/>
    </row>
    <row r="104" spans="1:19" ht="14.4" customHeight="1" x14ac:dyDescent="0.3">
      <c r="A104" s="831" t="s">
        <v>5525</v>
      </c>
      <c r="B104" s="832" t="s">
        <v>5526</v>
      </c>
      <c r="C104" s="832" t="s">
        <v>583</v>
      </c>
      <c r="D104" s="832" t="s">
        <v>3480</v>
      </c>
      <c r="E104" s="832" t="s">
        <v>1016</v>
      </c>
      <c r="F104" s="832" t="s">
        <v>5561</v>
      </c>
      <c r="G104" s="832" t="s">
        <v>5562</v>
      </c>
      <c r="H104" s="849"/>
      <c r="I104" s="849"/>
      <c r="J104" s="832"/>
      <c r="K104" s="832"/>
      <c r="L104" s="849">
        <v>1</v>
      </c>
      <c r="M104" s="849">
        <v>235</v>
      </c>
      <c r="N104" s="832">
        <v>1</v>
      </c>
      <c r="O104" s="832">
        <v>235</v>
      </c>
      <c r="P104" s="849">
        <v>10</v>
      </c>
      <c r="Q104" s="849">
        <v>2360</v>
      </c>
      <c r="R104" s="837">
        <v>10.042553191489361</v>
      </c>
      <c r="S104" s="850">
        <v>236</v>
      </c>
    </row>
    <row r="105" spans="1:19" ht="14.4" customHeight="1" x14ac:dyDescent="0.3">
      <c r="A105" s="831" t="s">
        <v>5525</v>
      </c>
      <c r="B105" s="832" t="s">
        <v>5526</v>
      </c>
      <c r="C105" s="832" t="s">
        <v>583</v>
      </c>
      <c r="D105" s="832" t="s">
        <v>3480</v>
      </c>
      <c r="E105" s="832" t="s">
        <v>1016</v>
      </c>
      <c r="F105" s="832" t="s">
        <v>5561</v>
      </c>
      <c r="G105" s="832" t="s">
        <v>5563</v>
      </c>
      <c r="H105" s="849">
        <v>2</v>
      </c>
      <c r="I105" s="849">
        <v>470</v>
      </c>
      <c r="J105" s="832">
        <v>0.66666666666666663</v>
      </c>
      <c r="K105" s="832">
        <v>235</v>
      </c>
      <c r="L105" s="849">
        <v>3</v>
      </c>
      <c r="M105" s="849">
        <v>705</v>
      </c>
      <c r="N105" s="832">
        <v>1</v>
      </c>
      <c r="O105" s="832">
        <v>235</v>
      </c>
      <c r="P105" s="849">
        <v>3</v>
      </c>
      <c r="Q105" s="849">
        <v>708</v>
      </c>
      <c r="R105" s="837">
        <v>1.0042553191489361</v>
      </c>
      <c r="S105" s="850">
        <v>236</v>
      </c>
    </row>
    <row r="106" spans="1:19" ht="14.4" customHeight="1" x14ac:dyDescent="0.3">
      <c r="A106" s="831" t="s">
        <v>5525</v>
      </c>
      <c r="B106" s="832" t="s">
        <v>5526</v>
      </c>
      <c r="C106" s="832" t="s">
        <v>583</v>
      </c>
      <c r="D106" s="832" t="s">
        <v>3480</v>
      </c>
      <c r="E106" s="832" t="s">
        <v>1016</v>
      </c>
      <c r="F106" s="832" t="s">
        <v>5564</v>
      </c>
      <c r="G106" s="832" t="s">
        <v>5565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74</v>
      </c>
      <c r="R106" s="837"/>
      <c r="S106" s="850">
        <v>74</v>
      </c>
    </row>
    <row r="107" spans="1:19" ht="14.4" customHeight="1" x14ac:dyDescent="0.3">
      <c r="A107" s="831" t="s">
        <v>5525</v>
      </c>
      <c r="B107" s="832" t="s">
        <v>5526</v>
      </c>
      <c r="C107" s="832" t="s">
        <v>583</v>
      </c>
      <c r="D107" s="832" t="s">
        <v>3480</v>
      </c>
      <c r="E107" s="832" t="s">
        <v>1016</v>
      </c>
      <c r="F107" s="832" t="s">
        <v>5566</v>
      </c>
      <c r="G107" s="832" t="s">
        <v>5567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223</v>
      </c>
      <c r="R107" s="837"/>
      <c r="S107" s="850">
        <v>223</v>
      </c>
    </row>
    <row r="108" spans="1:19" ht="14.4" customHeight="1" x14ac:dyDescent="0.3">
      <c r="A108" s="831" t="s">
        <v>5525</v>
      </c>
      <c r="B108" s="832" t="s">
        <v>5526</v>
      </c>
      <c r="C108" s="832" t="s">
        <v>583</v>
      </c>
      <c r="D108" s="832" t="s">
        <v>3480</v>
      </c>
      <c r="E108" s="832" t="s">
        <v>1016</v>
      </c>
      <c r="F108" s="832" t="s">
        <v>5569</v>
      </c>
      <c r="G108" s="832" t="s">
        <v>5570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60</v>
      </c>
      <c r="R108" s="837"/>
      <c r="S108" s="850">
        <v>60</v>
      </c>
    </row>
    <row r="109" spans="1:19" ht="14.4" customHeight="1" x14ac:dyDescent="0.3">
      <c r="A109" s="831" t="s">
        <v>5525</v>
      </c>
      <c r="B109" s="832" t="s">
        <v>5526</v>
      </c>
      <c r="C109" s="832" t="s">
        <v>583</v>
      </c>
      <c r="D109" s="832" t="s">
        <v>3480</v>
      </c>
      <c r="E109" s="832" t="s">
        <v>1016</v>
      </c>
      <c r="F109" s="832" t="s">
        <v>5571</v>
      </c>
      <c r="G109" s="832" t="s">
        <v>5572</v>
      </c>
      <c r="H109" s="849"/>
      <c r="I109" s="849"/>
      <c r="J109" s="832"/>
      <c r="K109" s="832"/>
      <c r="L109" s="849"/>
      <c r="M109" s="849"/>
      <c r="N109" s="832"/>
      <c r="O109" s="832"/>
      <c r="P109" s="849">
        <v>1</v>
      </c>
      <c r="Q109" s="849">
        <v>178</v>
      </c>
      <c r="R109" s="837"/>
      <c r="S109" s="850">
        <v>178</v>
      </c>
    </row>
    <row r="110" spans="1:19" ht="14.4" customHeight="1" x14ac:dyDescent="0.3">
      <c r="A110" s="831" t="s">
        <v>5525</v>
      </c>
      <c r="B110" s="832" t="s">
        <v>5573</v>
      </c>
      <c r="C110" s="832" t="s">
        <v>583</v>
      </c>
      <c r="D110" s="832" t="s">
        <v>3467</v>
      </c>
      <c r="E110" s="832" t="s">
        <v>1016</v>
      </c>
      <c r="F110" s="832" t="s">
        <v>5523</v>
      </c>
      <c r="G110" s="832" t="s">
        <v>5538</v>
      </c>
      <c r="H110" s="849"/>
      <c r="I110" s="849"/>
      <c r="J110" s="832"/>
      <c r="K110" s="832"/>
      <c r="L110" s="849"/>
      <c r="M110" s="849"/>
      <c r="N110" s="832"/>
      <c r="O110" s="832"/>
      <c r="P110" s="849">
        <v>1</v>
      </c>
      <c r="Q110" s="849">
        <v>37</v>
      </c>
      <c r="R110" s="837"/>
      <c r="S110" s="850">
        <v>37</v>
      </c>
    </row>
    <row r="111" spans="1:19" ht="14.4" customHeight="1" x14ac:dyDescent="0.3">
      <c r="A111" s="831" t="s">
        <v>5525</v>
      </c>
      <c r="B111" s="832" t="s">
        <v>5573</v>
      </c>
      <c r="C111" s="832" t="s">
        <v>583</v>
      </c>
      <c r="D111" s="832" t="s">
        <v>5517</v>
      </c>
      <c r="E111" s="832" t="s">
        <v>1016</v>
      </c>
      <c r="F111" s="832" t="s">
        <v>5580</v>
      </c>
      <c r="G111" s="832" t="s">
        <v>5581</v>
      </c>
      <c r="H111" s="849">
        <v>1</v>
      </c>
      <c r="I111" s="849">
        <v>122</v>
      </c>
      <c r="J111" s="832">
        <v>1</v>
      </c>
      <c r="K111" s="832">
        <v>122</v>
      </c>
      <c r="L111" s="849">
        <v>1</v>
      </c>
      <c r="M111" s="849">
        <v>122</v>
      </c>
      <c r="N111" s="832">
        <v>1</v>
      </c>
      <c r="O111" s="832">
        <v>122</v>
      </c>
      <c r="P111" s="849"/>
      <c r="Q111" s="849"/>
      <c r="R111" s="837"/>
      <c r="S111" s="850"/>
    </row>
    <row r="112" spans="1:19" ht="14.4" customHeight="1" x14ac:dyDescent="0.3">
      <c r="A112" s="831" t="s">
        <v>5525</v>
      </c>
      <c r="B112" s="832" t="s">
        <v>5573</v>
      </c>
      <c r="C112" s="832" t="s">
        <v>583</v>
      </c>
      <c r="D112" s="832" t="s">
        <v>5517</v>
      </c>
      <c r="E112" s="832" t="s">
        <v>1016</v>
      </c>
      <c r="F112" s="832" t="s">
        <v>5551</v>
      </c>
      <c r="G112" s="832" t="s">
        <v>5552</v>
      </c>
      <c r="H112" s="849">
        <v>4</v>
      </c>
      <c r="I112" s="849">
        <v>148</v>
      </c>
      <c r="J112" s="832"/>
      <c r="K112" s="832">
        <v>37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5525</v>
      </c>
      <c r="B113" s="832" t="s">
        <v>5573</v>
      </c>
      <c r="C113" s="832" t="s">
        <v>583</v>
      </c>
      <c r="D113" s="832" t="s">
        <v>5517</v>
      </c>
      <c r="E113" s="832" t="s">
        <v>1016</v>
      </c>
      <c r="F113" s="832" t="s">
        <v>5571</v>
      </c>
      <c r="G113" s="832" t="s">
        <v>5572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178</v>
      </c>
      <c r="R113" s="837"/>
      <c r="S113" s="850">
        <v>178</v>
      </c>
    </row>
    <row r="114" spans="1:19" ht="14.4" customHeight="1" x14ac:dyDescent="0.3">
      <c r="A114" s="831" t="s">
        <v>5525</v>
      </c>
      <c r="B114" s="832" t="s">
        <v>5573</v>
      </c>
      <c r="C114" s="832" t="s">
        <v>583</v>
      </c>
      <c r="D114" s="832" t="s">
        <v>3468</v>
      </c>
      <c r="E114" s="832" t="s">
        <v>5527</v>
      </c>
      <c r="F114" s="832" t="s">
        <v>5528</v>
      </c>
      <c r="G114" s="832" t="s">
        <v>5529</v>
      </c>
      <c r="H114" s="849">
        <v>22</v>
      </c>
      <c r="I114" s="849">
        <v>2381.5</v>
      </c>
      <c r="J114" s="832">
        <v>1.2222222222222223</v>
      </c>
      <c r="K114" s="832">
        <v>108.25</v>
      </c>
      <c r="L114" s="849">
        <v>18</v>
      </c>
      <c r="M114" s="849">
        <v>1948.5</v>
      </c>
      <c r="N114" s="832">
        <v>1</v>
      </c>
      <c r="O114" s="832">
        <v>108.25</v>
      </c>
      <c r="P114" s="849">
        <v>20.200000000000003</v>
      </c>
      <c r="Q114" s="849">
        <v>2186.65</v>
      </c>
      <c r="R114" s="837">
        <v>1.1222222222222222</v>
      </c>
      <c r="S114" s="850">
        <v>108.24999999999999</v>
      </c>
    </row>
    <row r="115" spans="1:19" ht="14.4" customHeight="1" x14ac:dyDescent="0.3">
      <c r="A115" s="831" t="s">
        <v>5525</v>
      </c>
      <c r="B115" s="832" t="s">
        <v>5573</v>
      </c>
      <c r="C115" s="832" t="s">
        <v>583</v>
      </c>
      <c r="D115" s="832" t="s">
        <v>3468</v>
      </c>
      <c r="E115" s="832" t="s">
        <v>5527</v>
      </c>
      <c r="F115" s="832" t="s">
        <v>5530</v>
      </c>
      <c r="G115" s="832" t="s">
        <v>5531</v>
      </c>
      <c r="H115" s="849">
        <v>4.8</v>
      </c>
      <c r="I115" s="849">
        <v>294.71999999999997</v>
      </c>
      <c r="J115" s="832">
        <v>0.94117647058823528</v>
      </c>
      <c r="K115" s="832">
        <v>61.4</v>
      </c>
      <c r="L115" s="849">
        <v>5.0999999999999996</v>
      </c>
      <c r="M115" s="849">
        <v>313.14</v>
      </c>
      <c r="N115" s="832">
        <v>1</v>
      </c>
      <c r="O115" s="832">
        <v>61.4</v>
      </c>
      <c r="P115" s="849">
        <v>7.9</v>
      </c>
      <c r="Q115" s="849">
        <v>485.05999999999995</v>
      </c>
      <c r="R115" s="837">
        <v>1.5490196078431371</v>
      </c>
      <c r="S115" s="850">
        <v>61.399999999999991</v>
      </c>
    </row>
    <row r="116" spans="1:19" ht="14.4" customHeight="1" x14ac:dyDescent="0.3">
      <c r="A116" s="831" t="s">
        <v>5525</v>
      </c>
      <c r="B116" s="832" t="s">
        <v>5573</v>
      </c>
      <c r="C116" s="832" t="s">
        <v>583</v>
      </c>
      <c r="D116" s="832" t="s">
        <v>3468</v>
      </c>
      <c r="E116" s="832" t="s">
        <v>5527</v>
      </c>
      <c r="F116" s="832" t="s">
        <v>5530</v>
      </c>
      <c r="G116" s="832" t="s">
        <v>1461</v>
      </c>
      <c r="H116" s="849">
        <v>3</v>
      </c>
      <c r="I116" s="849">
        <v>184.20000000000002</v>
      </c>
      <c r="J116" s="832">
        <v>1.3043478260869568</v>
      </c>
      <c r="K116" s="832">
        <v>61.400000000000006</v>
      </c>
      <c r="L116" s="849">
        <v>2.2999999999999998</v>
      </c>
      <c r="M116" s="849">
        <v>141.22</v>
      </c>
      <c r="N116" s="832">
        <v>1</v>
      </c>
      <c r="O116" s="832">
        <v>61.400000000000006</v>
      </c>
      <c r="P116" s="849">
        <v>3.9</v>
      </c>
      <c r="Q116" s="849">
        <v>197.58999999999997</v>
      </c>
      <c r="R116" s="837">
        <v>1.3991644243025065</v>
      </c>
      <c r="S116" s="850">
        <v>50.664102564102556</v>
      </c>
    </row>
    <row r="117" spans="1:19" ht="14.4" customHeight="1" x14ac:dyDescent="0.3">
      <c r="A117" s="831" t="s">
        <v>5525</v>
      </c>
      <c r="B117" s="832" t="s">
        <v>5573</v>
      </c>
      <c r="C117" s="832" t="s">
        <v>583</v>
      </c>
      <c r="D117" s="832" t="s">
        <v>3468</v>
      </c>
      <c r="E117" s="832" t="s">
        <v>5527</v>
      </c>
      <c r="F117" s="832" t="s">
        <v>5533</v>
      </c>
      <c r="G117" s="832" t="s">
        <v>639</v>
      </c>
      <c r="H117" s="849"/>
      <c r="I117" s="849"/>
      <c r="J117" s="832"/>
      <c r="K117" s="832"/>
      <c r="L117" s="849"/>
      <c r="M117" s="849"/>
      <c r="N117" s="832"/>
      <c r="O117" s="832"/>
      <c r="P117" s="849">
        <v>1</v>
      </c>
      <c r="Q117" s="849">
        <v>78</v>
      </c>
      <c r="R117" s="837"/>
      <c r="S117" s="850">
        <v>78</v>
      </c>
    </row>
    <row r="118" spans="1:19" ht="14.4" customHeight="1" x14ac:dyDescent="0.3">
      <c r="A118" s="831" t="s">
        <v>5525</v>
      </c>
      <c r="B118" s="832" t="s">
        <v>5573</v>
      </c>
      <c r="C118" s="832" t="s">
        <v>583</v>
      </c>
      <c r="D118" s="832" t="s">
        <v>3468</v>
      </c>
      <c r="E118" s="832" t="s">
        <v>5527</v>
      </c>
      <c r="F118" s="832" t="s">
        <v>5534</v>
      </c>
      <c r="G118" s="832"/>
      <c r="H118" s="849">
        <v>88</v>
      </c>
      <c r="I118" s="849">
        <v>9000.32</v>
      </c>
      <c r="J118" s="832"/>
      <c r="K118" s="832">
        <v>102.27636363636363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5525</v>
      </c>
      <c r="B119" s="832" t="s">
        <v>5573</v>
      </c>
      <c r="C119" s="832" t="s">
        <v>583</v>
      </c>
      <c r="D119" s="832" t="s">
        <v>3468</v>
      </c>
      <c r="E119" s="832" t="s">
        <v>5527</v>
      </c>
      <c r="F119" s="832" t="s">
        <v>5575</v>
      </c>
      <c r="G119" s="832" t="s">
        <v>5576</v>
      </c>
      <c r="H119" s="849"/>
      <c r="I119" s="849"/>
      <c r="J119" s="832"/>
      <c r="K119" s="832"/>
      <c r="L119" s="849"/>
      <c r="M119" s="849"/>
      <c r="N119" s="832"/>
      <c r="O119" s="832"/>
      <c r="P119" s="849">
        <v>13</v>
      </c>
      <c r="Q119" s="849">
        <v>31.72</v>
      </c>
      <c r="R119" s="837"/>
      <c r="S119" s="850">
        <v>2.44</v>
      </c>
    </row>
    <row r="120" spans="1:19" ht="14.4" customHeight="1" x14ac:dyDescent="0.3">
      <c r="A120" s="831" t="s">
        <v>5525</v>
      </c>
      <c r="B120" s="832" t="s">
        <v>5573</v>
      </c>
      <c r="C120" s="832" t="s">
        <v>583</v>
      </c>
      <c r="D120" s="832" t="s">
        <v>3468</v>
      </c>
      <c r="E120" s="832" t="s">
        <v>5527</v>
      </c>
      <c r="F120" s="832" t="s">
        <v>5577</v>
      </c>
      <c r="G120" s="832" t="s">
        <v>5578</v>
      </c>
      <c r="H120" s="849">
        <v>11</v>
      </c>
      <c r="I120" s="849">
        <v>16569</v>
      </c>
      <c r="J120" s="832">
        <v>3.2354503346950252</v>
      </c>
      <c r="K120" s="832">
        <v>1506.2727272727273</v>
      </c>
      <c r="L120" s="849">
        <v>3.4</v>
      </c>
      <c r="M120" s="849">
        <v>5121.08</v>
      </c>
      <c r="N120" s="832">
        <v>1</v>
      </c>
      <c r="O120" s="832">
        <v>1506.2</v>
      </c>
      <c r="P120" s="849">
        <v>0.5</v>
      </c>
      <c r="Q120" s="849">
        <v>753.1</v>
      </c>
      <c r="R120" s="837">
        <v>0.14705882352941177</v>
      </c>
      <c r="S120" s="850">
        <v>1506.2</v>
      </c>
    </row>
    <row r="121" spans="1:19" ht="14.4" customHeight="1" x14ac:dyDescent="0.3">
      <c r="A121" s="831" t="s">
        <v>5525</v>
      </c>
      <c r="B121" s="832" t="s">
        <v>5573</v>
      </c>
      <c r="C121" s="832" t="s">
        <v>583</v>
      </c>
      <c r="D121" s="832" t="s">
        <v>3468</v>
      </c>
      <c r="E121" s="832" t="s">
        <v>5527</v>
      </c>
      <c r="F121" s="832" t="s">
        <v>5535</v>
      </c>
      <c r="G121" s="832" t="s">
        <v>5536</v>
      </c>
      <c r="H121" s="849"/>
      <c r="I121" s="849"/>
      <c r="J121" s="832"/>
      <c r="K121" s="832"/>
      <c r="L121" s="849">
        <v>49</v>
      </c>
      <c r="M121" s="849">
        <v>5117.5599999999995</v>
      </c>
      <c r="N121" s="832">
        <v>1</v>
      </c>
      <c r="O121" s="832">
        <v>104.43999999999998</v>
      </c>
      <c r="P121" s="849">
        <v>64</v>
      </c>
      <c r="Q121" s="849">
        <v>6684.1600000000008</v>
      </c>
      <c r="R121" s="837">
        <v>1.3061224489795922</v>
      </c>
      <c r="S121" s="850">
        <v>104.44000000000001</v>
      </c>
    </row>
    <row r="122" spans="1:19" ht="14.4" customHeight="1" x14ac:dyDescent="0.3">
      <c r="A122" s="831" t="s">
        <v>5525</v>
      </c>
      <c r="B122" s="832" t="s">
        <v>5573</v>
      </c>
      <c r="C122" s="832" t="s">
        <v>583</v>
      </c>
      <c r="D122" s="832" t="s">
        <v>3468</v>
      </c>
      <c r="E122" s="832" t="s">
        <v>5527</v>
      </c>
      <c r="F122" s="832" t="s">
        <v>5535</v>
      </c>
      <c r="G122" s="832" t="s">
        <v>5537</v>
      </c>
      <c r="H122" s="849"/>
      <c r="I122" s="849"/>
      <c r="J122" s="832"/>
      <c r="K122" s="832"/>
      <c r="L122" s="849">
        <v>19</v>
      </c>
      <c r="M122" s="849">
        <v>1984.3600000000001</v>
      </c>
      <c r="N122" s="832">
        <v>1</v>
      </c>
      <c r="O122" s="832">
        <v>104.44000000000001</v>
      </c>
      <c r="P122" s="849">
        <v>10</v>
      </c>
      <c r="Q122" s="849">
        <v>1044.4000000000001</v>
      </c>
      <c r="R122" s="837">
        <v>0.52631578947368418</v>
      </c>
      <c r="S122" s="850">
        <v>104.44000000000001</v>
      </c>
    </row>
    <row r="123" spans="1:19" ht="14.4" customHeight="1" x14ac:dyDescent="0.3">
      <c r="A123" s="831" t="s">
        <v>5525</v>
      </c>
      <c r="B123" s="832" t="s">
        <v>5573</v>
      </c>
      <c r="C123" s="832" t="s">
        <v>583</v>
      </c>
      <c r="D123" s="832" t="s">
        <v>3468</v>
      </c>
      <c r="E123" s="832" t="s">
        <v>1016</v>
      </c>
      <c r="F123" s="832" t="s">
        <v>5580</v>
      </c>
      <c r="G123" s="832" t="s">
        <v>5581</v>
      </c>
      <c r="H123" s="849">
        <v>55</v>
      </c>
      <c r="I123" s="849">
        <v>6710</v>
      </c>
      <c r="J123" s="832">
        <v>1.6176470588235294</v>
      </c>
      <c r="K123" s="832">
        <v>122</v>
      </c>
      <c r="L123" s="849">
        <v>34</v>
      </c>
      <c r="M123" s="849">
        <v>4148</v>
      </c>
      <c r="N123" s="832">
        <v>1</v>
      </c>
      <c r="O123" s="832">
        <v>122</v>
      </c>
      <c r="P123" s="849">
        <v>21</v>
      </c>
      <c r="Q123" s="849">
        <v>2560</v>
      </c>
      <c r="R123" s="837">
        <v>0.61716489874638381</v>
      </c>
      <c r="S123" s="850">
        <v>121.9047619047619</v>
      </c>
    </row>
    <row r="124" spans="1:19" ht="14.4" customHeight="1" x14ac:dyDescent="0.3">
      <c r="A124" s="831" t="s">
        <v>5525</v>
      </c>
      <c r="B124" s="832" t="s">
        <v>5573</v>
      </c>
      <c r="C124" s="832" t="s">
        <v>583</v>
      </c>
      <c r="D124" s="832" t="s">
        <v>3468</v>
      </c>
      <c r="E124" s="832" t="s">
        <v>1016</v>
      </c>
      <c r="F124" s="832" t="s">
        <v>5580</v>
      </c>
      <c r="G124" s="832" t="s">
        <v>5582</v>
      </c>
      <c r="H124" s="849">
        <v>1</v>
      </c>
      <c r="I124" s="849">
        <v>122</v>
      </c>
      <c r="J124" s="832"/>
      <c r="K124" s="832">
        <v>122</v>
      </c>
      <c r="L124" s="849"/>
      <c r="M124" s="849"/>
      <c r="N124" s="832"/>
      <c r="O124" s="832"/>
      <c r="P124" s="849">
        <v>1</v>
      </c>
      <c r="Q124" s="849">
        <v>122</v>
      </c>
      <c r="R124" s="837"/>
      <c r="S124" s="850">
        <v>122</v>
      </c>
    </row>
    <row r="125" spans="1:19" ht="14.4" customHeight="1" x14ac:dyDescent="0.3">
      <c r="A125" s="831" t="s">
        <v>5525</v>
      </c>
      <c r="B125" s="832" t="s">
        <v>5573</v>
      </c>
      <c r="C125" s="832" t="s">
        <v>583</v>
      </c>
      <c r="D125" s="832" t="s">
        <v>3468</v>
      </c>
      <c r="E125" s="832" t="s">
        <v>1016</v>
      </c>
      <c r="F125" s="832" t="s">
        <v>5583</v>
      </c>
      <c r="G125" s="832" t="s">
        <v>5584</v>
      </c>
      <c r="H125" s="849"/>
      <c r="I125" s="849"/>
      <c r="J125" s="832"/>
      <c r="K125" s="832"/>
      <c r="L125" s="849"/>
      <c r="M125" s="849"/>
      <c r="N125" s="832"/>
      <c r="O125" s="832"/>
      <c r="P125" s="849">
        <v>20</v>
      </c>
      <c r="Q125" s="849">
        <v>2960</v>
      </c>
      <c r="R125" s="837"/>
      <c r="S125" s="850">
        <v>148</v>
      </c>
    </row>
    <row r="126" spans="1:19" ht="14.4" customHeight="1" x14ac:dyDescent="0.3">
      <c r="A126" s="831" t="s">
        <v>5525</v>
      </c>
      <c r="B126" s="832" t="s">
        <v>5573</v>
      </c>
      <c r="C126" s="832" t="s">
        <v>583</v>
      </c>
      <c r="D126" s="832" t="s">
        <v>3468</v>
      </c>
      <c r="E126" s="832" t="s">
        <v>1016</v>
      </c>
      <c r="F126" s="832" t="s">
        <v>5585</v>
      </c>
      <c r="G126" s="832" t="s">
        <v>5586</v>
      </c>
      <c r="H126" s="849">
        <v>14</v>
      </c>
      <c r="I126" s="849">
        <v>1162</v>
      </c>
      <c r="J126" s="832">
        <v>1.2727272727272727</v>
      </c>
      <c r="K126" s="832">
        <v>83</v>
      </c>
      <c r="L126" s="849">
        <v>11</v>
      </c>
      <c r="M126" s="849">
        <v>913</v>
      </c>
      <c r="N126" s="832">
        <v>1</v>
      </c>
      <c r="O126" s="832">
        <v>83</v>
      </c>
      <c r="P126" s="849">
        <v>6</v>
      </c>
      <c r="Q126" s="849">
        <v>498</v>
      </c>
      <c r="R126" s="837">
        <v>0.54545454545454541</v>
      </c>
      <c r="S126" s="850">
        <v>83</v>
      </c>
    </row>
    <row r="127" spans="1:19" ht="14.4" customHeight="1" x14ac:dyDescent="0.3">
      <c r="A127" s="831" t="s">
        <v>5525</v>
      </c>
      <c r="B127" s="832" t="s">
        <v>5573</v>
      </c>
      <c r="C127" s="832" t="s">
        <v>583</v>
      </c>
      <c r="D127" s="832" t="s">
        <v>3468</v>
      </c>
      <c r="E127" s="832" t="s">
        <v>1016</v>
      </c>
      <c r="F127" s="832" t="s">
        <v>5523</v>
      </c>
      <c r="G127" s="832" t="s">
        <v>5524</v>
      </c>
      <c r="H127" s="849">
        <v>203</v>
      </c>
      <c r="I127" s="849">
        <v>7511</v>
      </c>
      <c r="J127" s="832">
        <v>1.7350427350427351</v>
      </c>
      <c r="K127" s="832">
        <v>37</v>
      </c>
      <c r="L127" s="849">
        <v>117</v>
      </c>
      <c r="M127" s="849">
        <v>4329</v>
      </c>
      <c r="N127" s="832">
        <v>1</v>
      </c>
      <c r="O127" s="832">
        <v>37</v>
      </c>
      <c r="P127" s="849">
        <v>59</v>
      </c>
      <c r="Q127" s="849">
        <v>2183</v>
      </c>
      <c r="R127" s="837">
        <v>0.50427350427350426</v>
      </c>
      <c r="S127" s="850">
        <v>37</v>
      </c>
    </row>
    <row r="128" spans="1:19" ht="14.4" customHeight="1" x14ac:dyDescent="0.3">
      <c r="A128" s="831" t="s">
        <v>5525</v>
      </c>
      <c r="B128" s="832" t="s">
        <v>5573</v>
      </c>
      <c r="C128" s="832" t="s">
        <v>583</v>
      </c>
      <c r="D128" s="832" t="s">
        <v>3468</v>
      </c>
      <c r="E128" s="832" t="s">
        <v>1016</v>
      </c>
      <c r="F128" s="832" t="s">
        <v>5523</v>
      </c>
      <c r="G128" s="832" t="s">
        <v>5538</v>
      </c>
      <c r="H128" s="849">
        <v>5</v>
      </c>
      <c r="I128" s="849">
        <v>185</v>
      </c>
      <c r="J128" s="832"/>
      <c r="K128" s="832">
        <v>37</v>
      </c>
      <c r="L128" s="849"/>
      <c r="M128" s="849"/>
      <c r="N128" s="832"/>
      <c r="O128" s="832"/>
      <c r="P128" s="849">
        <v>1</v>
      </c>
      <c r="Q128" s="849">
        <v>37</v>
      </c>
      <c r="R128" s="837"/>
      <c r="S128" s="850">
        <v>37</v>
      </c>
    </row>
    <row r="129" spans="1:19" ht="14.4" customHeight="1" x14ac:dyDescent="0.3">
      <c r="A129" s="831" t="s">
        <v>5525</v>
      </c>
      <c r="B129" s="832" t="s">
        <v>5573</v>
      </c>
      <c r="C129" s="832" t="s">
        <v>583</v>
      </c>
      <c r="D129" s="832" t="s">
        <v>3468</v>
      </c>
      <c r="E129" s="832" t="s">
        <v>1016</v>
      </c>
      <c r="F129" s="832" t="s">
        <v>5587</v>
      </c>
      <c r="G129" s="832" t="s">
        <v>5588</v>
      </c>
      <c r="H129" s="849">
        <v>1</v>
      </c>
      <c r="I129" s="849">
        <v>701</v>
      </c>
      <c r="J129" s="832"/>
      <c r="K129" s="832">
        <v>701</v>
      </c>
      <c r="L129" s="849"/>
      <c r="M129" s="849"/>
      <c r="N129" s="832"/>
      <c r="O129" s="832"/>
      <c r="P129" s="849">
        <v>1</v>
      </c>
      <c r="Q129" s="849">
        <v>702</v>
      </c>
      <c r="R129" s="837"/>
      <c r="S129" s="850">
        <v>702</v>
      </c>
    </row>
    <row r="130" spans="1:19" ht="14.4" customHeight="1" x14ac:dyDescent="0.3">
      <c r="A130" s="831" t="s">
        <v>5525</v>
      </c>
      <c r="B130" s="832" t="s">
        <v>5573</v>
      </c>
      <c r="C130" s="832" t="s">
        <v>583</v>
      </c>
      <c r="D130" s="832" t="s">
        <v>3468</v>
      </c>
      <c r="E130" s="832" t="s">
        <v>1016</v>
      </c>
      <c r="F130" s="832" t="s">
        <v>5590</v>
      </c>
      <c r="G130" s="832" t="s">
        <v>5591</v>
      </c>
      <c r="H130" s="849">
        <v>2</v>
      </c>
      <c r="I130" s="849">
        <v>888</v>
      </c>
      <c r="J130" s="832"/>
      <c r="K130" s="832">
        <v>444</v>
      </c>
      <c r="L130" s="849"/>
      <c r="M130" s="849"/>
      <c r="N130" s="832"/>
      <c r="O130" s="832"/>
      <c r="P130" s="849">
        <v>2</v>
      </c>
      <c r="Q130" s="849">
        <v>890</v>
      </c>
      <c r="R130" s="837"/>
      <c r="S130" s="850">
        <v>445</v>
      </c>
    </row>
    <row r="131" spans="1:19" ht="14.4" customHeight="1" x14ac:dyDescent="0.3">
      <c r="A131" s="831" t="s">
        <v>5525</v>
      </c>
      <c r="B131" s="832" t="s">
        <v>5573</v>
      </c>
      <c r="C131" s="832" t="s">
        <v>583</v>
      </c>
      <c r="D131" s="832" t="s">
        <v>3468</v>
      </c>
      <c r="E131" s="832" t="s">
        <v>1016</v>
      </c>
      <c r="F131" s="832" t="s">
        <v>5590</v>
      </c>
      <c r="G131" s="832" t="s">
        <v>5592</v>
      </c>
      <c r="H131" s="849">
        <v>6</v>
      </c>
      <c r="I131" s="849">
        <v>2664</v>
      </c>
      <c r="J131" s="832"/>
      <c r="K131" s="832">
        <v>444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5525</v>
      </c>
      <c r="B132" s="832" t="s">
        <v>5573</v>
      </c>
      <c r="C132" s="832" t="s">
        <v>583</v>
      </c>
      <c r="D132" s="832" t="s">
        <v>3468</v>
      </c>
      <c r="E132" s="832" t="s">
        <v>1016</v>
      </c>
      <c r="F132" s="832" t="s">
        <v>5593</v>
      </c>
      <c r="G132" s="832" t="s">
        <v>5594</v>
      </c>
      <c r="H132" s="849"/>
      <c r="I132" s="849"/>
      <c r="J132" s="832"/>
      <c r="K132" s="832"/>
      <c r="L132" s="849"/>
      <c r="M132" s="849"/>
      <c r="N132" s="832"/>
      <c r="O132" s="832"/>
      <c r="P132" s="849">
        <v>9</v>
      </c>
      <c r="Q132" s="849">
        <v>2007</v>
      </c>
      <c r="R132" s="837"/>
      <c r="S132" s="850">
        <v>223</v>
      </c>
    </row>
    <row r="133" spans="1:19" ht="14.4" customHeight="1" x14ac:dyDescent="0.3">
      <c r="A133" s="831" t="s">
        <v>5525</v>
      </c>
      <c r="B133" s="832" t="s">
        <v>5573</v>
      </c>
      <c r="C133" s="832" t="s">
        <v>583</v>
      </c>
      <c r="D133" s="832" t="s">
        <v>3468</v>
      </c>
      <c r="E133" s="832" t="s">
        <v>1016</v>
      </c>
      <c r="F133" s="832" t="s">
        <v>5593</v>
      </c>
      <c r="G133" s="832" t="s">
        <v>5595</v>
      </c>
      <c r="H133" s="849">
        <v>11</v>
      </c>
      <c r="I133" s="849">
        <v>2442</v>
      </c>
      <c r="J133" s="832">
        <v>5.4753363228699552</v>
      </c>
      <c r="K133" s="832">
        <v>222</v>
      </c>
      <c r="L133" s="849">
        <v>2</v>
      </c>
      <c r="M133" s="849">
        <v>446</v>
      </c>
      <c r="N133" s="832">
        <v>1</v>
      </c>
      <c r="O133" s="832">
        <v>223</v>
      </c>
      <c r="P133" s="849">
        <v>1</v>
      </c>
      <c r="Q133" s="849">
        <v>223</v>
      </c>
      <c r="R133" s="837">
        <v>0.5</v>
      </c>
      <c r="S133" s="850">
        <v>223</v>
      </c>
    </row>
    <row r="134" spans="1:19" ht="14.4" customHeight="1" x14ac:dyDescent="0.3">
      <c r="A134" s="831" t="s">
        <v>5525</v>
      </c>
      <c r="B134" s="832" t="s">
        <v>5573</v>
      </c>
      <c r="C134" s="832" t="s">
        <v>583</v>
      </c>
      <c r="D134" s="832" t="s">
        <v>3468</v>
      </c>
      <c r="E134" s="832" t="s">
        <v>1016</v>
      </c>
      <c r="F134" s="832" t="s">
        <v>5546</v>
      </c>
      <c r="G134" s="832" t="s">
        <v>5548</v>
      </c>
      <c r="H134" s="849">
        <v>119</v>
      </c>
      <c r="I134" s="849">
        <v>3966.67</v>
      </c>
      <c r="J134" s="832">
        <v>1.1899986200027599</v>
      </c>
      <c r="K134" s="832">
        <v>33.333361344537813</v>
      </c>
      <c r="L134" s="849">
        <v>100</v>
      </c>
      <c r="M134" s="849">
        <v>3333.34</v>
      </c>
      <c r="N134" s="832">
        <v>1</v>
      </c>
      <c r="O134" s="832">
        <v>33.333400000000005</v>
      </c>
      <c r="P134" s="849">
        <v>110</v>
      </c>
      <c r="Q134" s="849">
        <v>3666.66</v>
      </c>
      <c r="R134" s="837">
        <v>1.0999958000083998</v>
      </c>
      <c r="S134" s="850">
        <v>33.333272727272728</v>
      </c>
    </row>
    <row r="135" spans="1:19" ht="14.4" customHeight="1" x14ac:dyDescent="0.3">
      <c r="A135" s="831" t="s">
        <v>5525</v>
      </c>
      <c r="B135" s="832" t="s">
        <v>5573</v>
      </c>
      <c r="C135" s="832" t="s">
        <v>583</v>
      </c>
      <c r="D135" s="832" t="s">
        <v>3468</v>
      </c>
      <c r="E135" s="832" t="s">
        <v>1016</v>
      </c>
      <c r="F135" s="832" t="s">
        <v>5549</v>
      </c>
      <c r="G135" s="832" t="s">
        <v>5550</v>
      </c>
      <c r="H135" s="849">
        <v>3</v>
      </c>
      <c r="I135" s="849">
        <v>1062</v>
      </c>
      <c r="J135" s="832">
        <v>1.4957746478873239</v>
      </c>
      <c r="K135" s="832">
        <v>354</v>
      </c>
      <c r="L135" s="849">
        <v>2</v>
      </c>
      <c r="M135" s="849">
        <v>710</v>
      </c>
      <c r="N135" s="832">
        <v>1</v>
      </c>
      <c r="O135" s="832">
        <v>355</v>
      </c>
      <c r="P135" s="849">
        <v>1</v>
      </c>
      <c r="Q135" s="849">
        <v>355</v>
      </c>
      <c r="R135" s="837">
        <v>0.5</v>
      </c>
      <c r="S135" s="850">
        <v>355</v>
      </c>
    </row>
    <row r="136" spans="1:19" ht="14.4" customHeight="1" x14ac:dyDescent="0.3">
      <c r="A136" s="831" t="s">
        <v>5525</v>
      </c>
      <c r="B136" s="832" t="s">
        <v>5573</v>
      </c>
      <c r="C136" s="832" t="s">
        <v>583</v>
      </c>
      <c r="D136" s="832" t="s">
        <v>3468</v>
      </c>
      <c r="E136" s="832" t="s">
        <v>1016</v>
      </c>
      <c r="F136" s="832" t="s">
        <v>5549</v>
      </c>
      <c r="G136" s="832" t="s">
        <v>5596</v>
      </c>
      <c r="H136" s="849">
        <v>9</v>
      </c>
      <c r="I136" s="849">
        <v>3186</v>
      </c>
      <c r="J136" s="832">
        <v>0.9971830985915493</v>
      </c>
      <c r="K136" s="832">
        <v>354</v>
      </c>
      <c r="L136" s="849">
        <v>9</v>
      </c>
      <c r="M136" s="849">
        <v>3195</v>
      </c>
      <c r="N136" s="832">
        <v>1</v>
      </c>
      <c r="O136" s="832">
        <v>355</v>
      </c>
      <c r="P136" s="849">
        <v>28</v>
      </c>
      <c r="Q136" s="849">
        <v>9940</v>
      </c>
      <c r="R136" s="837">
        <v>3.1111111111111112</v>
      </c>
      <c r="S136" s="850">
        <v>355</v>
      </c>
    </row>
    <row r="137" spans="1:19" ht="14.4" customHeight="1" x14ac:dyDescent="0.3">
      <c r="A137" s="831" t="s">
        <v>5525</v>
      </c>
      <c r="B137" s="832" t="s">
        <v>5573</v>
      </c>
      <c r="C137" s="832" t="s">
        <v>583</v>
      </c>
      <c r="D137" s="832" t="s">
        <v>3468</v>
      </c>
      <c r="E137" s="832" t="s">
        <v>1016</v>
      </c>
      <c r="F137" s="832" t="s">
        <v>5551</v>
      </c>
      <c r="G137" s="832" t="s">
        <v>5552</v>
      </c>
      <c r="H137" s="849">
        <v>99</v>
      </c>
      <c r="I137" s="849">
        <v>3663</v>
      </c>
      <c r="J137" s="832">
        <v>1.4347826086956521</v>
      </c>
      <c r="K137" s="832">
        <v>37</v>
      </c>
      <c r="L137" s="849">
        <v>69</v>
      </c>
      <c r="M137" s="849">
        <v>2553</v>
      </c>
      <c r="N137" s="832">
        <v>1</v>
      </c>
      <c r="O137" s="832">
        <v>37</v>
      </c>
      <c r="P137" s="849">
        <v>51</v>
      </c>
      <c r="Q137" s="849">
        <v>1887</v>
      </c>
      <c r="R137" s="837">
        <v>0.73913043478260865</v>
      </c>
      <c r="S137" s="850">
        <v>37</v>
      </c>
    </row>
    <row r="138" spans="1:19" ht="14.4" customHeight="1" x14ac:dyDescent="0.3">
      <c r="A138" s="831" t="s">
        <v>5525</v>
      </c>
      <c r="B138" s="832" t="s">
        <v>5573</v>
      </c>
      <c r="C138" s="832" t="s">
        <v>583</v>
      </c>
      <c r="D138" s="832" t="s">
        <v>3468</v>
      </c>
      <c r="E138" s="832" t="s">
        <v>1016</v>
      </c>
      <c r="F138" s="832" t="s">
        <v>5556</v>
      </c>
      <c r="G138" s="832" t="s">
        <v>5557</v>
      </c>
      <c r="H138" s="849">
        <v>5</v>
      </c>
      <c r="I138" s="849">
        <v>160</v>
      </c>
      <c r="J138" s="832"/>
      <c r="K138" s="832">
        <v>32</v>
      </c>
      <c r="L138" s="849"/>
      <c r="M138" s="849"/>
      <c r="N138" s="832"/>
      <c r="O138" s="832"/>
      <c r="P138" s="849">
        <v>5</v>
      </c>
      <c r="Q138" s="849">
        <v>160</v>
      </c>
      <c r="R138" s="837"/>
      <c r="S138" s="850">
        <v>32</v>
      </c>
    </row>
    <row r="139" spans="1:19" ht="14.4" customHeight="1" x14ac:dyDescent="0.3">
      <c r="A139" s="831" t="s">
        <v>5525</v>
      </c>
      <c r="B139" s="832" t="s">
        <v>5573</v>
      </c>
      <c r="C139" s="832" t="s">
        <v>583</v>
      </c>
      <c r="D139" s="832" t="s">
        <v>3468</v>
      </c>
      <c r="E139" s="832" t="s">
        <v>1016</v>
      </c>
      <c r="F139" s="832" t="s">
        <v>5556</v>
      </c>
      <c r="G139" s="832" t="s">
        <v>5558</v>
      </c>
      <c r="H139" s="849"/>
      <c r="I139" s="849"/>
      <c r="J139" s="832"/>
      <c r="K139" s="832"/>
      <c r="L139" s="849">
        <v>5</v>
      </c>
      <c r="M139" s="849">
        <v>160</v>
      </c>
      <c r="N139" s="832">
        <v>1</v>
      </c>
      <c r="O139" s="832">
        <v>32</v>
      </c>
      <c r="P139" s="849"/>
      <c r="Q139" s="849"/>
      <c r="R139" s="837"/>
      <c r="S139" s="850"/>
    </row>
    <row r="140" spans="1:19" ht="14.4" customHeight="1" x14ac:dyDescent="0.3">
      <c r="A140" s="831" t="s">
        <v>5525</v>
      </c>
      <c r="B140" s="832" t="s">
        <v>5573</v>
      </c>
      <c r="C140" s="832" t="s">
        <v>583</v>
      </c>
      <c r="D140" s="832" t="s">
        <v>3468</v>
      </c>
      <c r="E140" s="832" t="s">
        <v>1016</v>
      </c>
      <c r="F140" s="832" t="s">
        <v>5559</v>
      </c>
      <c r="G140" s="832" t="s">
        <v>5560</v>
      </c>
      <c r="H140" s="849">
        <v>155</v>
      </c>
      <c r="I140" s="849">
        <v>20305</v>
      </c>
      <c r="J140" s="832">
        <v>1.0608672936259143</v>
      </c>
      <c r="K140" s="832">
        <v>131</v>
      </c>
      <c r="L140" s="849">
        <v>145</v>
      </c>
      <c r="M140" s="849">
        <v>19140</v>
      </c>
      <c r="N140" s="832">
        <v>1</v>
      </c>
      <c r="O140" s="832">
        <v>132</v>
      </c>
      <c r="P140" s="849">
        <v>98</v>
      </c>
      <c r="Q140" s="849">
        <v>12936</v>
      </c>
      <c r="R140" s="837">
        <v>0.67586206896551726</v>
      </c>
      <c r="S140" s="850">
        <v>132</v>
      </c>
    </row>
    <row r="141" spans="1:19" ht="14.4" customHeight="1" x14ac:dyDescent="0.3">
      <c r="A141" s="831" t="s">
        <v>5525</v>
      </c>
      <c r="B141" s="832" t="s">
        <v>5573</v>
      </c>
      <c r="C141" s="832" t="s">
        <v>583</v>
      </c>
      <c r="D141" s="832" t="s">
        <v>3468</v>
      </c>
      <c r="E141" s="832" t="s">
        <v>1016</v>
      </c>
      <c r="F141" s="832" t="s">
        <v>5571</v>
      </c>
      <c r="G141" s="832" t="s">
        <v>5597</v>
      </c>
      <c r="H141" s="849">
        <v>106</v>
      </c>
      <c r="I141" s="849">
        <v>18762</v>
      </c>
      <c r="J141" s="832">
        <v>1.0927835051546391</v>
      </c>
      <c r="K141" s="832">
        <v>177</v>
      </c>
      <c r="L141" s="849">
        <v>97</v>
      </c>
      <c r="M141" s="849">
        <v>17169</v>
      </c>
      <c r="N141" s="832">
        <v>1</v>
      </c>
      <c r="O141" s="832">
        <v>177</v>
      </c>
      <c r="P141" s="849">
        <v>139</v>
      </c>
      <c r="Q141" s="849">
        <v>24742</v>
      </c>
      <c r="R141" s="837">
        <v>1.4410856776748791</v>
      </c>
      <c r="S141" s="850">
        <v>178</v>
      </c>
    </row>
    <row r="142" spans="1:19" ht="14.4" customHeight="1" x14ac:dyDescent="0.3">
      <c r="A142" s="831" t="s">
        <v>5525</v>
      </c>
      <c r="B142" s="832" t="s">
        <v>5573</v>
      </c>
      <c r="C142" s="832" t="s">
        <v>583</v>
      </c>
      <c r="D142" s="832" t="s">
        <v>3472</v>
      </c>
      <c r="E142" s="832" t="s">
        <v>5527</v>
      </c>
      <c r="F142" s="832" t="s">
        <v>5528</v>
      </c>
      <c r="G142" s="832" t="s">
        <v>5529</v>
      </c>
      <c r="H142" s="849">
        <v>2.2000000000000002</v>
      </c>
      <c r="I142" s="849">
        <v>238.15</v>
      </c>
      <c r="J142" s="832">
        <v>11.000000000000002</v>
      </c>
      <c r="K142" s="832">
        <v>108.25</v>
      </c>
      <c r="L142" s="849">
        <v>0.2</v>
      </c>
      <c r="M142" s="849">
        <v>21.65</v>
      </c>
      <c r="N142" s="832">
        <v>1</v>
      </c>
      <c r="O142" s="832">
        <v>108.24999999999999</v>
      </c>
      <c r="P142" s="849">
        <v>1.8</v>
      </c>
      <c r="Q142" s="849">
        <v>194.85</v>
      </c>
      <c r="R142" s="837">
        <v>9</v>
      </c>
      <c r="S142" s="850">
        <v>108.25</v>
      </c>
    </row>
    <row r="143" spans="1:19" ht="14.4" customHeight="1" x14ac:dyDescent="0.3">
      <c r="A143" s="831" t="s">
        <v>5525</v>
      </c>
      <c r="B143" s="832" t="s">
        <v>5573</v>
      </c>
      <c r="C143" s="832" t="s">
        <v>583</v>
      </c>
      <c r="D143" s="832" t="s">
        <v>3472</v>
      </c>
      <c r="E143" s="832" t="s">
        <v>5527</v>
      </c>
      <c r="F143" s="832" t="s">
        <v>5530</v>
      </c>
      <c r="G143" s="832" t="s">
        <v>5531</v>
      </c>
      <c r="H143" s="849">
        <v>0.6</v>
      </c>
      <c r="I143" s="849">
        <v>36.840000000000003</v>
      </c>
      <c r="J143" s="832"/>
      <c r="K143" s="832">
        <v>61.400000000000006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5525</v>
      </c>
      <c r="B144" s="832" t="s">
        <v>5573</v>
      </c>
      <c r="C144" s="832" t="s">
        <v>583</v>
      </c>
      <c r="D144" s="832" t="s">
        <v>3472</v>
      </c>
      <c r="E144" s="832" t="s">
        <v>5527</v>
      </c>
      <c r="F144" s="832" t="s">
        <v>5534</v>
      </c>
      <c r="G144" s="832"/>
      <c r="H144" s="849">
        <v>4</v>
      </c>
      <c r="I144" s="849">
        <v>417.76</v>
      </c>
      <c r="J144" s="832"/>
      <c r="K144" s="832">
        <v>104.44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5525</v>
      </c>
      <c r="B145" s="832" t="s">
        <v>5573</v>
      </c>
      <c r="C145" s="832" t="s">
        <v>583</v>
      </c>
      <c r="D145" s="832" t="s">
        <v>3472</v>
      </c>
      <c r="E145" s="832" t="s">
        <v>1016</v>
      </c>
      <c r="F145" s="832" t="s">
        <v>5580</v>
      </c>
      <c r="G145" s="832" t="s">
        <v>5581</v>
      </c>
      <c r="H145" s="849">
        <v>1</v>
      </c>
      <c r="I145" s="849">
        <v>122</v>
      </c>
      <c r="J145" s="832"/>
      <c r="K145" s="832">
        <v>122</v>
      </c>
      <c r="L145" s="849"/>
      <c r="M145" s="849"/>
      <c r="N145" s="832"/>
      <c r="O145" s="832"/>
      <c r="P145" s="849">
        <v>1</v>
      </c>
      <c r="Q145" s="849">
        <v>122</v>
      </c>
      <c r="R145" s="837"/>
      <c r="S145" s="850">
        <v>122</v>
      </c>
    </row>
    <row r="146" spans="1:19" ht="14.4" customHeight="1" x14ac:dyDescent="0.3">
      <c r="A146" s="831" t="s">
        <v>5525</v>
      </c>
      <c r="B146" s="832" t="s">
        <v>5573</v>
      </c>
      <c r="C146" s="832" t="s">
        <v>583</v>
      </c>
      <c r="D146" s="832" t="s">
        <v>3472</v>
      </c>
      <c r="E146" s="832" t="s">
        <v>1016</v>
      </c>
      <c r="F146" s="832" t="s">
        <v>5580</v>
      </c>
      <c r="G146" s="832" t="s">
        <v>5582</v>
      </c>
      <c r="H146" s="849">
        <v>3</v>
      </c>
      <c r="I146" s="849">
        <v>366</v>
      </c>
      <c r="J146" s="832">
        <v>3</v>
      </c>
      <c r="K146" s="832">
        <v>122</v>
      </c>
      <c r="L146" s="849">
        <v>1</v>
      </c>
      <c r="M146" s="849">
        <v>122</v>
      </c>
      <c r="N146" s="832">
        <v>1</v>
      </c>
      <c r="O146" s="832">
        <v>122</v>
      </c>
      <c r="P146" s="849"/>
      <c r="Q146" s="849"/>
      <c r="R146" s="837"/>
      <c r="S146" s="850"/>
    </row>
    <row r="147" spans="1:19" ht="14.4" customHeight="1" x14ac:dyDescent="0.3">
      <c r="A147" s="831" t="s">
        <v>5525</v>
      </c>
      <c r="B147" s="832" t="s">
        <v>5573</v>
      </c>
      <c r="C147" s="832" t="s">
        <v>583</v>
      </c>
      <c r="D147" s="832" t="s">
        <v>3472</v>
      </c>
      <c r="E147" s="832" t="s">
        <v>1016</v>
      </c>
      <c r="F147" s="832" t="s">
        <v>5523</v>
      </c>
      <c r="G147" s="832" t="s">
        <v>5524</v>
      </c>
      <c r="H147" s="849">
        <v>11</v>
      </c>
      <c r="I147" s="849">
        <v>407</v>
      </c>
      <c r="J147" s="832">
        <v>5.5</v>
      </c>
      <c r="K147" s="832">
        <v>37</v>
      </c>
      <c r="L147" s="849">
        <v>2</v>
      </c>
      <c r="M147" s="849">
        <v>74</v>
      </c>
      <c r="N147" s="832">
        <v>1</v>
      </c>
      <c r="O147" s="832">
        <v>37</v>
      </c>
      <c r="P147" s="849">
        <v>27</v>
      </c>
      <c r="Q147" s="849">
        <v>999</v>
      </c>
      <c r="R147" s="837">
        <v>13.5</v>
      </c>
      <c r="S147" s="850">
        <v>37</v>
      </c>
    </row>
    <row r="148" spans="1:19" ht="14.4" customHeight="1" x14ac:dyDescent="0.3">
      <c r="A148" s="831" t="s">
        <v>5525</v>
      </c>
      <c r="B148" s="832" t="s">
        <v>5573</v>
      </c>
      <c r="C148" s="832" t="s">
        <v>583</v>
      </c>
      <c r="D148" s="832" t="s">
        <v>3472</v>
      </c>
      <c r="E148" s="832" t="s">
        <v>1016</v>
      </c>
      <c r="F148" s="832" t="s">
        <v>5523</v>
      </c>
      <c r="G148" s="832" t="s">
        <v>5538</v>
      </c>
      <c r="H148" s="849">
        <v>2</v>
      </c>
      <c r="I148" s="849">
        <v>74</v>
      </c>
      <c r="J148" s="832">
        <v>2</v>
      </c>
      <c r="K148" s="832">
        <v>37</v>
      </c>
      <c r="L148" s="849">
        <v>1</v>
      </c>
      <c r="M148" s="849">
        <v>37</v>
      </c>
      <c r="N148" s="832">
        <v>1</v>
      </c>
      <c r="O148" s="832">
        <v>37</v>
      </c>
      <c r="P148" s="849">
        <v>1</v>
      </c>
      <c r="Q148" s="849">
        <v>37</v>
      </c>
      <c r="R148" s="837">
        <v>1</v>
      </c>
      <c r="S148" s="850">
        <v>37</v>
      </c>
    </row>
    <row r="149" spans="1:19" ht="14.4" customHeight="1" x14ac:dyDescent="0.3">
      <c r="A149" s="831" t="s">
        <v>5525</v>
      </c>
      <c r="B149" s="832" t="s">
        <v>5573</v>
      </c>
      <c r="C149" s="832" t="s">
        <v>583</v>
      </c>
      <c r="D149" s="832" t="s">
        <v>3472</v>
      </c>
      <c r="E149" s="832" t="s">
        <v>1016</v>
      </c>
      <c r="F149" s="832" t="s">
        <v>5590</v>
      </c>
      <c r="G149" s="832" t="s">
        <v>5591</v>
      </c>
      <c r="H149" s="849">
        <v>1</v>
      </c>
      <c r="I149" s="849">
        <v>444</v>
      </c>
      <c r="J149" s="832"/>
      <c r="K149" s="832">
        <v>444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5525</v>
      </c>
      <c r="B150" s="832" t="s">
        <v>5573</v>
      </c>
      <c r="C150" s="832" t="s">
        <v>583</v>
      </c>
      <c r="D150" s="832" t="s">
        <v>3472</v>
      </c>
      <c r="E150" s="832" t="s">
        <v>1016</v>
      </c>
      <c r="F150" s="832" t="s">
        <v>5593</v>
      </c>
      <c r="G150" s="832" t="s">
        <v>5594</v>
      </c>
      <c r="H150" s="849">
        <v>1</v>
      </c>
      <c r="I150" s="849">
        <v>222</v>
      </c>
      <c r="J150" s="832"/>
      <c r="K150" s="832">
        <v>222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5525</v>
      </c>
      <c r="B151" s="832" t="s">
        <v>5573</v>
      </c>
      <c r="C151" s="832" t="s">
        <v>583</v>
      </c>
      <c r="D151" s="832" t="s">
        <v>3472</v>
      </c>
      <c r="E151" s="832" t="s">
        <v>1016</v>
      </c>
      <c r="F151" s="832" t="s">
        <v>5546</v>
      </c>
      <c r="G151" s="832" t="s">
        <v>5547</v>
      </c>
      <c r="H151" s="849">
        <v>3</v>
      </c>
      <c r="I151" s="849">
        <v>100</v>
      </c>
      <c r="J151" s="832">
        <v>3.0003000300030003</v>
      </c>
      <c r="K151" s="832">
        <v>33.333333333333336</v>
      </c>
      <c r="L151" s="849">
        <v>1</v>
      </c>
      <c r="M151" s="849">
        <v>33.33</v>
      </c>
      <c r="N151" s="832">
        <v>1</v>
      </c>
      <c r="O151" s="832">
        <v>33.33</v>
      </c>
      <c r="P151" s="849">
        <v>4</v>
      </c>
      <c r="Q151" s="849">
        <v>133.32</v>
      </c>
      <c r="R151" s="837">
        <v>4</v>
      </c>
      <c r="S151" s="850">
        <v>33.33</v>
      </c>
    </row>
    <row r="152" spans="1:19" ht="14.4" customHeight="1" x14ac:dyDescent="0.3">
      <c r="A152" s="831" t="s">
        <v>5525</v>
      </c>
      <c r="B152" s="832" t="s">
        <v>5573</v>
      </c>
      <c r="C152" s="832" t="s">
        <v>583</v>
      </c>
      <c r="D152" s="832" t="s">
        <v>3472</v>
      </c>
      <c r="E152" s="832" t="s">
        <v>1016</v>
      </c>
      <c r="F152" s="832" t="s">
        <v>5546</v>
      </c>
      <c r="G152" s="832" t="s">
        <v>5548</v>
      </c>
      <c r="H152" s="849">
        <v>1</v>
      </c>
      <c r="I152" s="849">
        <v>33.33</v>
      </c>
      <c r="J152" s="832"/>
      <c r="K152" s="832">
        <v>33.33</v>
      </c>
      <c r="L152" s="849"/>
      <c r="M152" s="849"/>
      <c r="N152" s="832"/>
      <c r="O152" s="832"/>
      <c r="P152" s="849">
        <v>9</v>
      </c>
      <c r="Q152" s="849">
        <v>300</v>
      </c>
      <c r="R152" s="837"/>
      <c r="S152" s="850">
        <v>33.333333333333336</v>
      </c>
    </row>
    <row r="153" spans="1:19" ht="14.4" customHeight="1" x14ac:dyDescent="0.3">
      <c r="A153" s="831" t="s">
        <v>5525</v>
      </c>
      <c r="B153" s="832" t="s">
        <v>5573</v>
      </c>
      <c r="C153" s="832" t="s">
        <v>583</v>
      </c>
      <c r="D153" s="832" t="s">
        <v>3472</v>
      </c>
      <c r="E153" s="832" t="s">
        <v>1016</v>
      </c>
      <c r="F153" s="832" t="s">
        <v>5549</v>
      </c>
      <c r="G153" s="832" t="s">
        <v>5550</v>
      </c>
      <c r="H153" s="849">
        <v>2</v>
      </c>
      <c r="I153" s="849">
        <v>708</v>
      </c>
      <c r="J153" s="832"/>
      <c r="K153" s="832">
        <v>354</v>
      </c>
      <c r="L153" s="849"/>
      <c r="M153" s="849"/>
      <c r="N153" s="832"/>
      <c r="O153" s="832"/>
      <c r="P153" s="849">
        <v>7</v>
      </c>
      <c r="Q153" s="849">
        <v>2485</v>
      </c>
      <c r="R153" s="837"/>
      <c r="S153" s="850">
        <v>355</v>
      </c>
    </row>
    <row r="154" spans="1:19" ht="14.4" customHeight="1" x14ac:dyDescent="0.3">
      <c r="A154" s="831" t="s">
        <v>5525</v>
      </c>
      <c r="B154" s="832" t="s">
        <v>5573</v>
      </c>
      <c r="C154" s="832" t="s">
        <v>583</v>
      </c>
      <c r="D154" s="832" t="s">
        <v>3472</v>
      </c>
      <c r="E154" s="832" t="s">
        <v>1016</v>
      </c>
      <c r="F154" s="832" t="s">
        <v>5549</v>
      </c>
      <c r="G154" s="832" t="s">
        <v>5596</v>
      </c>
      <c r="H154" s="849">
        <v>1</v>
      </c>
      <c r="I154" s="849">
        <v>354</v>
      </c>
      <c r="J154" s="832"/>
      <c r="K154" s="832">
        <v>354</v>
      </c>
      <c r="L154" s="849"/>
      <c r="M154" s="849"/>
      <c r="N154" s="832"/>
      <c r="O154" s="832"/>
      <c r="P154" s="849">
        <v>12</v>
      </c>
      <c r="Q154" s="849">
        <v>4260</v>
      </c>
      <c r="R154" s="837"/>
      <c r="S154" s="850">
        <v>355</v>
      </c>
    </row>
    <row r="155" spans="1:19" ht="14.4" customHeight="1" x14ac:dyDescent="0.3">
      <c r="A155" s="831" t="s">
        <v>5525</v>
      </c>
      <c r="B155" s="832" t="s">
        <v>5573</v>
      </c>
      <c r="C155" s="832" t="s">
        <v>583</v>
      </c>
      <c r="D155" s="832" t="s">
        <v>3472</v>
      </c>
      <c r="E155" s="832" t="s">
        <v>1016</v>
      </c>
      <c r="F155" s="832" t="s">
        <v>5551</v>
      </c>
      <c r="G155" s="832" t="s">
        <v>5552</v>
      </c>
      <c r="H155" s="849">
        <v>5</v>
      </c>
      <c r="I155" s="849">
        <v>185</v>
      </c>
      <c r="J155" s="832">
        <v>1.6666666666666667</v>
      </c>
      <c r="K155" s="832">
        <v>37</v>
      </c>
      <c r="L155" s="849">
        <v>3</v>
      </c>
      <c r="M155" s="849">
        <v>111</v>
      </c>
      <c r="N155" s="832">
        <v>1</v>
      </c>
      <c r="O155" s="832">
        <v>37</v>
      </c>
      <c r="P155" s="849">
        <v>17</v>
      </c>
      <c r="Q155" s="849">
        <v>629</v>
      </c>
      <c r="R155" s="837">
        <v>5.666666666666667</v>
      </c>
      <c r="S155" s="850">
        <v>37</v>
      </c>
    </row>
    <row r="156" spans="1:19" ht="14.4" customHeight="1" x14ac:dyDescent="0.3">
      <c r="A156" s="831" t="s">
        <v>5525</v>
      </c>
      <c r="B156" s="832" t="s">
        <v>5573</v>
      </c>
      <c r="C156" s="832" t="s">
        <v>583</v>
      </c>
      <c r="D156" s="832" t="s">
        <v>3472</v>
      </c>
      <c r="E156" s="832" t="s">
        <v>1016</v>
      </c>
      <c r="F156" s="832" t="s">
        <v>5556</v>
      </c>
      <c r="G156" s="832" t="s">
        <v>5557</v>
      </c>
      <c r="H156" s="849">
        <v>1</v>
      </c>
      <c r="I156" s="849">
        <v>32</v>
      </c>
      <c r="J156" s="832"/>
      <c r="K156" s="832">
        <v>32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5525</v>
      </c>
      <c r="B157" s="832" t="s">
        <v>5573</v>
      </c>
      <c r="C157" s="832" t="s">
        <v>583</v>
      </c>
      <c r="D157" s="832" t="s">
        <v>3472</v>
      </c>
      <c r="E157" s="832" t="s">
        <v>1016</v>
      </c>
      <c r="F157" s="832" t="s">
        <v>5556</v>
      </c>
      <c r="G157" s="832" t="s">
        <v>5558</v>
      </c>
      <c r="H157" s="849"/>
      <c r="I157" s="849"/>
      <c r="J157" s="832"/>
      <c r="K157" s="832"/>
      <c r="L157" s="849"/>
      <c r="M157" s="849"/>
      <c r="N157" s="832"/>
      <c r="O157" s="832"/>
      <c r="P157" s="849">
        <v>1</v>
      </c>
      <c r="Q157" s="849">
        <v>32</v>
      </c>
      <c r="R157" s="837"/>
      <c r="S157" s="850">
        <v>32</v>
      </c>
    </row>
    <row r="158" spans="1:19" ht="14.4" customHeight="1" x14ac:dyDescent="0.3">
      <c r="A158" s="831" t="s">
        <v>5525</v>
      </c>
      <c r="B158" s="832" t="s">
        <v>5573</v>
      </c>
      <c r="C158" s="832" t="s">
        <v>583</v>
      </c>
      <c r="D158" s="832" t="s">
        <v>3472</v>
      </c>
      <c r="E158" s="832" t="s">
        <v>1016</v>
      </c>
      <c r="F158" s="832" t="s">
        <v>5559</v>
      </c>
      <c r="G158" s="832" t="s">
        <v>5560</v>
      </c>
      <c r="H158" s="849">
        <v>11</v>
      </c>
      <c r="I158" s="849">
        <v>1441</v>
      </c>
      <c r="J158" s="832">
        <v>5.458333333333333</v>
      </c>
      <c r="K158" s="832">
        <v>131</v>
      </c>
      <c r="L158" s="849">
        <v>2</v>
      </c>
      <c r="M158" s="849">
        <v>264</v>
      </c>
      <c r="N158" s="832">
        <v>1</v>
      </c>
      <c r="O158" s="832">
        <v>132</v>
      </c>
      <c r="P158" s="849">
        <v>9</v>
      </c>
      <c r="Q158" s="849">
        <v>1188</v>
      </c>
      <c r="R158" s="837">
        <v>4.5</v>
      </c>
      <c r="S158" s="850">
        <v>132</v>
      </c>
    </row>
    <row r="159" spans="1:19" ht="14.4" customHeight="1" x14ac:dyDescent="0.3">
      <c r="A159" s="831" t="s">
        <v>5525</v>
      </c>
      <c r="B159" s="832" t="s">
        <v>5573</v>
      </c>
      <c r="C159" s="832" t="s">
        <v>583</v>
      </c>
      <c r="D159" s="832" t="s">
        <v>3472</v>
      </c>
      <c r="E159" s="832" t="s">
        <v>1016</v>
      </c>
      <c r="F159" s="832" t="s">
        <v>5566</v>
      </c>
      <c r="G159" s="832" t="s">
        <v>5567</v>
      </c>
      <c r="H159" s="849"/>
      <c r="I159" s="849"/>
      <c r="J159" s="832"/>
      <c r="K159" s="832"/>
      <c r="L159" s="849"/>
      <c r="M159" s="849"/>
      <c r="N159" s="832"/>
      <c r="O159" s="832"/>
      <c r="P159" s="849">
        <v>2</v>
      </c>
      <c r="Q159" s="849">
        <v>446</v>
      </c>
      <c r="R159" s="837"/>
      <c r="S159" s="850">
        <v>223</v>
      </c>
    </row>
    <row r="160" spans="1:19" ht="14.4" customHeight="1" x14ac:dyDescent="0.3">
      <c r="A160" s="831" t="s">
        <v>5525</v>
      </c>
      <c r="B160" s="832" t="s">
        <v>5573</v>
      </c>
      <c r="C160" s="832" t="s">
        <v>583</v>
      </c>
      <c r="D160" s="832" t="s">
        <v>3472</v>
      </c>
      <c r="E160" s="832" t="s">
        <v>1016</v>
      </c>
      <c r="F160" s="832" t="s">
        <v>5571</v>
      </c>
      <c r="G160" s="832" t="s">
        <v>5572</v>
      </c>
      <c r="H160" s="849">
        <v>1</v>
      </c>
      <c r="I160" s="849">
        <v>177</v>
      </c>
      <c r="J160" s="832">
        <v>1</v>
      </c>
      <c r="K160" s="832">
        <v>177</v>
      </c>
      <c r="L160" s="849">
        <v>1</v>
      </c>
      <c r="M160" s="849">
        <v>177</v>
      </c>
      <c r="N160" s="832">
        <v>1</v>
      </c>
      <c r="O160" s="832">
        <v>177</v>
      </c>
      <c r="P160" s="849">
        <v>6</v>
      </c>
      <c r="Q160" s="849">
        <v>1068</v>
      </c>
      <c r="R160" s="837">
        <v>6.0338983050847457</v>
      </c>
      <c r="S160" s="850">
        <v>178</v>
      </c>
    </row>
    <row r="161" spans="1:19" ht="14.4" customHeight="1" x14ac:dyDescent="0.3">
      <c r="A161" s="831" t="s">
        <v>5525</v>
      </c>
      <c r="B161" s="832" t="s">
        <v>5573</v>
      </c>
      <c r="C161" s="832" t="s">
        <v>583</v>
      </c>
      <c r="D161" s="832" t="s">
        <v>3473</v>
      </c>
      <c r="E161" s="832" t="s">
        <v>1016</v>
      </c>
      <c r="F161" s="832" t="s">
        <v>5523</v>
      </c>
      <c r="G161" s="832" t="s">
        <v>5538</v>
      </c>
      <c r="H161" s="849"/>
      <c r="I161" s="849"/>
      <c r="J161" s="832"/>
      <c r="K161" s="832"/>
      <c r="L161" s="849">
        <v>3</v>
      </c>
      <c r="M161" s="849">
        <v>111</v>
      </c>
      <c r="N161" s="832">
        <v>1</v>
      </c>
      <c r="O161" s="832">
        <v>37</v>
      </c>
      <c r="P161" s="849"/>
      <c r="Q161" s="849"/>
      <c r="R161" s="837"/>
      <c r="S161" s="850"/>
    </row>
    <row r="162" spans="1:19" ht="14.4" customHeight="1" x14ac:dyDescent="0.3">
      <c r="A162" s="831" t="s">
        <v>5525</v>
      </c>
      <c r="B162" s="832" t="s">
        <v>5573</v>
      </c>
      <c r="C162" s="832" t="s">
        <v>583</v>
      </c>
      <c r="D162" s="832" t="s">
        <v>3473</v>
      </c>
      <c r="E162" s="832" t="s">
        <v>1016</v>
      </c>
      <c r="F162" s="832" t="s">
        <v>5551</v>
      </c>
      <c r="G162" s="832" t="s">
        <v>5552</v>
      </c>
      <c r="H162" s="849"/>
      <c r="I162" s="849"/>
      <c r="J162" s="832"/>
      <c r="K162" s="832"/>
      <c r="L162" s="849">
        <v>1</v>
      </c>
      <c r="M162" s="849">
        <v>37</v>
      </c>
      <c r="N162" s="832">
        <v>1</v>
      </c>
      <c r="O162" s="832">
        <v>37</v>
      </c>
      <c r="P162" s="849"/>
      <c r="Q162" s="849"/>
      <c r="R162" s="837"/>
      <c r="S162" s="850"/>
    </row>
    <row r="163" spans="1:19" ht="14.4" customHeight="1" x14ac:dyDescent="0.3">
      <c r="A163" s="831" t="s">
        <v>5525</v>
      </c>
      <c r="B163" s="832" t="s">
        <v>5573</v>
      </c>
      <c r="C163" s="832" t="s">
        <v>583</v>
      </c>
      <c r="D163" s="832" t="s">
        <v>3474</v>
      </c>
      <c r="E163" s="832" t="s">
        <v>1016</v>
      </c>
      <c r="F163" s="832" t="s">
        <v>5523</v>
      </c>
      <c r="G163" s="832" t="s">
        <v>5524</v>
      </c>
      <c r="H163" s="849"/>
      <c r="I163" s="849"/>
      <c r="J163" s="832"/>
      <c r="K163" s="832"/>
      <c r="L163" s="849"/>
      <c r="M163" s="849"/>
      <c r="N163" s="832"/>
      <c r="O163" s="832"/>
      <c r="P163" s="849">
        <v>47</v>
      </c>
      <c r="Q163" s="849">
        <v>1739</v>
      </c>
      <c r="R163" s="837"/>
      <c r="S163" s="850">
        <v>37</v>
      </c>
    </row>
    <row r="164" spans="1:19" ht="14.4" customHeight="1" x14ac:dyDescent="0.3">
      <c r="A164" s="831" t="s">
        <v>5525</v>
      </c>
      <c r="B164" s="832" t="s">
        <v>5573</v>
      </c>
      <c r="C164" s="832" t="s">
        <v>583</v>
      </c>
      <c r="D164" s="832" t="s">
        <v>3474</v>
      </c>
      <c r="E164" s="832" t="s">
        <v>1016</v>
      </c>
      <c r="F164" s="832" t="s">
        <v>5523</v>
      </c>
      <c r="G164" s="832" t="s">
        <v>5538</v>
      </c>
      <c r="H164" s="849">
        <v>1</v>
      </c>
      <c r="I164" s="849">
        <v>37</v>
      </c>
      <c r="J164" s="832">
        <v>1</v>
      </c>
      <c r="K164" s="832">
        <v>37</v>
      </c>
      <c r="L164" s="849">
        <v>1</v>
      </c>
      <c r="M164" s="849">
        <v>37</v>
      </c>
      <c r="N164" s="832">
        <v>1</v>
      </c>
      <c r="O164" s="832">
        <v>37</v>
      </c>
      <c r="P164" s="849">
        <v>3</v>
      </c>
      <c r="Q164" s="849">
        <v>111</v>
      </c>
      <c r="R164" s="837">
        <v>3</v>
      </c>
      <c r="S164" s="850">
        <v>37</v>
      </c>
    </row>
    <row r="165" spans="1:19" ht="14.4" customHeight="1" x14ac:dyDescent="0.3">
      <c r="A165" s="831" t="s">
        <v>5525</v>
      </c>
      <c r="B165" s="832" t="s">
        <v>5573</v>
      </c>
      <c r="C165" s="832" t="s">
        <v>583</v>
      </c>
      <c r="D165" s="832" t="s">
        <v>3474</v>
      </c>
      <c r="E165" s="832" t="s">
        <v>1016</v>
      </c>
      <c r="F165" s="832" t="s">
        <v>5587</v>
      </c>
      <c r="G165" s="832" t="s">
        <v>5589</v>
      </c>
      <c r="H165" s="849">
        <v>1</v>
      </c>
      <c r="I165" s="849">
        <v>701</v>
      </c>
      <c r="J165" s="832"/>
      <c r="K165" s="832">
        <v>701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5525</v>
      </c>
      <c r="B166" s="832" t="s">
        <v>5573</v>
      </c>
      <c r="C166" s="832" t="s">
        <v>583</v>
      </c>
      <c r="D166" s="832" t="s">
        <v>3474</v>
      </c>
      <c r="E166" s="832" t="s">
        <v>1016</v>
      </c>
      <c r="F166" s="832" t="s">
        <v>5546</v>
      </c>
      <c r="G166" s="832" t="s">
        <v>5547</v>
      </c>
      <c r="H166" s="849">
        <v>1</v>
      </c>
      <c r="I166" s="849">
        <v>33.33</v>
      </c>
      <c r="J166" s="832"/>
      <c r="K166" s="832">
        <v>33.33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5525</v>
      </c>
      <c r="B167" s="832" t="s">
        <v>5573</v>
      </c>
      <c r="C167" s="832" t="s">
        <v>583</v>
      </c>
      <c r="D167" s="832" t="s">
        <v>3474</v>
      </c>
      <c r="E167" s="832" t="s">
        <v>1016</v>
      </c>
      <c r="F167" s="832" t="s">
        <v>5551</v>
      </c>
      <c r="G167" s="832" t="s">
        <v>5552</v>
      </c>
      <c r="H167" s="849">
        <v>2</v>
      </c>
      <c r="I167" s="849">
        <v>74</v>
      </c>
      <c r="J167" s="832">
        <v>2</v>
      </c>
      <c r="K167" s="832">
        <v>37</v>
      </c>
      <c r="L167" s="849">
        <v>1</v>
      </c>
      <c r="M167" s="849">
        <v>37</v>
      </c>
      <c r="N167" s="832">
        <v>1</v>
      </c>
      <c r="O167" s="832">
        <v>37</v>
      </c>
      <c r="P167" s="849"/>
      <c r="Q167" s="849"/>
      <c r="R167" s="837"/>
      <c r="S167" s="850"/>
    </row>
    <row r="168" spans="1:19" ht="14.4" customHeight="1" x14ac:dyDescent="0.3">
      <c r="A168" s="831" t="s">
        <v>5525</v>
      </c>
      <c r="B168" s="832" t="s">
        <v>5573</v>
      </c>
      <c r="C168" s="832" t="s">
        <v>583</v>
      </c>
      <c r="D168" s="832" t="s">
        <v>3475</v>
      </c>
      <c r="E168" s="832" t="s">
        <v>1016</v>
      </c>
      <c r="F168" s="832" t="s">
        <v>5523</v>
      </c>
      <c r="G168" s="832" t="s">
        <v>5524</v>
      </c>
      <c r="H168" s="849"/>
      <c r="I168" s="849"/>
      <c r="J168" s="832"/>
      <c r="K168" s="832"/>
      <c r="L168" s="849"/>
      <c r="M168" s="849"/>
      <c r="N168" s="832"/>
      <c r="O168" s="832"/>
      <c r="P168" s="849">
        <v>17</v>
      </c>
      <c r="Q168" s="849">
        <v>629</v>
      </c>
      <c r="R168" s="837"/>
      <c r="S168" s="850">
        <v>37</v>
      </c>
    </row>
    <row r="169" spans="1:19" ht="14.4" customHeight="1" x14ac:dyDescent="0.3">
      <c r="A169" s="831" t="s">
        <v>5525</v>
      </c>
      <c r="B169" s="832" t="s">
        <v>5573</v>
      </c>
      <c r="C169" s="832" t="s">
        <v>583</v>
      </c>
      <c r="D169" s="832" t="s">
        <v>3475</v>
      </c>
      <c r="E169" s="832" t="s">
        <v>1016</v>
      </c>
      <c r="F169" s="832" t="s">
        <v>5523</v>
      </c>
      <c r="G169" s="832" t="s">
        <v>5538</v>
      </c>
      <c r="H169" s="849">
        <v>3</v>
      </c>
      <c r="I169" s="849">
        <v>111</v>
      </c>
      <c r="J169" s="832">
        <v>0.27272727272727271</v>
      </c>
      <c r="K169" s="832">
        <v>37</v>
      </c>
      <c r="L169" s="849">
        <v>11</v>
      </c>
      <c r="M169" s="849">
        <v>407</v>
      </c>
      <c r="N169" s="832">
        <v>1</v>
      </c>
      <c r="O169" s="832">
        <v>37</v>
      </c>
      <c r="P169" s="849">
        <v>13</v>
      </c>
      <c r="Q169" s="849">
        <v>481</v>
      </c>
      <c r="R169" s="837">
        <v>1.1818181818181819</v>
      </c>
      <c r="S169" s="850">
        <v>37</v>
      </c>
    </row>
    <row r="170" spans="1:19" ht="14.4" customHeight="1" x14ac:dyDescent="0.3">
      <c r="A170" s="831" t="s">
        <v>5525</v>
      </c>
      <c r="B170" s="832" t="s">
        <v>5573</v>
      </c>
      <c r="C170" s="832" t="s">
        <v>583</v>
      </c>
      <c r="D170" s="832" t="s">
        <v>3475</v>
      </c>
      <c r="E170" s="832" t="s">
        <v>1016</v>
      </c>
      <c r="F170" s="832" t="s">
        <v>5587</v>
      </c>
      <c r="G170" s="832" t="s">
        <v>5589</v>
      </c>
      <c r="H170" s="849"/>
      <c r="I170" s="849"/>
      <c r="J170" s="832"/>
      <c r="K170" s="832"/>
      <c r="L170" s="849"/>
      <c r="M170" s="849"/>
      <c r="N170" s="832"/>
      <c r="O170" s="832"/>
      <c r="P170" s="849">
        <v>9</v>
      </c>
      <c r="Q170" s="849">
        <v>6318</v>
      </c>
      <c r="R170" s="837"/>
      <c r="S170" s="850">
        <v>702</v>
      </c>
    </row>
    <row r="171" spans="1:19" ht="14.4" customHeight="1" x14ac:dyDescent="0.3">
      <c r="A171" s="831" t="s">
        <v>5525</v>
      </c>
      <c r="B171" s="832" t="s">
        <v>5573</v>
      </c>
      <c r="C171" s="832" t="s">
        <v>583</v>
      </c>
      <c r="D171" s="832" t="s">
        <v>3475</v>
      </c>
      <c r="E171" s="832" t="s">
        <v>1016</v>
      </c>
      <c r="F171" s="832" t="s">
        <v>5593</v>
      </c>
      <c r="G171" s="832" t="s">
        <v>5594</v>
      </c>
      <c r="H171" s="849"/>
      <c r="I171" s="849"/>
      <c r="J171" s="832"/>
      <c r="K171" s="832"/>
      <c r="L171" s="849">
        <v>2</v>
      </c>
      <c r="M171" s="849">
        <v>446</v>
      </c>
      <c r="N171" s="832">
        <v>1</v>
      </c>
      <c r="O171" s="832">
        <v>223</v>
      </c>
      <c r="P171" s="849"/>
      <c r="Q171" s="849"/>
      <c r="R171" s="837"/>
      <c r="S171" s="850"/>
    </row>
    <row r="172" spans="1:19" ht="14.4" customHeight="1" x14ac:dyDescent="0.3">
      <c r="A172" s="831" t="s">
        <v>5525</v>
      </c>
      <c r="B172" s="832" t="s">
        <v>5573</v>
      </c>
      <c r="C172" s="832" t="s">
        <v>583</v>
      </c>
      <c r="D172" s="832" t="s">
        <v>3475</v>
      </c>
      <c r="E172" s="832" t="s">
        <v>1016</v>
      </c>
      <c r="F172" s="832" t="s">
        <v>5593</v>
      </c>
      <c r="G172" s="832" t="s">
        <v>5595</v>
      </c>
      <c r="H172" s="849">
        <v>2</v>
      </c>
      <c r="I172" s="849">
        <v>444</v>
      </c>
      <c r="J172" s="832"/>
      <c r="K172" s="832">
        <v>222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5525</v>
      </c>
      <c r="B173" s="832" t="s">
        <v>5573</v>
      </c>
      <c r="C173" s="832" t="s">
        <v>583</v>
      </c>
      <c r="D173" s="832" t="s">
        <v>3475</v>
      </c>
      <c r="E173" s="832" t="s">
        <v>1016</v>
      </c>
      <c r="F173" s="832" t="s">
        <v>5546</v>
      </c>
      <c r="G173" s="832" t="s">
        <v>5547</v>
      </c>
      <c r="H173" s="849"/>
      <c r="I173" s="849"/>
      <c r="J173" s="832"/>
      <c r="K173" s="832"/>
      <c r="L173" s="849"/>
      <c r="M173" s="849"/>
      <c r="N173" s="832"/>
      <c r="O173" s="832"/>
      <c r="P173" s="849">
        <v>22</v>
      </c>
      <c r="Q173" s="849">
        <v>733.33</v>
      </c>
      <c r="R173" s="837"/>
      <c r="S173" s="850">
        <v>33.333181818181821</v>
      </c>
    </row>
    <row r="174" spans="1:19" ht="14.4" customHeight="1" x14ac:dyDescent="0.3">
      <c r="A174" s="831" t="s">
        <v>5525</v>
      </c>
      <c r="B174" s="832" t="s">
        <v>5573</v>
      </c>
      <c r="C174" s="832" t="s">
        <v>583</v>
      </c>
      <c r="D174" s="832" t="s">
        <v>3475</v>
      </c>
      <c r="E174" s="832" t="s">
        <v>1016</v>
      </c>
      <c r="F174" s="832" t="s">
        <v>5546</v>
      </c>
      <c r="G174" s="832" t="s">
        <v>5548</v>
      </c>
      <c r="H174" s="849">
        <v>2</v>
      </c>
      <c r="I174" s="849">
        <v>66.67</v>
      </c>
      <c r="J174" s="832"/>
      <c r="K174" s="832">
        <v>33.335000000000001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5525</v>
      </c>
      <c r="B175" s="832" t="s">
        <v>5573</v>
      </c>
      <c r="C175" s="832" t="s">
        <v>583</v>
      </c>
      <c r="D175" s="832" t="s">
        <v>3475</v>
      </c>
      <c r="E175" s="832" t="s">
        <v>1016</v>
      </c>
      <c r="F175" s="832" t="s">
        <v>5549</v>
      </c>
      <c r="G175" s="832" t="s">
        <v>5550</v>
      </c>
      <c r="H175" s="849"/>
      <c r="I175" s="849"/>
      <c r="J175" s="832"/>
      <c r="K175" s="832"/>
      <c r="L175" s="849">
        <v>2</v>
      </c>
      <c r="M175" s="849">
        <v>710</v>
      </c>
      <c r="N175" s="832">
        <v>1</v>
      </c>
      <c r="O175" s="832">
        <v>355</v>
      </c>
      <c r="P175" s="849">
        <v>13</v>
      </c>
      <c r="Q175" s="849">
        <v>4615</v>
      </c>
      <c r="R175" s="837">
        <v>6.5</v>
      </c>
      <c r="S175" s="850">
        <v>355</v>
      </c>
    </row>
    <row r="176" spans="1:19" ht="14.4" customHeight="1" x14ac:dyDescent="0.3">
      <c r="A176" s="831" t="s">
        <v>5525</v>
      </c>
      <c r="B176" s="832" t="s">
        <v>5573</v>
      </c>
      <c r="C176" s="832" t="s">
        <v>583</v>
      </c>
      <c r="D176" s="832" t="s">
        <v>3475</v>
      </c>
      <c r="E176" s="832" t="s">
        <v>1016</v>
      </c>
      <c r="F176" s="832" t="s">
        <v>5551</v>
      </c>
      <c r="G176" s="832" t="s">
        <v>5552</v>
      </c>
      <c r="H176" s="849"/>
      <c r="I176" s="849"/>
      <c r="J176" s="832"/>
      <c r="K176" s="832"/>
      <c r="L176" s="849">
        <v>1</v>
      </c>
      <c r="M176" s="849">
        <v>37</v>
      </c>
      <c r="N176" s="832">
        <v>1</v>
      </c>
      <c r="O176" s="832">
        <v>37</v>
      </c>
      <c r="P176" s="849"/>
      <c r="Q176" s="849"/>
      <c r="R176" s="837"/>
      <c r="S176" s="850"/>
    </row>
    <row r="177" spans="1:19" ht="14.4" customHeight="1" x14ac:dyDescent="0.3">
      <c r="A177" s="831" t="s">
        <v>5525</v>
      </c>
      <c r="B177" s="832" t="s">
        <v>5573</v>
      </c>
      <c r="C177" s="832" t="s">
        <v>583</v>
      </c>
      <c r="D177" s="832" t="s">
        <v>3475</v>
      </c>
      <c r="E177" s="832" t="s">
        <v>1016</v>
      </c>
      <c r="F177" s="832" t="s">
        <v>5571</v>
      </c>
      <c r="G177" s="832" t="s">
        <v>5572</v>
      </c>
      <c r="H177" s="849"/>
      <c r="I177" s="849"/>
      <c r="J177" s="832"/>
      <c r="K177" s="832"/>
      <c r="L177" s="849"/>
      <c r="M177" s="849"/>
      <c r="N177" s="832"/>
      <c r="O177" s="832"/>
      <c r="P177" s="849">
        <v>4</v>
      </c>
      <c r="Q177" s="849">
        <v>712</v>
      </c>
      <c r="R177" s="837"/>
      <c r="S177" s="850">
        <v>178</v>
      </c>
    </row>
    <row r="178" spans="1:19" ht="14.4" customHeight="1" x14ac:dyDescent="0.3">
      <c r="A178" s="831" t="s">
        <v>5525</v>
      </c>
      <c r="B178" s="832" t="s">
        <v>5573</v>
      </c>
      <c r="C178" s="832" t="s">
        <v>583</v>
      </c>
      <c r="D178" s="832" t="s">
        <v>3475</v>
      </c>
      <c r="E178" s="832" t="s">
        <v>1016</v>
      </c>
      <c r="F178" s="832" t="s">
        <v>5571</v>
      </c>
      <c r="G178" s="832" t="s">
        <v>5597</v>
      </c>
      <c r="H178" s="849">
        <v>2</v>
      </c>
      <c r="I178" s="849">
        <v>354</v>
      </c>
      <c r="J178" s="832"/>
      <c r="K178" s="832">
        <v>177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5525</v>
      </c>
      <c r="B179" s="832" t="s">
        <v>5573</v>
      </c>
      <c r="C179" s="832" t="s">
        <v>583</v>
      </c>
      <c r="D179" s="832" t="s">
        <v>3477</v>
      </c>
      <c r="E179" s="832" t="s">
        <v>5527</v>
      </c>
      <c r="F179" s="832" t="s">
        <v>5528</v>
      </c>
      <c r="G179" s="832" t="s">
        <v>5529</v>
      </c>
      <c r="H179" s="849">
        <v>39.6</v>
      </c>
      <c r="I179" s="849">
        <v>4286.76</v>
      </c>
      <c r="J179" s="832">
        <v>0.7674471063816074</v>
      </c>
      <c r="K179" s="832">
        <v>108.25151515151515</v>
      </c>
      <c r="L179" s="849">
        <v>51.599999999999994</v>
      </c>
      <c r="M179" s="849">
        <v>5585.7400000000007</v>
      </c>
      <c r="N179" s="832">
        <v>1</v>
      </c>
      <c r="O179" s="832">
        <v>108.25077519379848</v>
      </c>
      <c r="P179" s="849"/>
      <c r="Q179" s="849"/>
      <c r="R179" s="837"/>
      <c r="S179" s="850"/>
    </row>
    <row r="180" spans="1:19" ht="14.4" customHeight="1" x14ac:dyDescent="0.3">
      <c r="A180" s="831" t="s">
        <v>5525</v>
      </c>
      <c r="B180" s="832" t="s">
        <v>5573</v>
      </c>
      <c r="C180" s="832" t="s">
        <v>583</v>
      </c>
      <c r="D180" s="832" t="s">
        <v>3477</v>
      </c>
      <c r="E180" s="832" t="s">
        <v>5527</v>
      </c>
      <c r="F180" s="832" t="s">
        <v>5530</v>
      </c>
      <c r="G180" s="832" t="s">
        <v>5531</v>
      </c>
      <c r="H180" s="849">
        <v>6.1999999999999993</v>
      </c>
      <c r="I180" s="849">
        <v>380.67999999999995</v>
      </c>
      <c r="J180" s="832">
        <v>0.51666666666666661</v>
      </c>
      <c r="K180" s="832">
        <v>61.4</v>
      </c>
      <c r="L180" s="849">
        <v>12</v>
      </c>
      <c r="M180" s="849">
        <v>736.8</v>
      </c>
      <c r="N180" s="832">
        <v>1</v>
      </c>
      <c r="O180" s="832">
        <v>61.4</v>
      </c>
      <c r="P180" s="849"/>
      <c r="Q180" s="849"/>
      <c r="R180" s="837"/>
      <c r="S180" s="850"/>
    </row>
    <row r="181" spans="1:19" ht="14.4" customHeight="1" x14ac:dyDescent="0.3">
      <c r="A181" s="831" t="s">
        <v>5525</v>
      </c>
      <c r="B181" s="832" t="s">
        <v>5573</v>
      </c>
      <c r="C181" s="832" t="s">
        <v>583</v>
      </c>
      <c r="D181" s="832" t="s">
        <v>3477</v>
      </c>
      <c r="E181" s="832" t="s">
        <v>5527</v>
      </c>
      <c r="F181" s="832" t="s">
        <v>5530</v>
      </c>
      <c r="G181" s="832" t="s">
        <v>1461</v>
      </c>
      <c r="H181" s="849">
        <v>9</v>
      </c>
      <c r="I181" s="849">
        <v>552.6</v>
      </c>
      <c r="J181" s="832">
        <v>0.97826086956521741</v>
      </c>
      <c r="K181" s="832">
        <v>61.400000000000006</v>
      </c>
      <c r="L181" s="849">
        <v>9.1999999999999993</v>
      </c>
      <c r="M181" s="849">
        <v>564.88</v>
      </c>
      <c r="N181" s="832">
        <v>1</v>
      </c>
      <c r="O181" s="832">
        <v>61.400000000000006</v>
      </c>
      <c r="P181" s="849"/>
      <c r="Q181" s="849"/>
      <c r="R181" s="837"/>
      <c r="S181" s="850"/>
    </row>
    <row r="182" spans="1:19" ht="14.4" customHeight="1" x14ac:dyDescent="0.3">
      <c r="A182" s="831" t="s">
        <v>5525</v>
      </c>
      <c r="B182" s="832" t="s">
        <v>5573</v>
      </c>
      <c r="C182" s="832" t="s">
        <v>583</v>
      </c>
      <c r="D182" s="832" t="s">
        <v>3477</v>
      </c>
      <c r="E182" s="832" t="s">
        <v>5527</v>
      </c>
      <c r="F182" s="832" t="s">
        <v>5532</v>
      </c>
      <c r="G182" s="832" t="s">
        <v>5531</v>
      </c>
      <c r="H182" s="849">
        <v>0.4</v>
      </c>
      <c r="I182" s="849">
        <v>30.74</v>
      </c>
      <c r="J182" s="832">
        <v>0.33333333333333331</v>
      </c>
      <c r="K182" s="832">
        <v>76.849999999999994</v>
      </c>
      <c r="L182" s="849">
        <v>1.2</v>
      </c>
      <c r="M182" s="849">
        <v>92.22</v>
      </c>
      <c r="N182" s="832">
        <v>1</v>
      </c>
      <c r="O182" s="832">
        <v>76.850000000000009</v>
      </c>
      <c r="P182" s="849"/>
      <c r="Q182" s="849"/>
      <c r="R182" s="837"/>
      <c r="S182" s="850"/>
    </row>
    <row r="183" spans="1:19" ht="14.4" customHeight="1" x14ac:dyDescent="0.3">
      <c r="A183" s="831" t="s">
        <v>5525</v>
      </c>
      <c r="B183" s="832" t="s">
        <v>5573</v>
      </c>
      <c r="C183" s="832" t="s">
        <v>583</v>
      </c>
      <c r="D183" s="832" t="s">
        <v>3477</v>
      </c>
      <c r="E183" s="832" t="s">
        <v>5527</v>
      </c>
      <c r="F183" s="832" t="s">
        <v>5534</v>
      </c>
      <c r="G183" s="832"/>
      <c r="H183" s="849">
        <v>169</v>
      </c>
      <c r="I183" s="849">
        <v>14032.760000000002</v>
      </c>
      <c r="J183" s="832"/>
      <c r="K183" s="832">
        <v>83.034082840236692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5525</v>
      </c>
      <c r="B184" s="832" t="s">
        <v>5573</v>
      </c>
      <c r="C184" s="832" t="s">
        <v>583</v>
      </c>
      <c r="D184" s="832" t="s">
        <v>3477</v>
      </c>
      <c r="E184" s="832" t="s">
        <v>5527</v>
      </c>
      <c r="F184" s="832" t="s">
        <v>5577</v>
      </c>
      <c r="G184" s="832" t="s">
        <v>5578</v>
      </c>
      <c r="H184" s="849"/>
      <c r="I184" s="849"/>
      <c r="J184" s="832"/>
      <c r="K184" s="832"/>
      <c r="L184" s="849">
        <v>1</v>
      </c>
      <c r="M184" s="849">
        <v>1506.2</v>
      </c>
      <c r="N184" s="832">
        <v>1</v>
      </c>
      <c r="O184" s="832">
        <v>1506.2</v>
      </c>
      <c r="P184" s="849"/>
      <c r="Q184" s="849"/>
      <c r="R184" s="837"/>
      <c r="S184" s="850"/>
    </row>
    <row r="185" spans="1:19" ht="14.4" customHeight="1" x14ac:dyDescent="0.3">
      <c r="A185" s="831" t="s">
        <v>5525</v>
      </c>
      <c r="B185" s="832" t="s">
        <v>5573</v>
      </c>
      <c r="C185" s="832" t="s">
        <v>583</v>
      </c>
      <c r="D185" s="832" t="s">
        <v>3477</v>
      </c>
      <c r="E185" s="832" t="s">
        <v>5527</v>
      </c>
      <c r="F185" s="832" t="s">
        <v>5535</v>
      </c>
      <c r="G185" s="832" t="s">
        <v>5536</v>
      </c>
      <c r="H185" s="849"/>
      <c r="I185" s="849"/>
      <c r="J185" s="832"/>
      <c r="K185" s="832"/>
      <c r="L185" s="849">
        <v>122</v>
      </c>
      <c r="M185" s="849">
        <v>12741.68</v>
      </c>
      <c r="N185" s="832">
        <v>1</v>
      </c>
      <c r="O185" s="832">
        <v>104.44</v>
      </c>
      <c r="P185" s="849"/>
      <c r="Q185" s="849"/>
      <c r="R185" s="837"/>
      <c r="S185" s="850"/>
    </row>
    <row r="186" spans="1:19" ht="14.4" customHeight="1" x14ac:dyDescent="0.3">
      <c r="A186" s="831" t="s">
        <v>5525</v>
      </c>
      <c r="B186" s="832" t="s">
        <v>5573</v>
      </c>
      <c r="C186" s="832" t="s">
        <v>583</v>
      </c>
      <c r="D186" s="832" t="s">
        <v>3477</v>
      </c>
      <c r="E186" s="832" t="s">
        <v>5527</v>
      </c>
      <c r="F186" s="832" t="s">
        <v>5535</v>
      </c>
      <c r="G186" s="832" t="s">
        <v>5537</v>
      </c>
      <c r="H186" s="849"/>
      <c r="I186" s="849"/>
      <c r="J186" s="832"/>
      <c r="K186" s="832"/>
      <c r="L186" s="849">
        <v>50</v>
      </c>
      <c r="M186" s="849">
        <v>5222</v>
      </c>
      <c r="N186" s="832">
        <v>1</v>
      </c>
      <c r="O186" s="832">
        <v>104.44</v>
      </c>
      <c r="P186" s="849"/>
      <c r="Q186" s="849"/>
      <c r="R186" s="837"/>
      <c r="S186" s="850"/>
    </row>
    <row r="187" spans="1:19" ht="14.4" customHeight="1" x14ac:dyDescent="0.3">
      <c r="A187" s="831" t="s">
        <v>5525</v>
      </c>
      <c r="B187" s="832" t="s">
        <v>5573</v>
      </c>
      <c r="C187" s="832" t="s">
        <v>583</v>
      </c>
      <c r="D187" s="832" t="s">
        <v>3477</v>
      </c>
      <c r="E187" s="832" t="s">
        <v>1016</v>
      </c>
      <c r="F187" s="832" t="s">
        <v>5580</v>
      </c>
      <c r="G187" s="832" t="s">
        <v>5581</v>
      </c>
      <c r="H187" s="849">
        <v>12</v>
      </c>
      <c r="I187" s="849">
        <v>1464</v>
      </c>
      <c r="J187" s="832">
        <v>0.5</v>
      </c>
      <c r="K187" s="832">
        <v>122</v>
      </c>
      <c r="L187" s="849">
        <v>24</v>
      </c>
      <c r="M187" s="849">
        <v>2928</v>
      </c>
      <c r="N187" s="832">
        <v>1</v>
      </c>
      <c r="O187" s="832">
        <v>122</v>
      </c>
      <c r="P187" s="849">
        <v>1</v>
      </c>
      <c r="Q187" s="849">
        <v>122</v>
      </c>
      <c r="R187" s="837">
        <v>4.1666666666666664E-2</v>
      </c>
      <c r="S187" s="850">
        <v>122</v>
      </c>
    </row>
    <row r="188" spans="1:19" ht="14.4" customHeight="1" x14ac:dyDescent="0.3">
      <c r="A188" s="831" t="s">
        <v>5525</v>
      </c>
      <c r="B188" s="832" t="s">
        <v>5573</v>
      </c>
      <c r="C188" s="832" t="s">
        <v>583</v>
      </c>
      <c r="D188" s="832" t="s">
        <v>3477</v>
      </c>
      <c r="E188" s="832" t="s">
        <v>1016</v>
      </c>
      <c r="F188" s="832" t="s">
        <v>5580</v>
      </c>
      <c r="G188" s="832" t="s">
        <v>5582</v>
      </c>
      <c r="H188" s="849"/>
      <c r="I188" s="849"/>
      <c r="J188" s="832"/>
      <c r="K188" s="832"/>
      <c r="L188" s="849">
        <v>4</v>
      </c>
      <c r="M188" s="849">
        <v>488</v>
      </c>
      <c r="N188" s="832">
        <v>1</v>
      </c>
      <c r="O188" s="832">
        <v>122</v>
      </c>
      <c r="P188" s="849"/>
      <c r="Q188" s="849"/>
      <c r="R188" s="837"/>
      <c r="S188" s="850"/>
    </row>
    <row r="189" spans="1:19" ht="14.4" customHeight="1" x14ac:dyDescent="0.3">
      <c r="A189" s="831" t="s">
        <v>5525</v>
      </c>
      <c r="B189" s="832" t="s">
        <v>5573</v>
      </c>
      <c r="C189" s="832" t="s">
        <v>583</v>
      </c>
      <c r="D189" s="832" t="s">
        <v>3477</v>
      </c>
      <c r="E189" s="832" t="s">
        <v>1016</v>
      </c>
      <c r="F189" s="832" t="s">
        <v>5585</v>
      </c>
      <c r="G189" s="832" t="s">
        <v>5586</v>
      </c>
      <c r="H189" s="849"/>
      <c r="I189" s="849"/>
      <c r="J189" s="832"/>
      <c r="K189" s="832"/>
      <c r="L189" s="849">
        <v>3</v>
      </c>
      <c r="M189" s="849">
        <v>249</v>
      </c>
      <c r="N189" s="832">
        <v>1</v>
      </c>
      <c r="O189" s="832">
        <v>83</v>
      </c>
      <c r="P189" s="849"/>
      <c r="Q189" s="849"/>
      <c r="R189" s="837"/>
      <c r="S189" s="850"/>
    </row>
    <row r="190" spans="1:19" ht="14.4" customHeight="1" x14ac:dyDescent="0.3">
      <c r="A190" s="831" t="s">
        <v>5525</v>
      </c>
      <c r="B190" s="832" t="s">
        <v>5573</v>
      </c>
      <c r="C190" s="832" t="s">
        <v>583</v>
      </c>
      <c r="D190" s="832" t="s">
        <v>3477</v>
      </c>
      <c r="E190" s="832" t="s">
        <v>1016</v>
      </c>
      <c r="F190" s="832" t="s">
        <v>5523</v>
      </c>
      <c r="G190" s="832" t="s">
        <v>5524</v>
      </c>
      <c r="H190" s="849">
        <v>106</v>
      </c>
      <c r="I190" s="849">
        <v>3922</v>
      </c>
      <c r="J190" s="832">
        <v>0.55208333333333337</v>
      </c>
      <c r="K190" s="832">
        <v>37</v>
      </c>
      <c r="L190" s="849">
        <v>192</v>
      </c>
      <c r="M190" s="849">
        <v>7104</v>
      </c>
      <c r="N190" s="832">
        <v>1</v>
      </c>
      <c r="O190" s="832">
        <v>37</v>
      </c>
      <c r="P190" s="849">
        <v>8</v>
      </c>
      <c r="Q190" s="849">
        <v>296</v>
      </c>
      <c r="R190" s="837">
        <v>4.1666666666666664E-2</v>
      </c>
      <c r="S190" s="850">
        <v>37</v>
      </c>
    </row>
    <row r="191" spans="1:19" ht="14.4" customHeight="1" x14ac:dyDescent="0.3">
      <c r="A191" s="831" t="s">
        <v>5525</v>
      </c>
      <c r="B191" s="832" t="s">
        <v>5573</v>
      </c>
      <c r="C191" s="832" t="s">
        <v>583</v>
      </c>
      <c r="D191" s="832" t="s">
        <v>3477</v>
      </c>
      <c r="E191" s="832" t="s">
        <v>1016</v>
      </c>
      <c r="F191" s="832" t="s">
        <v>5590</v>
      </c>
      <c r="G191" s="832" t="s">
        <v>5591</v>
      </c>
      <c r="H191" s="849">
        <v>1</v>
      </c>
      <c r="I191" s="849">
        <v>444</v>
      </c>
      <c r="J191" s="832"/>
      <c r="K191" s="832">
        <v>444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 t="s">
        <v>5525</v>
      </c>
      <c r="B192" s="832" t="s">
        <v>5573</v>
      </c>
      <c r="C192" s="832" t="s">
        <v>583</v>
      </c>
      <c r="D192" s="832" t="s">
        <v>3477</v>
      </c>
      <c r="E192" s="832" t="s">
        <v>1016</v>
      </c>
      <c r="F192" s="832" t="s">
        <v>5590</v>
      </c>
      <c r="G192" s="832" t="s">
        <v>5592</v>
      </c>
      <c r="H192" s="849">
        <v>1</v>
      </c>
      <c r="I192" s="849">
        <v>444</v>
      </c>
      <c r="J192" s="832">
        <v>0.125</v>
      </c>
      <c r="K192" s="832">
        <v>444</v>
      </c>
      <c r="L192" s="849">
        <v>8</v>
      </c>
      <c r="M192" s="849">
        <v>3552</v>
      </c>
      <c r="N192" s="832">
        <v>1</v>
      </c>
      <c r="O192" s="832">
        <v>444</v>
      </c>
      <c r="P192" s="849"/>
      <c r="Q192" s="849"/>
      <c r="R192" s="837"/>
      <c r="S192" s="850"/>
    </row>
    <row r="193" spans="1:19" ht="14.4" customHeight="1" x14ac:dyDescent="0.3">
      <c r="A193" s="831" t="s">
        <v>5525</v>
      </c>
      <c r="B193" s="832" t="s">
        <v>5573</v>
      </c>
      <c r="C193" s="832" t="s">
        <v>583</v>
      </c>
      <c r="D193" s="832" t="s">
        <v>3477</v>
      </c>
      <c r="E193" s="832" t="s">
        <v>1016</v>
      </c>
      <c r="F193" s="832" t="s">
        <v>5593</v>
      </c>
      <c r="G193" s="832" t="s">
        <v>5594</v>
      </c>
      <c r="H193" s="849">
        <v>2</v>
      </c>
      <c r="I193" s="849">
        <v>444</v>
      </c>
      <c r="J193" s="832">
        <v>1.9910313901345291</v>
      </c>
      <c r="K193" s="832">
        <v>222</v>
      </c>
      <c r="L193" s="849">
        <v>1</v>
      </c>
      <c r="M193" s="849">
        <v>223</v>
      </c>
      <c r="N193" s="832">
        <v>1</v>
      </c>
      <c r="O193" s="832">
        <v>223</v>
      </c>
      <c r="P193" s="849"/>
      <c r="Q193" s="849"/>
      <c r="R193" s="837"/>
      <c r="S193" s="850"/>
    </row>
    <row r="194" spans="1:19" ht="14.4" customHeight="1" x14ac:dyDescent="0.3">
      <c r="A194" s="831" t="s">
        <v>5525</v>
      </c>
      <c r="B194" s="832" t="s">
        <v>5573</v>
      </c>
      <c r="C194" s="832" t="s">
        <v>583</v>
      </c>
      <c r="D194" s="832" t="s">
        <v>3477</v>
      </c>
      <c r="E194" s="832" t="s">
        <v>1016</v>
      </c>
      <c r="F194" s="832" t="s">
        <v>5593</v>
      </c>
      <c r="G194" s="832" t="s">
        <v>5595</v>
      </c>
      <c r="H194" s="849">
        <v>2</v>
      </c>
      <c r="I194" s="849">
        <v>444</v>
      </c>
      <c r="J194" s="832">
        <v>0.19910313901345292</v>
      </c>
      <c r="K194" s="832">
        <v>222</v>
      </c>
      <c r="L194" s="849">
        <v>10</v>
      </c>
      <c r="M194" s="849">
        <v>2230</v>
      </c>
      <c r="N194" s="832">
        <v>1</v>
      </c>
      <c r="O194" s="832">
        <v>223</v>
      </c>
      <c r="P194" s="849"/>
      <c r="Q194" s="849"/>
      <c r="R194" s="837"/>
      <c r="S194" s="850"/>
    </row>
    <row r="195" spans="1:19" ht="14.4" customHeight="1" x14ac:dyDescent="0.3">
      <c r="A195" s="831" t="s">
        <v>5525</v>
      </c>
      <c r="B195" s="832" t="s">
        <v>5573</v>
      </c>
      <c r="C195" s="832" t="s">
        <v>583</v>
      </c>
      <c r="D195" s="832" t="s">
        <v>3477</v>
      </c>
      <c r="E195" s="832" t="s">
        <v>1016</v>
      </c>
      <c r="F195" s="832" t="s">
        <v>5546</v>
      </c>
      <c r="G195" s="832" t="s">
        <v>5547</v>
      </c>
      <c r="H195" s="849">
        <v>4</v>
      </c>
      <c r="I195" s="849">
        <v>133.32999999999998</v>
      </c>
      <c r="J195" s="832"/>
      <c r="K195" s="832">
        <v>33.332499999999996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5525</v>
      </c>
      <c r="B196" s="832" t="s">
        <v>5573</v>
      </c>
      <c r="C196" s="832" t="s">
        <v>583</v>
      </c>
      <c r="D196" s="832" t="s">
        <v>3477</v>
      </c>
      <c r="E196" s="832" t="s">
        <v>1016</v>
      </c>
      <c r="F196" s="832" t="s">
        <v>5546</v>
      </c>
      <c r="G196" s="832" t="s">
        <v>5548</v>
      </c>
      <c r="H196" s="849">
        <v>7</v>
      </c>
      <c r="I196" s="849">
        <v>233.33</v>
      </c>
      <c r="J196" s="832">
        <v>0.11475321149646885</v>
      </c>
      <c r="K196" s="832">
        <v>33.332857142857144</v>
      </c>
      <c r="L196" s="849">
        <v>61</v>
      </c>
      <c r="M196" s="849">
        <v>2033.3199999999997</v>
      </c>
      <c r="N196" s="832">
        <v>1</v>
      </c>
      <c r="O196" s="832">
        <v>33.333114754098354</v>
      </c>
      <c r="P196" s="849">
        <v>4</v>
      </c>
      <c r="Q196" s="849">
        <v>133.34</v>
      </c>
      <c r="R196" s="837">
        <v>6.5577479196584909E-2</v>
      </c>
      <c r="S196" s="850">
        <v>33.335000000000001</v>
      </c>
    </row>
    <row r="197" spans="1:19" ht="14.4" customHeight="1" x14ac:dyDescent="0.3">
      <c r="A197" s="831" t="s">
        <v>5525</v>
      </c>
      <c r="B197" s="832" t="s">
        <v>5573</v>
      </c>
      <c r="C197" s="832" t="s">
        <v>583</v>
      </c>
      <c r="D197" s="832" t="s">
        <v>3477</v>
      </c>
      <c r="E197" s="832" t="s">
        <v>1016</v>
      </c>
      <c r="F197" s="832" t="s">
        <v>5549</v>
      </c>
      <c r="G197" s="832" t="s">
        <v>5550</v>
      </c>
      <c r="H197" s="849">
        <v>1</v>
      </c>
      <c r="I197" s="849">
        <v>354</v>
      </c>
      <c r="J197" s="832"/>
      <c r="K197" s="832">
        <v>354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5525</v>
      </c>
      <c r="B198" s="832" t="s">
        <v>5573</v>
      </c>
      <c r="C198" s="832" t="s">
        <v>583</v>
      </c>
      <c r="D198" s="832" t="s">
        <v>3477</v>
      </c>
      <c r="E198" s="832" t="s">
        <v>1016</v>
      </c>
      <c r="F198" s="832" t="s">
        <v>5549</v>
      </c>
      <c r="G198" s="832" t="s">
        <v>5596</v>
      </c>
      <c r="H198" s="849">
        <v>1</v>
      </c>
      <c r="I198" s="849">
        <v>354</v>
      </c>
      <c r="J198" s="832">
        <v>4.9859154929577466E-2</v>
      </c>
      <c r="K198" s="832">
        <v>354</v>
      </c>
      <c r="L198" s="849">
        <v>20</v>
      </c>
      <c r="M198" s="849">
        <v>7100</v>
      </c>
      <c r="N198" s="832">
        <v>1</v>
      </c>
      <c r="O198" s="832">
        <v>355</v>
      </c>
      <c r="P198" s="849"/>
      <c r="Q198" s="849"/>
      <c r="R198" s="837"/>
      <c r="S198" s="850"/>
    </row>
    <row r="199" spans="1:19" ht="14.4" customHeight="1" x14ac:dyDescent="0.3">
      <c r="A199" s="831" t="s">
        <v>5525</v>
      </c>
      <c r="B199" s="832" t="s">
        <v>5573</v>
      </c>
      <c r="C199" s="832" t="s">
        <v>583</v>
      </c>
      <c r="D199" s="832" t="s">
        <v>3477</v>
      </c>
      <c r="E199" s="832" t="s">
        <v>1016</v>
      </c>
      <c r="F199" s="832" t="s">
        <v>5551</v>
      </c>
      <c r="G199" s="832" t="s">
        <v>5552</v>
      </c>
      <c r="H199" s="849">
        <v>25</v>
      </c>
      <c r="I199" s="849">
        <v>925</v>
      </c>
      <c r="J199" s="832">
        <v>0.55555555555555558</v>
      </c>
      <c r="K199" s="832">
        <v>37</v>
      </c>
      <c r="L199" s="849">
        <v>45</v>
      </c>
      <c r="M199" s="849">
        <v>1665</v>
      </c>
      <c r="N199" s="832">
        <v>1</v>
      </c>
      <c r="O199" s="832">
        <v>37</v>
      </c>
      <c r="P199" s="849">
        <v>2</v>
      </c>
      <c r="Q199" s="849">
        <v>74</v>
      </c>
      <c r="R199" s="837">
        <v>4.4444444444444446E-2</v>
      </c>
      <c r="S199" s="850">
        <v>37</v>
      </c>
    </row>
    <row r="200" spans="1:19" ht="14.4" customHeight="1" x14ac:dyDescent="0.3">
      <c r="A200" s="831" t="s">
        <v>5525</v>
      </c>
      <c r="B200" s="832" t="s">
        <v>5573</v>
      </c>
      <c r="C200" s="832" t="s">
        <v>583</v>
      </c>
      <c r="D200" s="832" t="s">
        <v>3477</v>
      </c>
      <c r="E200" s="832" t="s">
        <v>1016</v>
      </c>
      <c r="F200" s="832" t="s">
        <v>5556</v>
      </c>
      <c r="G200" s="832" t="s">
        <v>5558</v>
      </c>
      <c r="H200" s="849">
        <v>6</v>
      </c>
      <c r="I200" s="849">
        <v>192</v>
      </c>
      <c r="J200" s="832"/>
      <c r="K200" s="832">
        <v>32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5525</v>
      </c>
      <c r="B201" s="832" t="s">
        <v>5573</v>
      </c>
      <c r="C201" s="832" t="s">
        <v>583</v>
      </c>
      <c r="D201" s="832" t="s">
        <v>3477</v>
      </c>
      <c r="E201" s="832" t="s">
        <v>1016</v>
      </c>
      <c r="F201" s="832" t="s">
        <v>5559</v>
      </c>
      <c r="G201" s="832" t="s">
        <v>5560</v>
      </c>
      <c r="H201" s="849">
        <v>205</v>
      </c>
      <c r="I201" s="849">
        <v>26855</v>
      </c>
      <c r="J201" s="832">
        <v>0.77651515151515149</v>
      </c>
      <c r="K201" s="832">
        <v>131</v>
      </c>
      <c r="L201" s="849">
        <v>262</v>
      </c>
      <c r="M201" s="849">
        <v>34584</v>
      </c>
      <c r="N201" s="832">
        <v>1</v>
      </c>
      <c r="O201" s="832">
        <v>132</v>
      </c>
      <c r="P201" s="849"/>
      <c r="Q201" s="849"/>
      <c r="R201" s="837"/>
      <c r="S201" s="850"/>
    </row>
    <row r="202" spans="1:19" ht="14.4" customHeight="1" x14ac:dyDescent="0.3">
      <c r="A202" s="831" t="s">
        <v>5525</v>
      </c>
      <c r="B202" s="832" t="s">
        <v>5573</v>
      </c>
      <c r="C202" s="832" t="s">
        <v>583</v>
      </c>
      <c r="D202" s="832" t="s">
        <v>3477</v>
      </c>
      <c r="E202" s="832" t="s">
        <v>1016</v>
      </c>
      <c r="F202" s="832" t="s">
        <v>5571</v>
      </c>
      <c r="G202" s="832" t="s">
        <v>5572</v>
      </c>
      <c r="H202" s="849">
        <v>3</v>
      </c>
      <c r="I202" s="849">
        <v>531</v>
      </c>
      <c r="J202" s="832">
        <v>1</v>
      </c>
      <c r="K202" s="832">
        <v>177</v>
      </c>
      <c r="L202" s="849">
        <v>3</v>
      </c>
      <c r="M202" s="849">
        <v>531</v>
      </c>
      <c r="N202" s="832">
        <v>1</v>
      </c>
      <c r="O202" s="832">
        <v>177</v>
      </c>
      <c r="P202" s="849"/>
      <c r="Q202" s="849"/>
      <c r="R202" s="837"/>
      <c r="S202" s="850"/>
    </row>
    <row r="203" spans="1:19" ht="14.4" customHeight="1" x14ac:dyDescent="0.3">
      <c r="A203" s="831" t="s">
        <v>5525</v>
      </c>
      <c r="B203" s="832" t="s">
        <v>5573</v>
      </c>
      <c r="C203" s="832" t="s">
        <v>583</v>
      </c>
      <c r="D203" s="832" t="s">
        <v>3477</v>
      </c>
      <c r="E203" s="832" t="s">
        <v>1016</v>
      </c>
      <c r="F203" s="832" t="s">
        <v>5571</v>
      </c>
      <c r="G203" s="832" t="s">
        <v>5597</v>
      </c>
      <c r="H203" s="849">
        <v>6</v>
      </c>
      <c r="I203" s="849">
        <v>1062</v>
      </c>
      <c r="J203" s="832">
        <v>0.15789473684210525</v>
      </c>
      <c r="K203" s="832">
        <v>177</v>
      </c>
      <c r="L203" s="849">
        <v>38</v>
      </c>
      <c r="M203" s="849">
        <v>6726</v>
      </c>
      <c r="N203" s="832">
        <v>1</v>
      </c>
      <c r="O203" s="832">
        <v>177</v>
      </c>
      <c r="P203" s="849">
        <v>4</v>
      </c>
      <c r="Q203" s="849">
        <v>712</v>
      </c>
      <c r="R203" s="837">
        <v>0.10585786500148676</v>
      </c>
      <c r="S203" s="850">
        <v>178</v>
      </c>
    </row>
    <row r="204" spans="1:19" ht="14.4" customHeight="1" x14ac:dyDescent="0.3">
      <c r="A204" s="831" t="s">
        <v>5525</v>
      </c>
      <c r="B204" s="832" t="s">
        <v>5573</v>
      </c>
      <c r="C204" s="832" t="s">
        <v>583</v>
      </c>
      <c r="D204" s="832" t="s">
        <v>3479</v>
      </c>
      <c r="E204" s="832" t="s">
        <v>5527</v>
      </c>
      <c r="F204" s="832" t="s">
        <v>5528</v>
      </c>
      <c r="G204" s="832" t="s">
        <v>5529</v>
      </c>
      <c r="H204" s="849"/>
      <c r="I204" s="849"/>
      <c r="J204" s="832"/>
      <c r="K204" s="832"/>
      <c r="L204" s="849"/>
      <c r="M204" s="849"/>
      <c r="N204" s="832"/>
      <c r="O204" s="832"/>
      <c r="P204" s="849">
        <v>50</v>
      </c>
      <c r="Q204" s="849">
        <v>5412.51</v>
      </c>
      <c r="R204" s="837"/>
      <c r="S204" s="850">
        <v>108.25020000000001</v>
      </c>
    </row>
    <row r="205" spans="1:19" ht="14.4" customHeight="1" x14ac:dyDescent="0.3">
      <c r="A205" s="831" t="s">
        <v>5525</v>
      </c>
      <c r="B205" s="832" t="s">
        <v>5573</v>
      </c>
      <c r="C205" s="832" t="s">
        <v>583</v>
      </c>
      <c r="D205" s="832" t="s">
        <v>3479</v>
      </c>
      <c r="E205" s="832" t="s">
        <v>5527</v>
      </c>
      <c r="F205" s="832" t="s">
        <v>5530</v>
      </c>
      <c r="G205" s="832" t="s">
        <v>5531</v>
      </c>
      <c r="H205" s="849">
        <v>0.3</v>
      </c>
      <c r="I205" s="849">
        <v>18.420000000000002</v>
      </c>
      <c r="J205" s="832"/>
      <c r="K205" s="832">
        <v>61.400000000000006</v>
      </c>
      <c r="L205" s="849"/>
      <c r="M205" s="849"/>
      <c r="N205" s="832"/>
      <c r="O205" s="832"/>
      <c r="P205" s="849">
        <v>10.9</v>
      </c>
      <c r="Q205" s="849">
        <v>614.3599999999999</v>
      </c>
      <c r="R205" s="837"/>
      <c r="S205" s="850">
        <v>56.363302752293563</v>
      </c>
    </row>
    <row r="206" spans="1:19" ht="14.4" customHeight="1" x14ac:dyDescent="0.3">
      <c r="A206" s="831" t="s">
        <v>5525</v>
      </c>
      <c r="B206" s="832" t="s">
        <v>5573</v>
      </c>
      <c r="C206" s="832" t="s">
        <v>583</v>
      </c>
      <c r="D206" s="832" t="s">
        <v>3479</v>
      </c>
      <c r="E206" s="832" t="s">
        <v>5527</v>
      </c>
      <c r="F206" s="832" t="s">
        <v>5530</v>
      </c>
      <c r="G206" s="832" t="s">
        <v>1461</v>
      </c>
      <c r="H206" s="849"/>
      <c r="I206" s="849"/>
      <c r="J206" s="832"/>
      <c r="K206" s="832"/>
      <c r="L206" s="849"/>
      <c r="M206" s="849"/>
      <c r="N206" s="832"/>
      <c r="O206" s="832"/>
      <c r="P206" s="849">
        <v>8.8000000000000007</v>
      </c>
      <c r="Q206" s="849">
        <v>445.7</v>
      </c>
      <c r="R206" s="837"/>
      <c r="S206" s="850">
        <v>50.647727272727266</v>
      </c>
    </row>
    <row r="207" spans="1:19" ht="14.4" customHeight="1" x14ac:dyDescent="0.3">
      <c r="A207" s="831" t="s">
        <v>5525</v>
      </c>
      <c r="B207" s="832" t="s">
        <v>5573</v>
      </c>
      <c r="C207" s="832" t="s">
        <v>583</v>
      </c>
      <c r="D207" s="832" t="s">
        <v>3479</v>
      </c>
      <c r="E207" s="832" t="s">
        <v>5527</v>
      </c>
      <c r="F207" s="832" t="s">
        <v>5532</v>
      </c>
      <c r="G207" s="832" t="s">
        <v>1461</v>
      </c>
      <c r="H207" s="849"/>
      <c r="I207" s="849"/>
      <c r="J207" s="832"/>
      <c r="K207" s="832"/>
      <c r="L207" s="849"/>
      <c r="M207" s="849"/>
      <c r="N207" s="832"/>
      <c r="O207" s="832"/>
      <c r="P207" s="849">
        <v>1.2</v>
      </c>
      <c r="Q207" s="849">
        <v>60.78</v>
      </c>
      <c r="R207" s="837"/>
      <c r="S207" s="850">
        <v>50.650000000000006</v>
      </c>
    </row>
    <row r="208" spans="1:19" ht="14.4" customHeight="1" x14ac:dyDescent="0.3">
      <c r="A208" s="831" t="s">
        <v>5525</v>
      </c>
      <c r="B208" s="832" t="s">
        <v>5573</v>
      </c>
      <c r="C208" s="832" t="s">
        <v>583</v>
      </c>
      <c r="D208" s="832" t="s">
        <v>3479</v>
      </c>
      <c r="E208" s="832" t="s">
        <v>5527</v>
      </c>
      <c r="F208" s="832" t="s">
        <v>5574</v>
      </c>
      <c r="G208" s="832" t="s">
        <v>1119</v>
      </c>
      <c r="H208" s="849"/>
      <c r="I208" s="849"/>
      <c r="J208" s="832"/>
      <c r="K208" s="832"/>
      <c r="L208" s="849"/>
      <c r="M208" s="849"/>
      <c r="N208" s="832"/>
      <c r="O208" s="832"/>
      <c r="P208" s="849">
        <v>0.7</v>
      </c>
      <c r="Q208" s="849">
        <v>123.9</v>
      </c>
      <c r="R208" s="837"/>
      <c r="S208" s="850">
        <v>177.00000000000003</v>
      </c>
    </row>
    <row r="209" spans="1:19" ht="14.4" customHeight="1" x14ac:dyDescent="0.3">
      <c r="A209" s="831" t="s">
        <v>5525</v>
      </c>
      <c r="B209" s="832" t="s">
        <v>5573</v>
      </c>
      <c r="C209" s="832" t="s">
        <v>583</v>
      </c>
      <c r="D209" s="832" t="s">
        <v>3479</v>
      </c>
      <c r="E209" s="832" t="s">
        <v>5527</v>
      </c>
      <c r="F209" s="832" t="s">
        <v>5534</v>
      </c>
      <c r="G209" s="832"/>
      <c r="H209" s="849">
        <v>10</v>
      </c>
      <c r="I209" s="849">
        <v>568.4</v>
      </c>
      <c r="J209" s="832"/>
      <c r="K209" s="832">
        <v>56.839999999999996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5525</v>
      </c>
      <c r="B210" s="832" t="s">
        <v>5573</v>
      </c>
      <c r="C210" s="832" t="s">
        <v>583</v>
      </c>
      <c r="D210" s="832" t="s">
        <v>3479</v>
      </c>
      <c r="E210" s="832" t="s">
        <v>5527</v>
      </c>
      <c r="F210" s="832" t="s">
        <v>5575</v>
      </c>
      <c r="G210" s="832" t="s">
        <v>5576</v>
      </c>
      <c r="H210" s="849"/>
      <c r="I210" s="849"/>
      <c r="J210" s="832"/>
      <c r="K210" s="832"/>
      <c r="L210" s="849"/>
      <c r="M210" s="849"/>
      <c r="N210" s="832"/>
      <c r="O210" s="832"/>
      <c r="P210" s="849">
        <v>56</v>
      </c>
      <c r="Q210" s="849">
        <v>136.63999999999999</v>
      </c>
      <c r="R210" s="837"/>
      <c r="S210" s="850">
        <v>2.44</v>
      </c>
    </row>
    <row r="211" spans="1:19" ht="14.4" customHeight="1" x14ac:dyDescent="0.3">
      <c r="A211" s="831" t="s">
        <v>5525</v>
      </c>
      <c r="B211" s="832" t="s">
        <v>5573</v>
      </c>
      <c r="C211" s="832" t="s">
        <v>583</v>
      </c>
      <c r="D211" s="832" t="s">
        <v>3479</v>
      </c>
      <c r="E211" s="832" t="s">
        <v>5527</v>
      </c>
      <c r="F211" s="832" t="s">
        <v>5577</v>
      </c>
      <c r="G211" s="832" t="s">
        <v>5578</v>
      </c>
      <c r="H211" s="849"/>
      <c r="I211" s="849"/>
      <c r="J211" s="832"/>
      <c r="K211" s="832"/>
      <c r="L211" s="849"/>
      <c r="M211" s="849"/>
      <c r="N211" s="832"/>
      <c r="O211" s="832"/>
      <c r="P211" s="849">
        <v>0.4</v>
      </c>
      <c r="Q211" s="849">
        <v>477</v>
      </c>
      <c r="R211" s="837"/>
      <c r="S211" s="850">
        <v>1192.5</v>
      </c>
    </row>
    <row r="212" spans="1:19" ht="14.4" customHeight="1" x14ac:dyDescent="0.3">
      <c r="A212" s="831" t="s">
        <v>5525</v>
      </c>
      <c r="B212" s="832" t="s">
        <v>5573</v>
      </c>
      <c r="C212" s="832" t="s">
        <v>583</v>
      </c>
      <c r="D212" s="832" t="s">
        <v>3479</v>
      </c>
      <c r="E212" s="832" t="s">
        <v>5527</v>
      </c>
      <c r="F212" s="832" t="s">
        <v>5535</v>
      </c>
      <c r="G212" s="832" t="s">
        <v>5536</v>
      </c>
      <c r="H212" s="849"/>
      <c r="I212" s="849"/>
      <c r="J212" s="832"/>
      <c r="K212" s="832"/>
      <c r="L212" s="849"/>
      <c r="M212" s="849"/>
      <c r="N212" s="832"/>
      <c r="O212" s="832"/>
      <c r="P212" s="849">
        <v>116</v>
      </c>
      <c r="Q212" s="849">
        <v>12115.04</v>
      </c>
      <c r="R212" s="837"/>
      <c r="S212" s="850">
        <v>104.44000000000001</v>
      </c>
    </row>
    <row r="213" spans="1:19" ht="14.4" customHeight="1" x14ac:dyDescent="0.3">
      <c r="A213" s="831" t="s">
        <v>5525</v>
      </c>
      <c r="B213" s="832" t="s">
        <v>5573</v>
      </c>
      <c r="C213" s="832" t="s">
        <v>583</v>
      </c>
      <c r="D213" s="832" t="s">
        <v>3479</v>
      </c>
      <c r="E213" s="832" t="s">
        <v>5527</v>
      </c>
      <c r="F213" s="832" t="s">
        <v>5535</v>
      </c>
      <c r="G213" s="832" t="s">
        <v>5537</v>
      </c>
      <c r="H213" s="849"/>
      <c r="I213" s="849"/>
      <c r="J213" s="832"/>
      <c r="K213" s="832"/>
      <c r="L213" s="849"/>
      <c r="M213" s="849"/>
      <c r="N213" s="832"/>
      <c r="O213" s="832"/>
      <c r="P213" s="849">
        <v>58</v>
      </c>
      <c r="Q213" s="849">
        <v>6057.52</v>
      </c>
      <c r="R213" s="837"/>
      <c r="S213" s="850">
        <v>104.44000000000001</v>
      </c>
    </row>
    <row r="214" spans="1:19" ht="14.4" customHeight="1" x14ac:dyDescent="0.3">
      <c r="A214" s="831" t="s">
        <v>5525</v>
      </c>
      <c r="B214" s="832" t="s">
        <v>5573</v>
      </c>
      <c r="C214" s="832" t="s">
        <v>583</v>
      </c>
      <c r="D214" s="832" t="s">
        <v>3479</v>
      </c>
      <c r="E214" s="832" t="s">
        <v>5527</v>
      </c>
      <c r="F214" s="832" t="s">
        <v>5579</v>
      </c>
      <c r="G214" s="832" t="s">
        <v>5537</v>
      </c>
      <c r="H214" s="849"/>
      <c r="I214" s="849"/>
      <c r="J214" s="832"/>
      <c r="K214" s="832"/>
      <c r="L214" s="849"/>
      <c r="M214" s="849"/>
      <c r="N214" s="832"/>
      <c r="O214" s="832"/>
      <c r="P214" s="849">
        <v>3.5</v>
      </c>
      <c r="Q214" s="849">
        <v>2774.8</v>
      </c>
      <c r="R214" s="837"/>
      <c r="S214" s="850">
        <v>792.80000000000007</v>
      </c>
    </row>
    <row r="215" spans="1:19" ht="14.4" customHeight="1" x14ac:dyDescent="0.3">
      <c r="A215" s="831" t="s">
        <v>5525</v>
      </c>
      <c r="B215" s="832" t="s">
        <v>5573</v>
      </c>
      <c r="C215" s="832" t="s">
        <v>583</v>
      </c>
      <c r="D215" s="832" t="s">
        <v>3479</v>
      </c>
      <c r="E215" s="832" t="s">
        <v>1016</v>
      </c>
      <c r="F215" s="832" t="s">
        <v>5580</v>
      </c>
      <c r="G215" s="832" t="s">
        <v>5581</v>
      </c>
      <c r="H215" s="849">
        <v>3</v>
      </c>
      <c r="I215" s="849">
        <v>366</v>
      </c>
      <c r="J215" s="832"/>
      <c r="K215" s="832">
        <v>122</v>
      </c>
      <c r="L215" s="849"/>
      <c r="M215" s="849"/>
      <c r="N215" s="832"/>
      <c r="O215" s="832"/>
      <c r="P215" s="849">
        <v>15</v>
      </c>
      <c r="Q215" s="849">
        <v>1823</v>
      </c>
      <c r="R215" s="837"/>
      <c r="S215" s="850">
        <v>121.53333333333333</v>
      </c>
    </row>
    <row r="216" spans="1:19" ht="14.4" customHeight="1" x14ac:dyDescent="0.3">
      <c r="A216" s="831" t="s">
        <v>5525</v>
      </c>
      <c r="B216" s="832" t="s">
        <v>5573</v>
      </c>
      <c r="C216" s="832" t="s">
        <v>583</v>
      </c>
      <c r="D216" s="832" t="s">
        <v>3479</v>
      </c>
      <c r="E216" s="832" t="s">
        <v>1016</v>
      </c>
      <c r="F216" s="832" t="s">
        <v>5580</v>
      </c>
      <c r="G216" s="832" t="s">
        <v>5582</v>
      </c>
      <c r="H216" s="849"/>
      <c r="I216" s="849"/>
      <c r="J216" s="832"/>
      <c r="K216" s="832"/>
      <c r="L216" s="849"/>
      <c r="M216" s="849"/>
      <c r="N216" s="832"/>
      <c r="O216" s="832"/>
      <c r="P216" s="849">
        <v>4</v>
      </c>
      <c r="Q216" s="849">
        <v>486</v>
      </c>
      <c r="R216" s="837"/>
      <c r="S216" s="850">
        <v>121.5</v>
      </c>
    </row>
    <row r="217" spans="1:19" ht="14.4" customHeight="1" x14ac:dyDescent="0.3">
      <c r="A217" s="831" t="s">
        <v>5525</v>
      </c>
      <c r="B217" s="832" t="s">
        <v>5573</v>
      </c>
      <c r="C217" s="832" t="s">
        <v>583</v>
      </c>
      <c r="D217" s="832" t="s">
        <v>3479</v>
      </c>
      <c r="E217" s="832" t="s">
        <v>1016</v>
      </c>
      <c r="F217" s="832" t="s">
        <v>5583</v>
      </c>
      <c r="G217" s="832" t="s">
        <v>5584</v>
      </c>
      <c r="H217" s="849"/>
      <c r="I217" s="849"/>
      <c r="J217" s="832"/>
      <c r="K217" s="832"/>
      <c r="L217" s="849"/>
      <c r="M217" s="849"/>
      <c r="N217" s="832"/>
      <c r="O217" s="832"/>
      <c r="P217" s="849">
        <v>39</v>
      </c>
      <c r="Q217" s="849">
        <v>5772</v>
      </c>
      <c r="R217" s="837"/>
      <c r="S217" s="850">
        <v>148</v>
      </c>
    </row>
    <row r="218" spans="1:19" ht="14.4" customHeight="1" x14ac:dyDescent="0.3">
      <c r="A218" s="831" t="s">
        <v>5525</v>
      </c>
      <c r="B218" s="832" t="s">
        <v>5573</v>
      </c>
      <c r="C218" s="832" t="s">
        <v>583</v>
      </c>
      <c r="D218" s="832" t="s">
        <v>3479</v>
      </c>
      <c r="E218" s="832" t="s">
        <v>1016</v>
      </c>
      <c r="F218" s="832" t="s">
        <v>5585</v>
      </c>
      <c r="G218" s="832" t="s">
        <v>5586</v>
      </c>
      <c r="H218" s="849"/>
      <c r="I218" s="849"/>
      <c r="J218" s="832"/>
      <c r="K218" s="832"/>
      <c r="L218" s="849"/>
      <c r="M218" s="849"/>
      <c r="N218" s="832"/>
      <c r="O218" s="832"/>
      <c r="P218" s="849">
        <v>1</v>
      </c>
      <c r="Q218" s="849">
        <v>83</v>
      </c>
      <c r="R218" s="837"/>
      <c r="S218" s="850">
        <v>83</v>
      </c>
    </row>
    <row r="219" spans="1:19" ht="14.4" customHeight="1" x14ac:dyDescent="0.3">
      <c r="A219" s="831" t="s">
        <v>5525</v>
      </c>
      <c r="B219" s="832" t="s">
        <v>5573</v>
      </c>
      <c r="C219" s="832" t="s">
        <v>583</v>
      </c>
      <c r="D219" s="832" t="s">
        <v>3479</v>
      </c>
      <c r="E219" s="832" t="s">
        <v>1016</v>
      </c>
      <c r="F219" s="832" t="s">
        <v>5523</v>
      </c>
      <c r="G219" s="832" t="s">
        <v>5524</v>
      </c>
      <c r="H219" s="849">
        <v>12</v>
      </c>
      <c r="I219" s="849">
        <v>444</v>
      </c>
      <c r="J219" s="832"/>
      <c r="K219" s="832">
        <v>37</v>
      </c>
      <c r="L219" s="849"/>
      <c r="M219" s="849"/>
      <c r="N219" s="832"/>
      <c r="O219" s="832"/>
      <c r="P219" s="849">
        <v>68</v>
      </c>
      <c r="Q219" s="849">
        <v>2516</v>
      </c>
      <c r="R219" s="837"/>
      <c r="S219" s="850">
        <v>37</v>
      </c>
    </row>
    <row r="220" spans="1:19" ht="14.4" customHeight="1" x14ac:dyDescent="0.3">
      <c r="A220" s="831" t="s">
        <v>5525</v>
      </c>
      <c r="B220" s="832" t="s">
        <v>5573</v>
      </c>
      <c r="C220" s="832" t="s">
        <v>583</v>
      </c>
      <c r="D220" s="832" t="s">
        <v>3479</v>
      </c>
      <c r="E220" s="832" t="s">
        <v>1016</v>
      </c>
      <c r="F220" s="832" t="s">
        <v>5523</v>
      </c>
      <c r="G220" s="832" t="s">
        <v>5538</v>
      </c>
      <c r="H220" s="849">
        <v>2</v>
      </c>
      <c r="I220" s="849">
        <v>74</v>
      </c>
      <c r="J220" s="832"/>
      <c r="K220" s="832">
        <v>37</v>
      </c>
      <c r="L220" s="849"/>
      <c r="M220" s="849"/>
      <c r="N220" s="832"/>
      <c r="O220" s="832"/>
      <c r="P220" s="849">
        <v>2</v>
      </c>
      <c r="Q220" s="849">
        <v>74</v>
      </c>
      <c r="R220" s="837"/>
      <c r="S220" s="850">
        <v>37</v>
      </c>
    </row>
    <row r="221" spans="1:19" ht="14.4" customHeight="1" x14ac:dyDescent="0.3">
      <c r="A221" s="831" t="s">
        <v>5525</v>
      </c>
      <c r="B221" s="832" t="s">
        <v>5573</v>
      </c>
      <c r="C221" s="832" t="s">
        <v>583</v>
      </c>
      <c r="D221" s="832" t="s">
        <v>3479</v>
      </c>
      <c r="E221" s="832" t="s">
        <v>1016</v>
      </c>
      <c r="F221" s="832" t="s">
        <v>5587</v>
      </c>
      <c r="G221" s="832" t="s">
        <v>5588</v>
      </c>
      <c r="H221" s="849"/>
      <c r="I221" s="849"/>
      <c r="J221" s="832"/>
      <c r="K221" s="832"/>
      <c r="L221" s="849"/>
      <c r="M221" s="849"/>
      <c r="N221" s="832"/>
      <c r="O221" s="832"/>
      <c r="P221" s="849">
        <v>1</v>
      </c>
      <c r="Q221" s="849">
        <v>702</v>
      </c>
      <c r="R221" s="837"/>
      <c r="S221" s="850">
        <v>702</v>
      </c>
    </row>
    <row r="222" spans="1:19" ht="14.4" customHeight="1" x14ac:dyDescent="0.3">
      <c r="A222" s="831" t="s">
        <v>5525</v>
      </c>
      <c r="B222" s="832" t="s">
        <v>5573</v>
      </c>
      <c r="C222" s="832" t="s">
        <v>583</v>
      </c>
      <c r="D222" s="832" t="s">
        <v>3479</v>
      </c>
      <c r="E222" s="832" t="s">
        <v>1016</v>
      </c>
      <c r="F222" s="832" t="s">
        <v>5593</v>
      </c>
      <c r="G222" s="832" t="s">
        <v>5594</v>
      </c>
      <c r="H222" s="849"/>
      <c r="I222" s="849"/>
      <c r="J222" s="832"/>
      <c r="K222" s="832"/>
      <c r="L222" s="849"/>
      <c r="M222" s="849"/>
      <c r="N222" s="832"/>
      <c r="O222" s="832"/>
      <c r="P222" s="849">
        <v>2</v>
      </c>
      <c r="Q222" s="849">
        <v>446</v>
      </c>
      <c r="R222" s="837"/>
      <c r="S222" s="850">
        <v>223</v>
      </c>
    </row>
    <row r="223" spans="1:19" ht="14.4" customHeight="1" x14ac:dyDescent="0.3">
      <c r="A223" s="831" t="s">
        <v>5525</v>
      </c>
      <c r="B223" s="832" t="s">
        <v>5573</v>
      </c>
      <c r="C223" s="832" t="s">
        <v>583</v>
      </c>
      <c r="D223" s="832" t="s">
        <v>3479</v>
      </c>
      <c r="E223" s="832" t="s">
        <v>1016</v>
      </c>
      <c r="F223" s="832" t="s">
        <v>5546</v>
      </c>
      <c r="G223" s="832" t="s">
        <v>5548</v>
      </c>
      <c r="H223" s="849">
        <v>5</v>
      </c>
      <c r="I223" s="849">
        <v>166.67000000000002</v>
      </c>
      <c r="J223" s="832"/>
      <c r="K223" s="832">
        <v>33.334000000000003</v>
      </c>
      <c r="L223" s="849"/>
      <c r="M223" s="849"/>
      <c r="N223" s="832"/>
      <c r="O223" s="832"/>
      <c r="P223" s="849">
        <v>44</v>
      </c>
      <c r="Q223" s="849">
        <v>1466.6599999999999</v>
      </c>
      <c r="R223" s="837"/>
      <c r="S223" s="850">
        <v>33.333181818181814</v>
      </c>
    </row>
    <row r="224" spans="1:19" ht="14.4" customHeight="1" x14ac:dyDescent="0.3">
      <c r="A224" s="831" t="s">
        <v>5525</v>
      </c>
      <c r="B224" s="832" t="s">
        <v>5573</v>
      </c>
      <c r="C224" s="832" t="s">
        <v>583</v>
      </c>
      <c r="D224" s="832" t="s">
        <v>3479</v>
      </c>
      <c r="E224" s="832" t="s">
        <v>1016</v>
      </c>
      <c r="F224" s="832" t="s">
        <v>5549</v>
      </c>
      <c r="G224" s="832" t="s">
        <v>5550</v>
      </c>
      <c r="H224" s="849"/>
      <c r="I224" s="849"/>
      <c r="J224" s="832"/>
      <c r="K224" s="832"/>
      <c r="L224" s="849"/>
      <c r="M224" s="849"/>
      <c r="N224" s="832"/>
      <c r="O224" s="832"/>
      <c r="P224" s="849">
        <v>3</v>
      </c>
      <c r="Q224" s="849">
        <v>1065</v>
      </c>
      <c r="R224" s="837"/>
      <c r="S224" s="850">
        <v>355</v>
      </c>
    </row>
    <row r="225" spans="1:19" ht="14.4" customHeight="1" x14ac:dyDescent="0.3">
      <c r="A225" s="831" t="s">
        <v>5525</v>
      </c>
      <c r="B225" s="832" t="s">
        <v>5573</v>
      </c>
      <c r="C225" s="832" t="s">
        <v>583</v>
      </c>
      <c r="D225" s="832" t="s">
        <v>3479</v>
      </c>
      <c r="E225" s="832" t="s">
        <v>1016</v>
      </c>
      <c r="F225" s="832" t="s">
        <v>5549</v>
      </c>
      <c r="G225" s="832" t="s">
        <v>5596</v>
      </c>
      <c r="H225" s="849">
        <v>1</v>
      </c>
      <c r="I225" s="849">
        <v>354</v>
      </c>
      <c r="J225" s="832"/>
      <c r="K225" s="832">
        <v>354</v>
      </c>
      <c r="L225" s="849"/>
      <c r="M225" s="849"/>
      <c r="N225" s="832"/>
      <c r="O225" s="832"/>
      <c r="P225" s="849">
        <v>7</v>
      </c>
      <c r="Q225" s="849">
        <v>2485</v>
      </c>
      <c r="R225" s="837"/>
      <c r="S225" s="850">
        <v>355</v>
      </c>
    </row>
    <row r="226" spans="1:19" ht="14.4" customHeight="1" x14ac:dyDescent="0.3">
      <c r="A226" s="831" t="s">
        <v>5525</v>
      </c>
      <c r="B226" s="832" t="s">
        <v>5573</v>
      </c>
      <c r="C226" s="832" t="s">
        <v>583</v>
      </c>
      <c r="D226" s="832" t="s">
        <v>3479</v>
      </c>
      <c r="E226" s="832" t="s">
        <v>1016</v>
      </c>
      <c r="F226" s="832" t="s">
        <v>5551</v>
      </c>
      <c r="G226" s="832" t="s">
        <v>5552</v>
      </c>
      <c r="H226" s="849">
        <v>4</v>
      </c>
      <c r="I226" s="849">
        <v>148</v>
      </c>
      <c r="J226" s="832"/>
      <c r="K226" s="832">
        <v>37</v>
      </c>
      <c r="L226" s="849"/>
      <c r="M226" s="849"/>
      <c r="N226" s="832"/>
      <c r="O226" s="832"/>
      <c r="P226" s="849">
        <v>66</v>
      </c>
      <c r="Q226" s="849">
        <v>2442</v>
      </c>
      <c r="R226" s="837"/>
      <c r="S226" s="850">
        <v>37</v>
      </c>
    </row>
    <row r="227" spans="1:19" ht="14.4" customHeight="1" x14ac:dyDescent="0.3">
      <c r="A227" s="831" t="s">
        <v>5525</v>
      </c>
      <c r="B227" s="832" t="s">
        <v>5573</v>
      </c>
      <c r="C227" s="832" t="s">
        <v>583</v>
      </c>
      <c r="D227" s="832" t="s">
        <v>3479</v>
      </c>
      <c r="E227" s="832" t="s">
        <v>1016</v>
      </c>
      <c r="F227" s="832" t="s">
        <v>5553</v>
      </c>
      <c r="G227" s="832" t="s">
        <v>5555</v>
      </c>
      <c r="H227" s="849">
        <v>0</v>
      </c>
      <c r="I227" s="849">
        <v>0</v>
      </c>
      <c r="J227" s="832"/>
      <c r="K227" s="832"/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5525</v>
      </c>
      <c r="B228" s="832" t="s">
        <v>5573</v>
      </c>
      <c r="C228" s="832" t="s">
        <v>583</v>
      </c>
      <c r="D228" s="832" t="s">
        <v>3479</v>
      </c>
      <c r="E228" s="832" t="s">
        <v>1016</v>
      </c>
      <c r="F228" s="832" t="s">
        <v>5559</v>
      </c>
      <c r="G228" s="832" t="s">
        <v>5560</v>
      </c>
      <c r="H228" s="849">
        <v>10</v>
      </c>
      <c r="I228" s="849">
        <v>1310</v>
      </c>
      <c r="J228" s="832"/>
      <c r="K228" s="832">
        <v>131</v>
      </c>
      <c r="L228" s="849"/>
      <c r="M228" s="849"/>
      <c r="N228" s="832"/>
      <c r="O228" s="832"/>
      <c r="P228" s="849">
        <v>210</v>
      </c>
      <c r="Q228" s="849">
        <v>27720</v>
      </c>
      <c r="R228" s="837"/>
      <c r="S228" s="850">
        <v>132</v>
      </c>
    </row>
    <row r="229" spans="1:19" ht="14.4" customHeight="1" x14ac:dyDescent="0.3">
      <c r="A229" s="831" t="s">
        <v>5525</v>
      </c>
      <c r="B229" s="832" t="s">
        <v>5573</v>
      </c>
      <c r="C229" s="832" t="s">
        <v>583</v>
      </c>
      <c r="D229" s="832" t="s">
        <v>3479</v>
      </c>
      <c r="E229" s="832" t="s">
        <v>1016</v>
      </c>
      <c r="F229" s="832" t="s">
        <v>5564</v>
      </c>
      <c r="G229" s="832" t="s">
        <v>5565</v>
      </c>
      <c r="H229" s="849"/>
      <c r="I229" s="849"/>
      <c r="J229" s="832"/>
      <c r="K229" s="832"/>
      <c r="L229" s="849"/>
      <c r="M229" s="849"/>
      <c r="N229" s="832"/>
      <c r="O229" s="832"/>
      <c r="P229" s="849">
        <v>3</v>
      </c>
      <c r="Q229" s="849">
        <v>222</v>
      </c>
      <c r="R229" s="837"/>
      <c r="S229" s="850">
        <v>74</v>
      </c>
    </row>
    <row r="230" spans="1:19" ht="14.4" customHeight="1" x14ac:dyDescent="0.3">
      <c r="A230" s="831" t="s">
        <v>5525</v>
      </c>
      <c r="B230" s="832" t="s">
        <v>5573</v>
      </c>
      <c r="C230" s="832" t="s">
        <v>583</v>
      </c>
      <c r="D230" s="832" t="s">
        <v>3479</v>
      </c>
      <c r="E230" s="832" t="s">
        <v>1016</v>
      </c>
      <c r="F230" s="832" t="s">
        <v>5566</v>
      </c>
      <c r="G230" s="832" t="s">
        <v>5567</v>
      </c>
      <c r="H230" s="849"/>
      <c r="I230" s="849"/>
      <c r="J230" s="832"/>
      <c r="K230" s="832"/>
      <c r="L230" s="849"/>
      <c r="M230" s="849"/>
      <c r="N230" s="832"/>
      <c r="O230" s="832"/>
      <c r="P230" s="849">
        <v>5</v>
      </c>
      <c r="Q230" s="849">
        <v>1115</v>
      </c>
      <c r="R230" s="837"/>
      <c r="S230" s="850">
        <v>223</v>
      </c>
    </row>
    <row r="231" spans="1:19" ht="14.4" customHeight="1" x14ac:dyDescent="0.3">
      <c r="A231" s="831" t="s">
        <v>5525</v>
      </c>
      <c r="B231" s="832" t="s">
        <v>5573</v>
      </c>
      <c r="C231" s="832" t="s">
        <v>583</v>
      </c>
      <c r="D231" s="832" t="s">
        <v>3479</v>
      </c>
      <c r="E231" s="832" t="s">
        <v>1016</v>
      </c>
      <c r="F231" s="832" t="s">
        <v>5571</v>
      </c>
      <c r="G231" s="832" t="s">
        <v>5597</v>
      </c>
      <c r="H231" s="849">
        <v>4</v>
      </c>
      <c r="I231" s="849">
        <v>708</v>
      </c>
      <c r="J231" s="832"/>
      <c r="K231" s="832">
        <v>177</v>
      </c>
      <c r="L231" s="849"/>
      <c r="M231" s="849"/>
      <c r="N231" s="832"/>
      <c r="O231" s="832"/>
      <c r="P231" s="849">
        <v>55</v>
      </c>
      <c r="Q231" s="849">
        <v>9790</v>
      </c>
      <c r="R231" s="837"/>
      <c r="S231" s="850">
        <v>178</v>
      </c>
    </row>
    <row r="232" spans="1:19" ht="14.4" customHeight="1" x14ac:dyDescent="0.3">
      <c r="A232" s="831" t="s">
        <v>5525</v>
      </c>
      <c r="B232" s="832" t="s">
        <v>5573</v>
      </c>
      <c r="C232" s="832" t="s">
        <v>583</v>
      </c>
      <c r="D232" s="832" t="s">
        <v>3480</v>
      </c>
      <c r="E232" s="832" t="s">
        <v>5527</v>
      </c>
      <c r="F232" s="832" t="s">
        <v>5528</v>
      </c>
      <c r="G232" s="832" t="s">
        <v>5529</v>
      </c>
      <c r="H232" s="849">
        <v>11.8</v>
      </c>
      <c r="I232" s="849">
        <v>1277.3499999999999</v>
      </c>
      <c r="J232" s="832">
        <v>1.5945547829777671</v>
      </c>
      <c r="K232" s="832">
        <v>108.24999999999999</v>
      </c>
      <c r="L232" s="849">
        <v>7.3999999999999995</v>
      </c>
      <c r="M232" s="849">
        <v>801.07</v>
      </c>
      <c r="N232" s="832">
        <v>1</v>
      </c>
      <c r="O232" s="832">
        <v>108.25270270270272</v>
      </c>
      <c r="P232" s="849">
        <v>11.2</v>
      </c>
      <c r="Q232" s="849">
        <v>1212.4099999999999</v>
      </c>
      <c r="R232" s="837">
        <v>1.513488209519767</v>
      </c>
      <c r="S232" s="850">
        <v>108.25089285714284</v>
      </c>
    </row>
    <row r="233" spans="1:19" ht="14.4" customHeight="1" x14ac:dyDescent="0.3">
      <c r="A233" s="831" t="s">
        <v>5525</v>
      </c>
      <c r="B233" s="832" t="s">
        <v>5573</v>
      </c>
      <c r="C233" s="832" t="s">
        <v>583</v>
      </c>
      <c r="D233" s="832" t="s">
        <v>3480</v>
      </c>
      <c r="E233" s="832" t="s">
        <v>5527</v>
      </c>
      <c r="F233" s="832" t="s">
        <v>5530</v>
      </c>
      <c r="G233" s="832" t="s">
        <v>5531</v>
      </c>
      <c r="H233" s="849"/>
      <c r="I233" s="849"/>
      <c r="J233" s="832"/>
      <c r="K233" s="832"/>
      <c r="L233" s="849">
        <v>2.4</v>
      </c>
      <c r="M233" s="849">
        <v>147.38</v>
      </c>
      <c r="N233" s="832">
        <v>1</v>
      </c>
      <c r="O233" s="832">
        <v>61.408333333333331</v>
      </c>
      <c r="P233" s="849">
        <v>2</v>
      </c>
      <c r="Q233" s="849">
        <v>110.93</v>
      </c>
      <c r="R233" s="837">
        <v>0.75268014655991322</v>
      </c>
      <c r="S233" s="850">
        <v>55.465000000000003</v>
      </c>
    </row>
    <row r="234" spans="1:19" ht="14.4" customHeight="1" x14ac:dyDescent="0.3">
      <c r="A234" s="831" t="s">
        <v>5525</v>
      </c>
      <c r="B234" s="832" t="s">
        <v>5573</v>
      </c>
      <c r="C234" s="832" t="s">
        <v>583</v>
      </c>
      <c r="D234" s="832" t="s">
        <v>3480</v>
      </c>
      <c r="E234" s="832" t="s">
        <v>5527</v>
      </c>
      <c r="F234" s="832" t="s">
        <v>5530</v>
      </c>
      <c r="G234" s="832" t="s">
        <v>1461</v>
      </c>
      <c r="H234" s="849">
        <v>2.4</v>
      </c>
      <c r="I234" s="849">
        <v>147.35999999999999</v>
      </c>
      <c r="J234" s="832">
        <v>6</v>
      </c>
      <c r="K234" s="832">
        <v>61.4</v>
      </c>
      <c r="L234" s="849">
        <v>0.4</v>
      </c>
      <c r="M234" s="849">
        <v>24.56</v>
      </c>
      <c r="N234" s="832">
        <v>1</v>
      </c>
      <c r="O234" s="832">
        <v>61.399999999999991</v>
      </c>
      <c r="P234" s="849"/>
      <c r="Q234" s="849"/>
      <c r="R234" s="837"/>
      <c r="S234" s="850"/>
    </row>
    <row r="235" spans="1:19" ht="14.4" customHeight="1" x14ac:dyDescent="0.3">
      <c r="A235" s="831" t="s">
        <v>5525</v>
      </c>
      <c r="B235" s="832" t="s">
        <v>5573</v>
      </c>
      <c r="C235" s="832" t="s">
        <v>583</v>
      </c>
      <c r="D235" s="832" t="s">
        <v>3480</v>
      </c>
      <c r="E235" s="832" t="s">
        <v>5527</v>
      </c>
      <c r="F235" s="832" t="s">
        <v>5574</v>
      </c>
      <c r="G235" s="832" t="s">
        <v>1119</v>
      </c>
      <c r="H235" s="849"/>
      <c r="I235" s="849"/>
      <c r="J235" s="832"/>
      <c r="K235" s="832"/>
      <c r="L235" s="849"/>
      <c r="M235" s="849"/>
      <c r="N235" s="832"/>
      <c r="O235" s="832"/>
      <c r="P235" s="849">
        <v>2</v>
      </c>
      <c r="Q235" s="849">
        <v>354</v>
      </c>
      <c r="R235" s="837"/>
      <c r="S235" s="850">
        <v>177</v>
      </c>
    </row>
    <row r="236" spans="1:19" ht="14.4" customHeight="1" x14ac:dyDescent="0.3">
      <c r="A236" s="831" t="s">
        <v>5525</v>
      </c>
      <c r="B236" s="832" t="s">
        <v>5573</v>
      </c>
      <c r="C236" s="832" t="s">
        <v>583</v>
      </c>
      <c r="D236" s="832" t="s">
        <v>3480</v>
      </c>
      <c r="E236" s="832" t="s">
        <v>5527</v>
      </c>
      <c r="F236" s="832" t="s">
        <v>5534</v>
      </c>
      <c r="G236" s="832"/>
      <c r="H236" s="849">
        <v>59</v>
      </c>
      <c r="I236" s="849">
        <v>6066.76</v>
      </c>
      <c r="J236" s="832"/>
      <c r="K236" s="832">
        <v>102.8264406779661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5525</v>
      </c>
      <c r="B237" s="832" t="s">
        <v>5573</v>
      </c>
      <c r="C237" s="832" t="s">
        <v>583</v>
      </c>
      <c r="D237" s="832" t="s">
        <v>3480</v>
      </c>
      <c r="E237" s="832" t="s">
        <v>5527</v>
      </c>
      <c r="F237" s="832" t="s">
        <v>5575</v>
      </c>
      <c r="G237" s="832" t="s">
        <v>5576</v>
      </c>
      <c r="H237" s="849"/>
      <c r="I237" s="849"/>
      <c r="J237" s="832"/>
      <c r="K237" s="832"/>
      <c r="L237" s="849"/>
      <c r="M237" s="849"/>
      <c r="N237" s="832"/>
      <c r="O237" s="832"/>
      <c r="P237" s="849">
        <v>20</v>
      </c>
      <c r="Q237" s="849">
        <v>48.8</v>
      </c>
      <c r="R237" s="837"/>
      <c r="S237" s="850">
        <v>2.44</v>
      </c>
    </row>
    <row r="238" spans="1:19" ht="14.4" customHeight="1" x14ac:dyDescent="0.3">
      <c r="A238" s="831" t="s">
        <v>5525</v>
      </c>
      <c r="B238" s="832" t="s">
        <v>5573</v>
      </c>
      <c r="C238" s="832" t="s">
        <v>583</v>
      </c>
      <c r="D238" s="832" t="s">
        <v>3480</v>
      </c>
      <c r="E238" s="832" t="s">
        <v>5527</v>
      </c>
      <c r="F238" s="832" t="s">
        <v>5535</v>
      </c>
      <c r="G238" s="832" t="s">
        <v>5536</v>
      </c>
      <c r="H238" s="849"/>
      <c r="I238" s="849"/>
      <c r="J238" s="832"/>
      <c r="K238" s="832"/>
      <c r="L238" s="849">
        <v>33</v>
      </c>
      <c r="M238" s="849">
        <v>3446.52</v>
      </c>
      <c r="N238" s="832">
        <v>1</v>
      </c>
      <c r="O238" s="832">
        <v>104.44</v>
      </c>
      <c r="P238" s="849">
        <v>37</v>
      </c>
      <c r="Q238" s="849">
        <v>3864.28</v>
      </c>
      <c r="R238" s="837">
        <v>1.1212121212121213</v>
      </c>
      <c r="S238" s="850">
        <v>104.44000000000001</v>
      </c>
    </row>
    <row r="239" spans="1:19" ht="14.4" customHeight="1" x14ac:dyDescent="0.3">
      <c r="A239" s="831" t="s">
        <v>5525</v>
      </c>
      <c r="B239" s="832" t="s">
        <v>5573</v>
      </c>
      <c r="C239" s="832" t="s">
        <v>583</v>
      </c>
      <c r="D239" s="832" t="s">
        <v>3480</v>
      </c>
      <c r="E239" s="832" t="s">
        <v>5527</v>
      </c>
      <c r="F239" s="832" t="s">
        <v>5535</v>
      </c>
      <c r="G239" s="832" t="s">
        <v>5537</v>
      </c>
      <c r="H239" s="849"/>
      <c r="I239" s="849"/>
      <c r="J239" s="832"/>
      <c r="K239" s="832"/>
      <c r="L239" s="849">
        <v>4</v>
      </c>
      <c r="M239" s="849">
        <v>417.76</v>
      </c>
      <c r="N239" s="832">
        <v>1</v>
      </c>
      <c r="O239" s="832">
        <v>104.44</v>
      </c>
      <c r="P239" s="849"/>
      <c r="Q239" s="849"/>
      <c r="R239" s="837"/>
      <c r="S239" s="850"/>
    </row>
    <row r="240" spans="1:19" ht="14.4" customHeight="1" x14ac:dyDescent="0.3">
      <c r="A240" s="831" t="s">
        <v>5525</v>
      </c>
      <c r="B240" s="832" t="s">
        <v>5573</v>
      </c>
      <c r="C240" s="832" t="s">
        <v>583</v>
      </c>
      <c r="D240" s="832" t="s">
        <v>3480</v>
      </c>
      <c r="E240" s="832" t="s">
        <v>5527</v>
      </c>
      <c r="F240" s="832" t="s">
        <v>5579</v>
      </c>
      <c r="G240" s="832" t="s">
        <v>5537</v>
      </c>
      <c r="H240" s="849"/>
      <c r="I240" s="849"/>
      <c r="J240" s="832"/>
      <c r="K240" s="832"/>
      <c r="L240" s="849"/>
      <c r="M240" s="849"/>
      <c r="N240" s="832"/>
      <c r="O240" s="832"/>
      <c r="P240" s="849">
        <v>2</v>
      </c>
      <c r="Q240" s="849">
        <v>1585.6</v>
      </c>
      <c r="R240" s="837"/>
      <c r="S240" s="850">
        <v>792.8</v>
      </c>
    </row>
    <row r="241" spans="1:19" ht="14.4" customHeight="1" x14ac:dyDescent="0.3">
      <c r="A241" s="831" t="s">
        <v>5525</v>
      </c>
      <c r="B241" s="832" t="s">
        <v>5573</v>
      </c>
      <c r="C241" s="832" t="s">
        <v>583</v>
      </c>
      <c r="D241" s="832" t="s">
        <v>3480</v>
      </c>
      <c r="E241" s="832" t="s">
        <v>1016</v>
      </c>
      <c r="F241" s="832" t="s">
        <v>5580</v>
      </c>
      <c r="G241" s="832" t="s">
        <v>5581</v>
      </c>
      <c r="H241" s="849">
        <v>34</v>
      </c>
      <c r="I241" s="849">
        <v>4148</v>
      </c>
      <c r="J241" s="832">
        <v>2.6153846153846154</v>
      </c>
      <c r="K241" s="832">
        <v>122</v>
      </c>
      <c r="L241" s="849">
        <v>13</v>
      </c>
      <c r="M241" s="849">
        <v>1586</v>
      </c>
      <c r="N241" s="832">
        <v>1</v>
      </c>
      <c r="O241" s="832">
        <v>122</v>
      </c>
      <c r="P241" s="849">
        <v>29</v>
      </c>
      <c r="Q241" s="849">
        <v>3537</v>
      </c>
      <c r="R241" s="837">
        <v>2.2301387137452711</v>
      </c>
      <c r="S241" s="850">
        <v>121.96551724137932</v>
      </c>
    </row>
    <row r="242" spans="1:19" ht="14.4" customHeight="1" x14ac:dyDescent="0.3">
      <c r="A242" s="831" t="s">
        <v>5525</v>
      </c>
      <c r="B242" s="832" t="s">
        <v>5573</v>
      </c>
      <c r="C242" s="832" t="s">
        <v>583</v>
      </c>
      <c r="D242" s="832" t="s">
        <v>3480</v>
      </c>
      <c r="E242" s="832" t="s">
        <v>1016</v>
      </c>
      <c r="F242" s="832" t="s">
        <v>5580</v>
      </c>
      <c r="G242" s="832" t="s">
        <v>5582</v>
      </c>
      <c r="H242" s="849"/>
      <c r="I242" s="849"/>
      <c r="J242" s="832"/>
      <c r="K242" s="832"/>
      <c r="L242" s="849">
        <v>2</v>
      </c>
      <c r="M242" s="849">
        <v>244</v>
      </c>
      <c r="N242" s="832">
        <v>1</v>
      </c>
      <c r="O242" s="832">
        <v>122</v>
      </c>
      <c r="P242" s="849">
        <v>1</v>
      </c>
      <c r="Q242" s="849">
        <v>122</v>
      </c>
      <c r="R242" s="837">
        <v>0.5</v>
      </c>
      <c r="S242" s="850">
        <v>122</v>
      </c>
    </row>
    <row r="243" spans="1:19" ht="14.4" customHeight="1" x14ac:dyDescent="0.3">
      <c r="A243" s="831" t="s">
        <v>5525</v>
      </c>
      <c r="B243" s="832" t="s">
        <v>5573</v>
      </c>
      <c r="C243" s="832" t="s">
        <v>583</v>
      </c>
      <c r="D243" s="832" t="s">
        <v>3480</v>
      </c>
      <c r="E243" s="832" t="s">
        <v>1016</v>
      </c>
      <c r="F243" s="832" t="s">
        <v>5583</v>
      </c>
      <c r="G243" s="832" t="s">
        <v>5584</v>
      </c>
      <c r="H243" s="849"/>
      <c r="I243" s="849"/>
      <c r="J243" s="832"/>
      <c r="K243" s="832"/>
      <c r="L243" s="849"/>
      <c r="M243" s="849"/>
      <c r="N243" s="832"/>
      <c r="O243" s="832"/>
      <c r="P243" s="849">
        <v>19</v>
      </c>
      <c r="Q243" s="849">
        <v>2812</v>
      </c>
      <c r="R243" s="837"/>
      <c r="S243" s="850">
        <v>148</v>
      </c>
    </row>
    <row r="244" spans="1:19" ht="14.4" customHeight="1" x14ac:dyDescent="0.3">
      <c r="A244" s="831" t="s">
        <v>5525</v>
      </c>
      <c r="B244" s="832" t="s">
        <v>5573</v>
      </c>
      <c r="C244" s="832" t="s">
        <v>583</v>
      </c>
      <c r="D244" s="832" t="s">
        <v>3480</v>
      </c>
      <c r="E244" s="832" t="s">
        <v>1016</v>
      </c>
      <c r="F244" s="832" t="s">
        <v>5585</v>
      </c>
      <c r="G244" s="832" t="s">
        <v>5586</v>
      </c>
      <c r="H244" s="849"/>
      <c r="I244" s="849"/>
      <c r="J244" s="832"/>
      <c r="K244" s="832"/>
      <c r="L244" s="849"/>
      <c r="M244" s="849"/>
      <c r="N244" s="832"/>
      <c r="O244" s="832"/>
      <c r="P244" s="849">
        <v>20</v>
      </c>
      <c r="Q244" s="849">
        <v>1660</v>
      </c>
      <c r="R244" s="837"/>
      <c r="S244" s="850">
        <v>83</v>
      </c>
    </row>
    <row r="245" spans="1:19" ht="14.4" customHeight="1" x14ac:dyDescent="0.3">
      <c r="A245" s="831" t="s">
        <v>5525</v>
      </c>
      <c r="B245" s="832" t="s">
        <v>5573</v>
      </c>
      <c r="C245" s="832" t="s">
        <v>583</v>
      </c>
      <c r="D245" s="832" t="s">
        <v>3480</v>
      </c>
      <c r="E245" s="832" t="s">
        <v>1016</v>
      </c>
      <c r="F245" s="832" t="s">
        <v>5523</v>
      </c>
      <c r="G245" s="832" t="s">
        <v>5524</v>
      </c>
      <c r="H245" s="849">
        <v>38</v>
      </c>
      <c r="I245" s="849">
        <v>1406</v>
      </c>
      <c r="J245" s="832">
        <v>1.1515151515151516</v>
      </c>
      <c r="K245" s="832">
        <v>37</v>
      </c>
      <c r="L245" s="849">
        <v>33</v>
      </c>
      <c r="M245" s="849">
        <v>1221</v>
      </c>
      <c r="N245" s="832">
        <v>1</v>
      </c>
      <c r="O245" s="832">
        <v>37</v>
      </c>
      <c r="P245" s="849">
        <v>134</v>
      </c>
      <c r="Q245" s="849">
        <v>4958</v>
      </c>
      <c r="R245" s="837">
        <v>4.0606060606060606</v>
      </c>
      <c r="S245" s="850">
        <v>37</v>
      </c>
    </row>
    <row r="246" spans="1:19" ht="14.4" customHeight="1" x14ac:dyDescent="0.3">
      <c r="A246" s="831" t="s">
        <v>5525</v>
      </c>
      <c r="B246" s="832" t="s">
        <v>5573</v>
      </c>
      <c r="C246" s="832" t="s">
        <v>583</v>
      </c>
      <c r="D246" s="832" t="s">
        <v>3480</v>
      </c>
      <c r="E246" s="832" t="s">
        <v>1016</v>
      </c>
      <c r="F246" s="832" t="s">
        <v>5523</v>
      </c>
      <c r="G246" s="832" t="s">
        <v>5538</v>
      </c>
      <c r="H246" s="849">
        <v>1</v>
      </c>
      <c r="I246" s="849">
        <v>37</v>
      </c>
      <c r="J246" s="832">
        <v>1</v>
      </c>
      <c r="K246" s="832">
        <v>37</v>
      </c>
      <c r="L246" s="849">
        <v>1</v>
      </c>
      <c r="M246" s="849">
        <v>37</v>
      </c>
      <c r="N246" s="832">
        <v>1</v>
      </c>
      <c r="O246" s="832">
        <v>37</v>
      </c>
      <c r="P246" s="849">
        <v>2</v>
      </c>
      <c r="Q246" s="849">
        <v>74</v>
      </c>
      <c r="R246" s="837">
        <v>2</v>
      </c>
      <c r="S246" s="850">
        <v>37</v>
      </c>
    </row>
    <row r="247" spans="1:19" ht="14.4" customHeight="1" x14ac:dyDescent="0.3">
      <c r="A247" s="831" t="s">
        <v>5525</v>
      </c>
      <c r="B247" s="832" t="s">
        <v>5573</v>
      </c>
      <c r="C247" s="832" t="s">
        <v>583</v>
      </c>
      <c r="D247" s="832" t="s">
        <v>3480</v>
      </c>
      <c r="E247" s="832" t="s">
        <v>1016</v>
      </c>
      <c r="F247" s="832" t="s">
        <v>5539</v>
      </c>
      <c r="G247" s="832" t="s">
        <v>5540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5</v>
      </c>
      <c r="R247" s="837"/>
      <c r="S247" s="850">
        <v>5</v>
      </c>
    </row>
    <row r="248" spans="1:19" ht="14.4" customHeight="1" x14ac:dyDescent="0.3">
      <c r="A248" s="831" t="s">
        <v>5525</v>
      </c>
      <c r="B248" s="832" t="s">
        <v>5573</v>
      </c>
      <c r="C248" s="832" t="s">
        <v>583</v>
      </c>
      <c r="D248" s="832" t="s">
        <v>3480</v>
      </c>
      <c r="E248" s="832" t="s">
        <v>1016</v>
      </c>
      <c r="F248" s="832" t="s">
        <v>5587</v>
      </c>
      <c r="G248" s="832" t="s">
        <v>5588</v>
      </c>
      <c r="H248" s="849"/>
      <c r="I248" s="849"/>
      <c r="J248" s="832"/>
      <c r="K248" s="832"/>
      <c r="L248" s="849"/>
      <c r="M248" s="849"/>
      <c r="N248" s="832"/>
      <c r="O248" s="832"/>
      <c r="P248" s="849">
        <v>1</v>
      </c>
      <c r="Q248" s="849">
        <v>702</v>
      </c>
      <c r="R248" s="837"/>
      <c r="S248" s="850">
        <v>702</v>
      </c>
    </row>
    <row r="249" spans="1:19" ht="14.4" customHeight="1" x14ac:dyDescent="0.3">
      <c r="A249" s="831" t="s">
        <v>5525</v>
      </c>
      <c r="B249" s="832" t="s">
        <v>5573</v>
      </c>
      <c r="C249" s="832" t="s">
        <v>583</v>
      </c>
      <c r="D249" s="832" t="s">
        <v>3480</v>
      </c>
      <c r="E249" s="832" t="s">
        <v>1016</v>
      </c>
      <c r="F249" s="832" t="s">
        <v>5590</v>
      </c>
      <c r="G249" s="832" t="s">
        <v>5591</v>
      </c>
      <c r="H249" s="849"/>
      <c r="I249" s="849"/>
      <c r="J249" s="832"/>
      <c r="K249" s="832"/>
      <c r="L249" s="849"/>
      <c r="M249" s="849"/>
      <c r="N249" s="832"/>
      <c r="O249" s="832"/>
      <c r="P249" s="849">
        <v>1</v>
      </c>
      <c r="Q249" s="849">
        <v>445</v>
      </c>
      <c r="R249" s="837"/>
      <c r="S249" s="850">
        <v>445</v>
      </c>
    </row>
    <row r="250" spans="1:19" ht="14.4" customHeight="1" x14ac:dyDescent="0.3">
      <c r="A250" s="831" t="s">
        <v>5525</v>
      </c>
      <c r="B250" s="832" t="s">
        <v>5573</v>
      </c>
      <c r="C250" s="832" t="s">
        <v>583</v>
      </c>
      <c r="D250" s="832" t="s">
        <v>3480</v>
      </c>
      <c r="E250" s="832" t="s">
        <v>1016</v>
      </c>
      <c r="F250" s="832" t="s">
        <v>5590</v>
      </c>
      <c r="G250" s="832" t="s">
        <v>5592</v>
      </c>
      <c r="H250" s="849"/>
      <c r="I250" s="849"/>
      <c r="J250" s="832"/>
      <c r="K250" s="832"/>
      <c r="L250" s="849"/>
      <c r="M250" s="849"/>
      <c r="N250" s="832"/>
      <c r="O250" s="832"/>
      <c r="P250" s="849">
        <v>5</v>
      </c>
      <c r="Q250" s="849">
        <v>2225</v>
      </c>
      <c r="R250" s="837"/>
      <c r="S250" s="850">
        <v>445</v>
      </c>
    </row>
    <row r="251" spans="1:19" ht="14.4" customHeight="1" x14ac:dyDescent="0.3">
      <c r="A251" s="831" t="s">
        <v>5525</v>
      </c>
      <c r="B251" s="832" t="s">
        <v>5573</v>
      </c>
      <c r="C251" s="832" t="s">
        <v>583</v>
      </c>
      <c r="D251" s="832" t="s">
        <v>3480</v>
      </c>
      <c r="E251" s="832" t="s">
        <v>1016</v>
      </c>
      <c r="F251" s="832" t="s">
        <v>5593</v>
      </c>
      <c r="G251" s="832" t="s">
        <v>5594</v>
      </c>
      <c r="H251" s="849"/>
      <c r="I251" s="849"/>
      <c r="J251" s="832"/>
      <c r="K251" s="832"/>
      <c r="L251" s="849">
        <v>1</v>
      </c>
      <c r="M251" s="849">
        <v>223</v>
      </c>
      <c r="N251" s="832">
        <v>1</v>
      </c>
      <c r="O251" s="832">
        <v>223</v>
      </c>
      <c r="P251" s="849">
        <v>3</v>
      </c>
      <c r="Q251" s="849">
        <v>669</v>
      </c>
      <c r="R251" s="837">
        <v>3</v>
      </c>
      <c r="S251" s="850">
        <v>223</v>
      </c>
    </row>
    <row r="252" spans="1:19" ht="14.4" customHeight="1" x14ac:dyDescent="0.3">
      <c r="A252" s="831" t="s">
        <v>5525</v>
      </c>
      <c r="B252" s="832" t="s">
        <v>5573</v>
      </c>
      <c r="C252" s="832" t="s">
        <v>583</v>
      </c>
      <c r="D252" s="832" t="s">
        <v>3480</v>
      </c>
      <c r="E252" s="832" t="s">
        <v>1016</v>
      </c>
      <c r="F252" s="832" t="s">
        <v>5593</v>
      </c>
      <c r="G252" s="832" t="s">
        <v>5595</v>
      </c>
      <c r="H252" s="849">
        <v>3</v>
      </c>
      <c r="I252" s="849">
        <v>666</v>
      </c>
      <c r="J252" s="832"/>
      <c r="K252" s="832">
        <v>222</v>
      </c>
      <c r="L252" s="849"/>
      <c r="M252" s="849"/>
      <c r="N252" s="832"/>
      <c r="O252" s="832"/>
      <c r="P252" s="849">
        <v>10</v>
      </c>
      <c r="Q252" s="849">
        <v>2230</v>
      </c>
      <c r="R252" s="837"/>
      <c r="S252" s="850">
        <v>223</v>
      </c>
    </row>
    <row r="253" spans="1:19" ht="14.4" customHeight="1" x14ac:dyDescent="0.3">
      <c r="A253" s="831" t="s">
        <v>5525</v>
      </c>
      <c r="B253" s="832" t="s">
        <v>5573</v>
      </c>
      <c r="C253" s="832" t="s">
        <v>583</v>
      </c>
      <c r="D253" s="832" t="s">
        <v>3480</v>
      </c>
      <c r="E253" s="832" t="s">
        <v>1016</v>
      </c>
      <c r="F253" s="832" t="s">
        <v>5546</v>
      </c>
      <c r="G253" s="832" t="s">
        <v>5547</v>
      </c>
      <c r="H253" s="849">
        <v>3</v>
      </c>
      <c r="I253" s="849">
        <v>99.99</v>
      </c>
      <c r="J253" s="832">
        <v>0.9998999999999999</v>
      </c>
      <c r="K253" s="832">
        <v>33.33</v>
      </c>
      <c r="L253" s="849">
        <v>3</v>
      </c>
      <c r="M253" s="849">
        <v>100</v>
      </c>
      <c r="N253" s="832">
        <v>1</v>
      </c>
      <c r="O253" s="832">
        <v>33.333333333333336</v>
      </c>
      <c r="P253" s="849"/>
      <c r="Q253" s="849"/>
      <c r="R253" s="837"/>
      <c r="S253" s="850"/>
    </row>
    <row r="254" spans="1:19" ht="14.4" customHeight="1" x14ac:dyDescent="0.3">
      <c r="A254" s="831" t="s">
        <v>5525</v>
      </c>
      <c r="B254" s="832" t="s">
        <v>5573</v>
      </c>
      <c r="C254" s="832" t="s">
        <v>583</v>
      </c>
      <c r="D254" s="832" t="s">
        <v>3480</v>
      </c>
      <c r="E254" s="832" t="s">
        <v>1016</v>
      </c>
      <c r="F254" s="832" t="s">
        <v>5546</v>
      </c>
      <c r="G254" s="832" t="s">
        <v>5548</v>
      </c>
      <c r="H254" s="849">
        <v>3</v>
      </c>
      <c r="I254" s="849">
        <v>100</v>
      </c>
      <c r="J254" s="832">
        <v>1.4999250037498124</v>
      </c>
      <c r="K254" s="832">
        <v>33.333333333333336</v>
      </c>
      <c r="L254" s="849">
        <v>2</v>
      </c>
      <c r="M254" s="849">
        <v>66.67</v>
      </c>
      <c r="N254" s="832">
        <v>1</v>
      </c>
      <c r="O254" s="832">
        <v>33.335000000000001</v>
      </c>
      <c r="P254" s="849">
        <v>40</v>
      </c>
      <c r="Q254" s="849">
        <v>1333.33</v>
      </c>
      <c r="R254" s="837">
        <v>19.998950052497374</v>
      </c>
      <c r="S254" s="850">
        <v>33.33325</v>
      </c>
    </row>
    <row r="255" spans="1:19" ht="14.4" customHeight="1" x14ac:dyDescent="0.3">
      <c r="A255" s="831" t="s">
        <v>5525</v>
      </c>
      <c r="B255" s="832" t="s">
        <v>5573</v>
      </c>
      <c r="C255" s="832" t="s">
        <v>583</v>
      </c>
      <c r="D255" s="832" t="s">
        <v>3480</v>
      </c>
      <c r="E255" s="832" t="s">
        <v>1016</v>
      </c>
      <c r="F255" s="832" t="s">
        <v>5549</v>
      </c>
      <c r="G255" s="832" t="s">
        <v>5550</v>
      </c>
      <c r="H255" s="849">
        <v>3</v>
      </c>
      <c r="I255" s="849">
        <v>1062</v>
      </c>
      <c r="J255" s="832">
        <v>1.4957746478873239</v>
      </c>
      <c r="K255" s="832">
        <v>354</v>
      </c>
      <c r="L255" s="849">
        <v>2</v>
      </c>
      <c r="M255" s="849">
        <v>710</v>
      </c>
      <c r="N255" s="832">
        <v>1</v>
      </c>
      <c r="O255" s="832">
        <v>355</v>
      </c>
      <c r="P255" s="849">
        <v>1</v>
      </c>
      <c r="Q255" s="849">
        <v>355</v>
      </c>
      <c r="R255" s="837">
        <v>0.5</v>
      </c>
      <c r="S255" s="850">
        <v>355</v>
      </c>
    </row>
    <row r="256" spans="1:19" ht="14.4" customHeight="1" x14ac:dyDescent="0.3">
      <c r="A256" s="831" t="s">
        <v>5525</v>
      </c>
      <c r="B256" s="832" t="s">
        <v>5573</v>
      </c>
      <c r="C256" s="832" t="s">
        <v>583</v>
      </c>
      <c r="D256" s="832" t="s">
        <v>3480</v>
      </c>
      <c r="E256" s="832" t="s">
        <v>1016</v>
      </c>
      <c r="F256" s="832" t="s">
        <v>5549</v>
      </c>
      <c r="G256" s="832" t="s">
        <v>5596</v>
      </c>
      <c r="H256" s="849">
        <v>1</v>
      </c>
      <c r="I256" s="849">
        <v>354</v>
      </c>
      <c r="J256" s="832">
        <v>0.49859154929577465</v>
      </c>
      <c r="K256" s="832">
        <v>354</v>
      </c>
      <c r="L256" s="849">
        <v>2</v>
      </c>
      <c r="M256" s="849">
        <v>710</v>
      </c>
      <c r="N256" s="832">
        <v>1</v>
      </c>
      <c r="O256" s="832">
        <v>355</v>
      </c>
      <c r="P256" s="849">
        <v>7</v>
      </c>
      <c r="Q256" s="849">
        <v>2485</v>
      </c>
      <c r="R256" s="837">
        <v>3.5</v>
      </c>
      <c r="S256" s="850">
        <v>355</v>
      </c>
    </row>
    <row r="257" spans="1:19" ht="14.4" customHeight="1" x14ac:dyDescent="0.3">
      <c r="A257" s="831" t="s">
        <v>5525</v>
      </c>
      <c r="B257" s="832" t="s">
        <v>5573</v>
      </c>
      <c r="C257" s="832" t="s">
        <v>583</v>
      </c>
      <c r="D257" s="832" t="s">
        <v>3480</v>
      </c>
      <c r="E257" s="832" t="s">
        <v>1016</v>
      </c>
      <c r="F257" s="832" t="s">
        <v>5551</v>
      </c>
      <c r="G257" s="832" t="s">
        <v>5552</v>
      </c>
      <c r="H257" s="849">
        <v>46</v>
      </c>
      <c r="I257" s="849">
        <v>1702</v>
      </c>
      <c r="J257" s="832">
        <v>2.0909090909090908</v>
      </c>
      <c r="K257" s="832">
        <v>37</v>
      </c>
      <c r="L257" s="849">
        <v>22</v>
      </c>
      <c r="M257" s="849">
        <v>814</v>
      </c>
      <c r="N257" s="832">
        <v>1</v>
      </c>
      <c r="O257" s="832">
        <v>37</v>
      </c>
      <c r="P257" s="849">
        <v>42</v>
      </c>
      <c r="Q257" s="849">
        <v>1554</v>
      </c>
      <c r="R257" s="837">
        <v>1.9090909090909092</v>
      </c>
      <c r="S257" s="850">
        <v>37</v>
      </c>
    </row>
    <row r="258" spans="1:19" ht="14.4" customHeight="1" x14ac:dyDescent="0.3">
      <c r="A258" s="831" t="s">
        <v>5525</v>
      </c>
      <c r="B258" s="832" t="s">
        <v>5573</v>
      </c>
      <c r="C258" s="832" t="s">
        <v>583</v>
      </c>
      <c r="D258" s="832" t="s">
        <v>3480</v>
      </c>
      <c r="E258" s="832" t="s">
        <v>1016</v>
      </c>
      <c r="F258" s="832" t="s">
        <v>5559</v>
      </c>
      <c r="G258" s="832" t="s">
        <v>5560</v>
      </c>
      <c r="H258" s="849">
        <v>57</v>
      </c>
      <c r="I258" s="849">
        <v>7467</v>
      </c>
      <c r="J258" s="832">
        <v>1.6162337662337662</v>
      </c>
      <c r="K258" s="832">
        <v>131</v>
      </c>
      <c r="L258" s="849">
        <v>35</v>
      </c>
      <c r="M258" s="849">
        <v>4620</v>
      </c>
      <c r="N258" s="832">
        <v>1</v>
      </c>
      <c r="O258" s="832">
        <v>132</v>
      </c>
      <c r="P258" s="849">
        <v>39</v>
      </c>
      <c r="Q258" s="849">
        <v>5148</v>
      </c>
      <c r="R258" s="837">
        <v>1.1142857142857143</v>
      </c>
      <c r="S258" s="850">
        <v>132</v>
      </c>
    </row>
    <row r="259" spans="1:19" ht="14.4" customHeight="1" x14ac:dyDescent="0.3">
      <c r="A259" s="831" t="s">
        <v>5525</v>
      </c>
      <c r="B259" s="832" t="s">
        <v>5573</v>
      </c>
      <c r="C259" s="832" t="s">
        <v>583</v>
      </c>
      <c r="D259" s="832" t="s">
        <v>3480</v>
      </c>
      <c r="E259" s="832" t="s">
        <v>1016</v>
      </c>
      <c r="F259" s="832" t="s">
        <v>5566</v>
      </c>
      <c r="G259" s="832" t="s">
        <v>5567</v>
      </c>
      <c r="H259" s="849"/>
      <c r="I259" s="849"/>
      <c r="J259" s="832"/>
      <c r="K259" s="832"/>
      <c r="L259" s="849"/>
      <c r="M259" s="849"/>
      <c r="N259" s="832"/>
      <c r="O259" s="832"/>
      <c r="P259" s="849">
        <v>2</v>
      </c>
      <c r="Q259" s="849">
        <v>446</v>
      </c>
      <c r="R259" s="837"/>
      <c r="S259" s="850">
        <v>223</v>
      </c>
    </row>
    <row r="260" spans="1:19" ht="14.4" customHeight="1" x14ac:dyDescent="0.3">
      <c r="A260" s="831" t="s">
        <v>5525</v>
      </c>
      <c r="B260" s="832" t="s">
        <v>5573</v>
      </c>
      <c r="C260" s="832" t="s">
        <v>583</v>
      </c>
      <c r="D260" s="832" t="s">
        <v>3480</v>
      </c>
      <c r="E260" s="832" t="s">
        <v>1016</v>
      </c>
      <c r="F260" s="832" t="s">
        <v>5571</v>
      </c>
      <c r="G260" s="832" t="s">
        <v>5572</v>
      </c>
      <c r="H260" s="849">
        <v>1</v>
      </c>
      <c r="I260" s="849">
        <v>177</v>
      </c>
      <c r="J260" s="832">
        <v>0.5</v>
      </c>
      <c r="K260" s="832">
        <v>177</v>
      </c>
      <c r="L260" s="849">
        <v>2</v>
      </c>
      <c r="M260" s="849">
        <v>354</v>
      </c>
      <c r="N260" s="832">
        <v>1</v>
      </c>
      <c r="O260" s="832">
        <v>177</v>
      </c>
      <c r="P260" s="849">
        <v>2</v>
      </c>
      <c r="Q260" s="849">
        <v>356</v>
      </c>
      <c r="R260" s="837">
        <v>1.0056497175141244</v>
      </c>
      <c r="S260" s="850">
        <v>178</v>
      </c>
    </row>
    <row r="261" spans="1:19" ht="14.4" customHeight="1" x14ac:dyDescent="0.3">
      <c r="A261" s="831" t="s">
        <v>5525</v>
      </c>
      <c r="B261" s="832" t="s">
        <v>5573</v>
      </c>
      <c r="C261" s="832" t="s">
        <v>583</v>
      </c>
      <c r="D261" s="832" t="s">
        <v>3480</v>
      </c>
      <c r="E261" s="832" t="s">
        <v>1016</v>
      </c>
      <c r="F261" s="832" t="s">
        <v>5571</v>
      </c>
      <c r="G261" s="832" t="s">
        <v>5597</v>
      </c>
      <c r="H261" s="849"/>
      <c r="I261" s="849"/>
      <c r="J261" s="832"/>
      <c r="K261" s="832"/>
      <c r="L261" s="849"/>
      <c r="M261" s="849"/>
      <c r="N261" s="832"/>
      <c r="O261" s="832"/>
      <c r="P261" s="849">
        <v>43</v>
      </c>
      <c r="Q261" s="849">
        <v>7654</v>
      </c>
      <c r="R261" s="837"/>
      <c r="S261" s="850">
        <v>178</v>
      </c>
    </row>
    <row r="262" spans="1:19" ht="14.4" customHeight="1" x14ac:dyDescent="0.3">
      <c r="A262" s="831" t="s">
        <v>5525</v>
      </c>
      <c r="B262" s="832" t="s">
        <v>5573</v>
      </c>
      <c r="C262" s="832" t="s">
        <v>583</v>
      </c>
      <c r="D262" s="832" t="s">
        <v>3469</v>
      </c>
      <c r="E262" s="832" t="s">
        <v>1016</v>
      </c>
      <c r="F262" s="832" t="s">
        <v>5523</v>
      </c>
      <c r="G262" s="832" t="s">
        <v>5524</v>
      </c>
      <c r="H262" s="849"/>
      <c r="I262" s="849"/>
      <c r="J262" s="832"/>
      <c r="K262" s="832"/>
      <c r="L262" s="849">
        <v>2</v>
      </c>
      <c r="M262" s="849">
        <v>74</v>
      </c>
      <c r="N262" s="832">
        <v>1</v>
      </c>
      <c r="O262" s="832">
        <v>37</v>
      </c>
      <c r="P262" s="849">
        <v>5</v>
      </c>
      <c r="Q262" s="849">
        <v>185</v>
      </c>
      <c r="R262" s="837">
        <v>2.5</v>
      </c>
      <c r="S262" s="850">
        <v>37</v>
      </c>
    </row>
    <row r="263" spans="1:19" ht="14.4" customHeight="1" x14ac:dyDescent="0.3">
      <c r="A263" s="831" t="s">
        <v>5525</v>
      </c>
      <c r="B263" s="832" t="s">
        <v>5573</v>
      </c>
      <c r="C263" s="832" t="s">
        <v>583</v>
      </c>
      <c r="D263" s="832" t="s">
        <v>3469</v>
      </c>
      <c r="E263" s="832" t="s">
        <v>1016</v>
      </c>
      <c r="F263" s="832" t="s">
        <v>5523</v>
      </c>
      <c r="G263" s="832" t="s">
        <v>5538</v>
      </c>
      <c r="H263" s="849"/>
      <c r="I263" s="849"/>
      <c r="J263" s="832"/>
      <c r="K263" s="832"/>
      <c r="L263" s="849"/>
      <c r="M263" s="849"/>
      <c r="N263" s="832"/>
      <c r="O263" s="832"/>
      <c r="P263" s="849">
        <v>3</v>
      </c>
      <c r="Q263" s="849">
        <v>111</v>
      </c>
      <c r="R263" s="837"/>
      <c r="S263" s="850">
        <v>37</v>
      </c>
    </row>
    <row r="264" spans="1:19" ht="14.4" customHeight="1" x14ac:dyDescent="0.3">
      <c r="A264" s="831" t="s">
        <v>5525</v>
      </c>
      <c r="B264" s="832" t="s">
        <v>5573</v>
      </c>
      <c r="C264" s="832" t="s">
        <v>583</v>
      </c>
      <c r="D264" s="832" t="s">
        <v>3469</v>
      </c>
      <c r="E264" s="832" t="s">
        <v>1016</v>
      </c>
      <c r="F264" s="832" t="s">
        <v>5564</v>
      </c>
      <c r="G264" s="832" t="s">
        <v>5565</v>
      </c>
      <c r="H264" s="849"/>
      <c r="I264" s="849"/>
      <c r="J264" s="832"/>
      <c r="K264" s="832"/>
      <c r="L264" s="849"/>
      <c r="M264" s="849"/>
      <c r="N264" s="832"/>
      <c r="O264" s="832"/>
      <c r="P264" s="849">
        <v>1</v>
      </c>
      <c r="Q264" s="849">
        <v>74</v>
      </c>
      <c r="R264" s="837"/>
      <c r="S264" s="850">
        <v>74</v>
      </c>
    </row>
    <row r="265" spans="1:19" ht="14.4" customHeight="1" x14ac:dyDescent="0.3">
      <c r="A265" s="831" t="s">
        <v>5525</v>
      </c>
      <c r="B265" s="832" t="s">
        <v>5573</v>
      </c>
      <c r="C265" s="832" t="s">
        <v>583</v>
      </c>
      <c r="D265" s="832" t="s">
        <v>3471</v>
      </c>
      <c r="E265" s="832" t="s">
        <v>1016</v>
      </c>
      <c r="F265" s="832" t="s">
        <v>5523</v>
      </c>
      <c r="G265" s="832" t="s">
        <v>5538</v>
      </c>
      <c r="H265" s="849"/>
      <c r="I265" s="849"/>
      <c r="J265" s="832"/>
      <c r="K265" s="832"/>
      <c r="L265" s="849"/>
      <c r="M265" s="849"/>
      <c r="N265" s="832"/>
      <c r="O265" s="832"/>
      <c r="P265" s="849">
        <v>1</v>
      </c>
      <c r="Q265" s="849">
        <v>37</v>
      </c>
      <c r="R265" s="837"/>
      <c r="S265" s="850">
        <v>37</v>
      </c>
    </row>
    <row r="266" spans="1:19" ht="14.4" customHeight="1" thickBot="1" x14ac:dyDescent="0.35">
      <c r="A266" s="839" t="s">
        <v>5525</v>
      </c>
      <c r="B266" s="840" t="s">
        <v>5573</v>
      </c>
      <c r="C266" s="840" t="s">
        <v>586</v>
      </c>
      <c r="D266" s="840" t="s">
        <v>3474</v>
      </c>
      <c r="E266" s="840" t="s">
        <v>1016</v>
      </c>
      <c r="F266" s="840" t="s">
        <v>5523</v>
      </c>
      <c r="G266" s="840" t="s">
        <v>5538</v>
      </c>
      <c r="H266" s="851"/>
      <c r="I266" s="851"/>
      <c r="J266" s="840"/>
      <c r="K266" s="840"/>
      <c r="L266" s="851"/>
      <c r="M266" s="851"/>
      <c r="N266" s="840"/>
      <c r="O266" s="840"/>
      <c r="P266" s="851">
        <v>0</v>
      </c>
      <c r="Q266" s="851">
        <v>0</v>
      </c>
      <c r="R266" s="845"/>
      <c r="S266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14778261</v>
      </c>
      <c r="C3" s="344">
        <f t="shared" ref="C3:R3" si="0">SUBTOTAL(9,C6:C1048576)</f>
        <v>18.338409174198731</v>
      </c>
      <c r="D3" s="344">
        <f t="shared" si="0"/>
        <v>15644426</v>
      </c>
      <c r="E3" s="344">
        <f t="shared" si="0"/>
        <v>22</v>
      </c>
      <c r="F3" s="344">
        <f t="shared" si="0"/>
        <v>13838075</v>
      </c>
      <c r="G3" s="347">
        <f>IF(D3&lt;&gt;0,F3/D3,"")</f>
        <v>0.8845370868832132</v>
      </c>
      <c r="H3" s="343">
        <f t="shared" si="0"/>
        <v>950557.63999999966</v>
      </c>
      <c r="I3" s="344">
        <f t="shared" si="0"/>
        <v>0.96125580187111193</v>
      </c>
      <c r="J3" s="344">
        <f t="shared" si="0"/>
        <v>988870.64</v>
      </c>
      <c r="K3" s="344">
        <f t="shared" si="0"/>
        <v>1</v>
      </c>
      <c r="L3" s="344">
        <f t="shared" si="0"/>
        <v>755661.12000000034</v>
      </c>
      <c r="M3" s="345">
        <f>IF(J3&lt;&gt;0,L3/J3,"")</f>
        <v>0.76416579624610992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5600</v>
      </c>
      <c r="B6" s="887">
        <v>14160</v>
      </c>
      <c r="C6" s="825">
        <v>1.3295774647887324</v>
      </c>
      <c r="D6" s="887">
        <v>10650</v>
      </c>
      <c r="E6" s="825">
        <v>1</v>
      </c>
      <c r="F6" s="887">
        <v>3099</v>
      </c>
      <c r="G6" s="830">
        <v>0.29098591549295777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5601</v>
      </c>
      <c r="B7" s="889">
        <v>103973</v>
      </c>
      <c r="C7" s="832">
        <v>0.92300658700708416</v>
      </c>
      <c r="D7" s="889">
        <v>112646</v>
      </c>
      <c r="E7" s="832">
        <v>1</v>
      </c>
      <c r="F7" s="889">
        <v>52018</v>
      </c>
      <c r="G7" s="837">
        <v>0.4617829305967367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5602</v>
      </c>
      <c r="B8" s="889">
        <v>96436</v>
      </c>
      <c r="C8" s="832">
        <v>0.70684815034706183</v>
      </c>
      <c r="D8" s="889">
        <v>136431</v>
      </c>
      <c r="E8" s="832">
        <v>1</v>
      </c>
      <c r="F8" s="889">
        <v>96863</v>
      </c>
      <c r="G8" s="837">
        <v>0.70997793756550931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5603</v>
      </c>
      <c r="B9" s="889">
        <v>10892</v>
      </c>
      <c r="C9" s="832">
        <v>0.95880281690140845</v>
      </c>
      <c r="D9" s="889">
        <v>11360</v>
      </c>
      <c r="E9" s="832">
        <v>1</v>
      </c>
      <c r="F9" s="889">
        <v>5599</v>
      </c>
      <c r="G9" s="837">
        <v>0.49286971830985915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5604</v>
      </c>
      <c r="B10" s="889">
        <v>3540</v>
      </c>
      <c r="C10" s="832">
        <v>0.62323943661971826</v>
      </c>
      <c r="D10" s="889">
        <v>5680</v>
      </c>
      <c r="E10" s="832">
        <v>1</v>
      </c>
      <c r="F10" s="889">
        <v>3417</v>
      </c>
      <c r="G10" s="837">
        <v>0.60158450704225352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5605</v>
      </c>
      <c r="B11" s="889">
        <v>7080</v>
      </c>
      <c r="C11" s="832">
        <v>0.79774647887323946</v>
      </c>
      <c r="D11" s="889">
        <v>8875</v>
      </c>
      <c r="E11" s="832">
        <v>1</v>
      </c>
      <c r="F11" s="889">
        <v>4778</v>
      </c>
      <c r="G11" s="837">
        <v>0.53836619718309864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5606</v>
      </c>
      <c r="B12" s="889"/>
      <c r="C12" s="832"/>
      <c r="D12" s="889">
        <v>355</v>
      </c>
      <c r="E12" s="832">
        <v>1</v>
      </c>
      <c r="F12" s="889">
        <v>74</v>
      </c>
      <c r="G12" s="837">
        <v>0.20845070422535211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5607</v>
      </c>
      <c r="B13" s="889">
        <v>354</v>
      </c>
      <c r="C13" s="832">
        <v>0.3323943661971831</v>
      </c>
      <c r="D13" s="889">
        <v>1065</v>
      </c>
      <c r="E13" s="832">
        <v>1</v>
      </c>
      <c r="F13" s="889">
        <v>466</v>
      </c>
      <c r="G13" s="837">
        <v>0.4375586854460094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5608</v>
      </c>
      <c r="B14" s="889">
        <v>16992</v>
      </c>
      <c r="C14" s="832">
        <v>0.76258863656763309</v>
      </c>
      <c r="D14" s="889">
        <v>22282</v>
      </c>
      <c r="E14" s="832">
        <v>1</v>
      </c>
      <c r="F14" s="889">
        <v>10131</v>
      </c>
      <c r="G14" s="837">
        <v>0.45467193250157079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5609</v>
      </c>
      <c r="B15" s="889">
        <v>3260</v>
      </c>
      <c r="C15" s="832">
        <v>0.91830985915492958</v>
      </c>
      <c r="D15" s="889">
        <v>3550</v>
      </c>
      <c r="E15" s="832">
        <v>1</v>
      </c>
      <c r="F15" s="889">
        <v>1435</v>
      </c>
      <c r="G15" s="837">
        <v>0.40422535211267607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5610</v>
      </c>
      <c r="B16" s="889">
        <v>708</v>
      </c>
      <c r="C16" s="832">
        <v>1.9943661971830986</v>
      </c>
      <c r="D16" s="889">
        <v>355</v>
      </c>
      <c r="E16" s="832">
        <v>1</v>
      </c>
      <c r="F16" s="889">
        <v>355</v>
      </c>
      <c r="G16" s="837">
        <v>1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5611</v>
      </c>
      <c r="B17" s="889">
        <v>354</v>
      </c>
      <c r="C17" s="832">
        <v>0.9971830985915493</v>
      </c>
      <c r="D17" s="889">
        <v>355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5612</v>
      </c>
      <c r="B18" s="889">
        <v>5664</v>
      </c>
      <c r="C18" s="832">
        <v>0.79774647887323946</v>
      </c>
      <c r="D18" s="889">
        <v>7100</v>
      </c>
      <c r="E18" s="832">
        <v>1</v>
      </c>
      <c r="F18" s="889">
        <v>8143</v>
      </c>
      <c r="G18" s="837">
        <v>1.1469014084507043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5613</v>
      </c>
      <c r="B19" s="889">
        <v>65918</v>
      </c>
      <c r="C19" s="832">
        <v>0.9458610150521588</v>
      </c>
      <c r="D19" s="889">
        <v>69691</v>
      </c>
      <c r="E19" s="832">
        <v>1</v>
      </c>
      <c r="F19" s="889">
        <v>43583</v>
      </c>
      <c r="G19" s="837">
        <v>0.62537486906487205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5614</v>
      </c>
      <c r="B20" s="889">
        <v>708</v>
      </c>
      <c r="C20" s="832"/>
      <c r="D20" s="889"/>
      <c r="E20" s="832"/>
      <c r="F20" s="889">
        <v>784</v>
      </c>
      <c r="G20" s="837"/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5615</v>
      </c>
      <c r="B21" s="889">
        <v>1416</v>
      </c>
      <c r="C21" s="832">
        <v>0.39887323943661973</v>
      </c>
      <c r="D21" s="889">
        <v>3550</v>
      </c>
      <c r="E21" s="832">
        <v>1</v>
      </c>
      <c r="F21" s="889">
        <v>2493</v>
      </c>
      <c r="G21" s="837">
        <v>0.70225352112676054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5616</v>
      </c>
      <c r="B22" s="889">
        <v>354</v>
      </c>
      <c r="C22" s="832">
        <v>0.16619718309859155</v>
      </c>
      <c r="D22" s="889">
        <v>2130</v>
      </c>
      <c r="E22" s="832">
        <v>1</v>
      </c>
      <c r="F22" s="889">
        <v>1642</v>
      </c>
      <c r="G22" s="837">
        <v>0.77089201877934277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5617</v>
      </c>
      <c r="B23" s="889">
        <v>354</v>
      </c>
      <c r="C23" s="832"/>
      <c r="D23" s="889"/>
      <c r="E23" s="832"/>
      <c r="F23" s="889">
        <v>355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5618</v>
      </c>
      <c r="B24" s="889">
        <v>1062</v>
      </c>
      <c r="C24" s="832">
        <v>0.74788732394366197</v>
      </c>
      <c r="D24" s="889">
        <v>1420</v>
      </c>
      <c r="E24" s="832">
        <v>1</v>
      </c>
      <c r="F24" s="889">
        <v>1139</v>
      </c>
      <c r="G24" s="837">
        <v>0.80211267605633807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3448</v>
      </c>
      <c r="B25" s="889">
        <v>14373063</v>
      </c>
      <c r="C25" s="832">
        <v>0.9467951293325173</v>
      </c>
      <c r="D25" s="889">
        <v>15180753</v>
      </c>
      <c r="E25" s="832">
        <v>1</v>
      </c>
      <c r="F25" s="889">
        <v>13565351</v>
      </c>
      <c r="G25" s="837">
        <v>0.89358880946155961</v>
      </c>
      <c r="H25" s="889">
        <v>950557.63999999966</v>
      </c>
      <c r="I25" s="832">
        <v>0.96125580187111193</v>
      </c>
      <c r="J25" s="889">
        <v>988870.64</v>
      </c>
      <c r="K25" s="832">
        <v>1</v>
      </c>
      <c r="L25" s="889">
        <v>755661.12000000034</v>
      </c>
      <c r="M25" s="837">
        <v>0.76416579624610992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5619</v>
      </c>
      <c r="B26" s="889">
        <v>66309</v>
      </c>
      <c r="C26" s="832">
        <v>1.0967235077157176</v>
      </c>
      <c r="D26" s="889">
        <v>60461</v>
      </c>
      <c r="E26" s="832">
        <v>1</v>
      </c>
      <c r="F26" s="889">
        <v>33680</v>
      </c>
      <c r="G26" s="837">
        <v>0.55705330709052114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5620</v>
      </c>
      <c r="B27" s="889">
        <v>1770</v>
      </c>
      <c r="C27" s="832">
        <v>0.81679741578218734</v>
      </c>
      <c r="D27" s="889">
        <v>2167</v>
      </c>
      <c r="E27" s="832">
        <v>1</v>
      </c>
      <c r="F27" s="889">
        <v>1568</v>
      </c>
      <c r="G27" s="837">
        <v>0.72358098754037836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5621</v>
      </c>
      <c r="B28" s="889">
        <v>1062</v>
      </c>
      <c r="C28" s="832">
        <v>0.74788732394366197</v>
      </c>
      <c r="D28" s="889">
        <v>1420</v>
      </c>
      <c r="E28" s="832">
        <v>1</v>
      </c>
      <c r="F28" s="889">
        <v>710</v>
      </c>
      <c r="G28" s="837">
        <v>0.5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thickBot="1" x14ac:dyDescent="0.35">
      <c r="A29" s="893" t="s">
        <v>5622</v>
      </c>
      <c r="B29" s="891">
        <v>2832</v>
      </c>
      <c r="C29" s="840">
        <v>1.3295774647887324</v>
      </c>
      <c r="D29" s="891">
        <v>2130</v>
      </c>
      <c r="E29" s="840">
        <v>1</v>
      </c>
      <c r="F29" s="891">
        <v>392</v>
      </c>
      <c r="G29" s="845">
        <v>0.18403755868544602</v>
      </c>
      <c r="H29" s="891"/>
      <c r="I29" s="840"/>
      <c r="J29" s="891"/>
      <c r="K29" s="840"/>
      <c r="L29" s="891"/>
      <c r="M29" s="845"/>
      <c r="N29" s="891"/>
      <c r="O29" s="840"/>
      <c r="P29" s="891"/>
      <c r="Q29" s="840"/>
      <c r="R29" s="891"/>
      <c r="S29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5831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17984.669999999998</v>
      </c>
      <c r="G3" s="208">
        <f t="shared" si="0"/>
        <v>15728818.640000001</v>
      </c>
      <c r="H3" s="208"/>
      <c r="I3" s="208"/>
      <c r="J3" s="208">
        <f t="shared" si="0"/>
        <v>19279</v>
      </c>
      <c r="K3" s="208">
        <f t="shared" si="0"/>
        <v>16633296.640000001</v>
      </c>
      <c r="L3" s="208"/>
      <c r="M3" s="208"/>
      <c r="N3" s="208">
        <f t="shared" si="0"/>
        <v>23768.7</v>
      </c>
      <c r="O3" s="208">
        <f t="shared" si="0"/>
        <v>14593736.120000001</v>
      </c>
      <c r="P3" s="79">
        <f>IF(K3=0,0,O3/K3)</f>
        <v>0.87738086056282827</v>
      </c>
      <c r="Q3" s="209">
        <f>IF(N3=0,0,O3/N3)</f>
        <v>613.98966371740994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5623</v>
      </c>
      <c r="B6" s="825" t="s">
        <v>5573</v>
      </c>
      <c r="C6" s="825" t="s">
        <v>1016</v>
      </c>
      <c r="D6" s="825" t="s">
        <v>5523</v>
      </c>
      <c r="E6" s="825" t="s">
        <v>5524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5623</v>
      </c>
      <c r="B7" s="832" t="s">
        <v>5573</v>
      </c>
      <c r="C7" s="832" t="s">
        <v>1016</v>
      </c>
      <c r="D7" s="832" t="s">
        <v>5523</v>
      </c>
      <c r="E7" s="832" t="s">
        <v>5538</v>
      </c>
      <c r="F7" s="849"/>
      <c r="G7" s="849"/>
      <c r="H7" s="849"/>
      <c r="I7" s="849"/>
      <c r="J7" s="849"/>
      <c r="K7" s="849"/>
      <c r="L7" s="849"/>
      <c r="M7" s="849"/>
      <c r="N7" s="849">
        <v>6</v>
      </c>
      <c r="O7" s="849">
        <v>222</v>
      </c>
      <c r="P7" s="837"/>
      <c r="Q7" s="850">
        <v>37</v>
      </c>
    </row>
    <row r="8" spans="1:17" ht="14.4" customHeight="1" x14ac:dyDescent="0.3">
      <c r="A8" s="831" t="s">
        <v>5623</v>
      </c>
      <c r="B8" s="832" t="s">
        <v>5573</v>
      </c>
      <c r="C8" s="832" t="s">
        <v>1016</v>
      </c>
      <c r="D8" s="832" t="s">
        <v>5549</v>
      </c>
      <c r="E8" s="832" t="s">
        <v>5550</v>
      </c>
      <c r="F8" s="849">
        <v>3</v>
      </c>
      <c r="G8" s="849">
        <v>1062</v>
      </c>
      <c r="H8" s="849">
        <v>0.3323943661971831</v>
      </c>
      <c r="I8" s="849">
        <v>354</v>
      </c>
      <c r="J8" s="849">
        <v>9</v>
      </c>
      <c r="K8" s="849">
        <v>3195</v>
      </c>
      <c r="L8" s="849">
        <v>1</v>
      </c>
      <c r="M8" s="849">
        <v>355</v>
      </c>
      <c r="N8" s="849"/>
      <c r="O8" s="849"/>
      <c r="P8" s="837"/>
      <c r="Q8" s="850"/>
    </row>
    <row r="9" spans="1:17" ht="14.4" customHeight="1" x14ac:dyDescent="0.3">
      <c r="A9" s="831" t="s">
        <v>5623</v>
      </c>
      <c r="B9" s="832" t="s">
        <v>5573</v>
      </c>
      <c r="C9" s="832" t="s">
        <v>1016</v>
      </c>
      <c r="D9" s="832" t="s">
        <v>5549</v>
      </c>
      <c r="E9" s="832" t="s">
        <v>5596</v>
      </c>
      <c r="F9" s="849">
        <v>37</v>
      </c>
      <c r="G9" s="849">
        <v>13098</v>
      </c>
      <c r="H9" s="849">
        <v>1.7569416498993964</v>
      </c>
      <c r="I9" s="849">
        <v>354</v>
      </c>
      <c r="J9" s="849">
        <v>21</v>
      </c>
      <c r="K9" s="849">
        <v>7455</v>
      </c>
      <c r="L9" s="849">
        <v>1</v>
      </c>
      <c r="M9" s="849">
        <v>355</v>
      </c>
      <c r="N9" s="849">
        <v>8</v>
      </c>
      <c r="O9" s="849">
        <v>2840</v>
      </c>
      <c r="P9" s="837">
        <v>0.38095238095238093</v>
      </c>
      <c r="Q9" s="850">
        <v>355</v>
      </c>
    </row>
    <row r="10" spans="1:17" ht="14.4" customHeight="1" x14ac:dyDescent="0.3">
      <c r="A10" s="831" t="s">
        <v>5624</v>
      </c>
      <c r="B10" s="832" t="s">
        <v>5526</v>
      </c>
      <c r="C10" s="832" t="s">
        <v>1016</v>
      </c>
      <c r="D10" s="832" t="s">
        <v>5523</v>
      </c>
      <c r="E10" s="832" t="s">
        <v>5524</v>
      </c>
      <c r="F10" s="849">
        <v>1</v>
      </c>
      <c r="G10" s="849">
        <v>37</v>
      </c>
      <c r="H10" s="849"/>
      <c r="I10" s="849">
        <v>37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5624</v>
      </c>
      <c r="B11" s="832" t="s">
        <v>5526</v>
      </c>
      <c r="C11" s="832" t="s">
        <v>1016</v>
      </c>
      <c r="D11" s="832" t="s">
        <v>5523</v>
      </c>
      <c r="E11" s="832" t="s">
        <v>5538</v>
      </c>
      <c r="F11" s="849"/>
      <c r="G11" s="849"/>
      <c r="H11" s="849"/>
      <c r="I11" s="849"/>
      <c r="J11" s="849"/>
      <c r="K11" s="849"/>
      <c r="L11" s="849"/>
      <c r="M11" s="849"/>
      <c r="N11" s="849">
        <v>4</v>
      </c>
      <c r="O11" s="849">
        <v>148</v>
      </c>
      <c r="P11" s="837"/>
      <c r="Q11" s="850">
        <v>37</v>
      </c>
    </row>
    <row r="12" spans="1:17" ht="14.4" customHeight="1" x14ac:dyDescent="0.3">
      <c r="A12" s="831" t="s">
        <v>5624</v>
      </c>
      <c r="B12" s="832" t="s">
        <v>5573</v>
      </c>
      <c r="C12" s="832" t="s">
        <v>1016</v>
      </c>
      <c r="D12" s="832" t="s">
        <v>5523</v>
      </c>
      <c r="E12" s="832" t="s">
        <v>5524</v>
      </c>
      <c r="F12" s="849"/>
      <c r="G12" s="849"/>
      <c r="H12" s="849"/>
      <c r="I12" s="849"/>
      <c r="J12" s="849">
        <v>1</v>
      </c>
      <c r="K12" s="849">
        <v>37</v>
      </c>
      <c r="L12" s="849">
        <v>1</v>
      </c>
      <c r="M12" s="849">
        <v>37</v>
      </c>
      <c r="N12" s="849">
        <v>23</v>
      </c>
      <c r="O12" s="849">
        <v>851</v>
      </c>
      <c r="P12" s="837">
        <v>23</v>
      </c>
      <c r="Q12" s="850">
        <v>37</v>
      </c>
    </row>
    <row r="13" spans="1:17" ht="14.4" customHeight="1" x14ac:dyDescent="0.3">
      <c r="A13" s="831" t="s">
        <v>5624</v>
      </c>
      <c r="B13" s="832" t="s">
        <v>5573</v>
      </c>
      <c r="C13" s="832" t="s">
        <v>1016</v>
      </c>
      <c r="D13" s="832" t="s">
        <v>5523</v>
      </c>
      <c r="E13" s="832" t="s">
        <v>5538</v>
      </c>
      <c r="F13" s="849">
        <v>1</v>
      </c>
      <c r="G13" s="849">
        <v>37</v>
      </c>
      <c r="H13" s="849">
        <v>0.5</v>
      </c>
      <c r="I13" s="849">
        <v>37</v>
      </c>
      <c r="J13" s="849">
        <v>2</v>
      </c>
      <c r="K13" s="849">
        <v>74</v>
      </c>
      <c r="L13" s="849">
        <v>1</v>
      </c>
      <c r="M13" s="849">
        <v>37</v>
      </c>
      <c r="N13" s="849">
        <v>74</v>
      </c>
      <c r="O13" s="849">
        <v>2738</v>
      </c>
      <c r="P13" s="837">
        <v>37</v>
      </c>
      <c r="Q13" s="850">
        <v>37</v>
      </c>
    </row>
    <row r="14" spans="1:17" ht="14.4" customHeight="1" x14ac:dyDescent="0.3">
      <c r="A14" s="831" t="s">
        <v>5624</v>
      </c>
      <c r="B14" s="832" t="s">
        <v>5573</v>
      </c>
      <c r="C14" s="832" t="s">
        <v>1016</v>
      </c>
      <c r="D14" s="832" t="s">
        <v>5549</v>
      </c>
      <c r="E14" s="832" t="s">
        <v>5550</v>
      </c>
      <c r="F14" s="849">
        <v>24</v>
      </c>
      <c r="G14" s="849">
        <v>8496</v>
      </c>
      <c r="H14" s="849">
        <v>0.43513444302176696</v>
      </c>
      <c r="I14" s="849">
        <v>354</v>
      </c>
      <c r="J14" s="849">
        <v>55</v>
      </c>
      <c r="K14" s="849">
        <v>19525</v>
      </c>
      <c r="L14" s="849">
        <v>1</v>
      </c>
      <c r="M14" s="849">
        <v>355</v>
      </c>
      <c r="N14" s="849">
        <v>5</v>
      </c>
      <c r="O14" s="849">
        <v>1775</v>
      </c>
      <c r="P14" s="837">
        <v>9.0909090909090912E-2</v>
      </c>
      <c r="Q14" s="850">
        <v>355</v>
      </c>
    </row>
    <row r="15" spans="1:17" ht="14.4" customHeight="1" x14ac:dyDescent="0.3">
      <c r="A15" s="831" t="s">
        <v>5624</v>
      </c>
      <c r="B15" s="832" t="s">
        <v>5573</v>
      </c>
      <c r="C15" s="832" t="s">
        <v>1016</v>
      </c>
      <c r="D15" s="832" t="s">
        <v>5549</v>
      </c>
      <c r="E15" s="832" t="s">
        <v>5596</v>
      </c>
      <c r="F15" s="849">
        <v>269</v>
      </c>
      <c r="G15" s="849">
        <v>95226</v>
      </c>
      <c r="H15" s="849">
        <v>1.0238253951188043</v>
      </c>
      <c r="I15" s="849">
        <v>354</v>
      </c>
      <c r="J15" s="849">
        <v>262</v>
      </c>
      <c r="K15" s="849">
        <v>93010</v>
      </c>
      <c r="L15" s="849">
        <v>1</v>
      </c>
      <c r="M15" s="849">
        <v>355</v>
      </c>
      <c r="N15" s="849">
        <v>130</v>
      </c>
      <c r="O15" s="849">
        <v>46150</v>
      </c>
      <c r="P15" s="837">
        <v>0.49618320610687022</v>
      </c>
      <c r="Q15" s="850">
        <v>355</v>
      </c>
    </row>
    <row r="16" spans="1:17" ht="14.4" customHeight="1" x14ac:dyDescent="0.3">
      <c r="A16" s="831" t="s">
        <v>5624</v>
      </c>
      <c r="B16" s="832" t="s">
        <v>5573</v>
      </c>
      <c r="C16" s="832" t="s">
        <v>1016</v>
      </c>
      <c r="D16" s="832" t="s">
        <v>5571</v>
      </c>
      <c r="E16" s="832" t="s">
        <v>5572</v>
      </c>
      <c r="F16" s="849">
        <v>1</v>
      </c>
      <c r="G16" s="849">
        <v>177</v>
      </c>
      <c r="H16" s="849"/>
      <c r="I16" s="849">
        <v>177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5624</v>
      </c>
      <c r="B17" s="832" t="s">
        <v>5573</v>
      </c>
      <c r="C17" s="832" t="s">
        <v>1016</v>
      </c>
      <c r="D17" s="832" t="s">
        <v>5571</v>
      </c>
      <c r="E17" s="832" t="s">
        <v>5597</v>
      </c>
      <c r="F17" s="849"/>
      <c r="G17" s="849"/>
      <c r="H17" s="849"/>
      <c r="I17" s="849"/>
      <c r="J17" s="849"/>
      <c r="K17" s="849"/>
      <c r="L17" s="849"/>
      <c r="M17" s="849"/>
      <c r="N17" s="849">
        <v>2</v>
      </c>
      <c r="O17" s="849">
        <v>356</v>
      </c>
      <c r="P17" s="837"/>
      <c r="Q17" s="850">
        <v>178</v>
      </c>
    </row>
    <row r="18" spans="1:17" ht="14.4" customHeight="1" x14ac:dyDescent="0.3">
      <c r="A18" s="831" t="s">
        <v>5625</v>
      </c>
      <c r="B18" s="832" t="s">
        <v>5526</v>
      </c>
      <c r="C18" s="832" t="s">
        <v>1016</v>
      </c>
      <c r="D18" s="832" t="s">
        <v>5523</v>
      </c>
      <c r="E18" s="832" t="s">
        <v>5524</v>
      </c>
      <c r="F18" s="849">
        <v>1</v>
      </c>
      <c r="G18" s="849">
        <v>37</v>
      </c>
      <c r="H18" s="849"/>
      <c r="I18" s="849">
        <v>37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5625</v>
      </c>
      <c r="B19" s="832" t="s">
        <v>5526</v>
      </c>
      <c r="C19" s="832" t="s">
        <v>1016</v>
      </c>
      <c r="D19" s="832" t="s">
        <v>5523</v>
      </c>
      <c r="E19" s="832" t="s">
        <v>5538</v>
      </c>
      <c r="F19" s="849"/>
      <c r="G19" s="849"/>
      <c r="H19" s="849"/>
      <c r="I19" s="849"/>
      <c r="J19" s="849">
        <v>1</v>
      </c>
      <c r="K19" s="849">
        <v>37</v>
      </c>
      <c r="L19" s="849">
        <v>1</v>
      </c>
      <c r="M19" s="849">
        <v>37</v>
      </c>
      <c r="N19" s="849">
        <v>3</v>
      </c>
      <c r="O19" s="849">
        <v>111</v>
      </c>
      <c r="P19" s="837">
        <v>3</v>
      </c>
      <c r="Q19" s="850">
        <v>37</v>
      </c>
    </row>
    <row r="20" spans="1:17" ht="14.4" customHeight="1" x14ac:dyDescent="0.3">
      <c r="A20" s="831" t="s">
        <v>5625</v>
      </c>
      <c r="B20" s="832" t="s">
        <v>5526</v>
      </c>
      <c r="C20" s="832" t="s">
        <v>1016</v>
      </c>
      <c r="D20" s="832" t="s">
        <v>5543</v>
      </c>
      <c r="E20" s="832" t="s">
        <v>5545</v>
      </c>
      <c r="F20" s="849"/>
      <c r="G20" s="849"/>
      <c r="H20" s="849"/>
      <c r="I20" s="849"/>
      <c r="J20" s="849"/>
      <c r="K20" s="849"/>
      <c r="L20" s="849"/>
      <c r="M20" s="849"/>
      <c r="N20" s="849">
        <v>2</v>
      </c>
      <c r="O20" s="849">
        <v>942</v>
      </c>
      <c r="P20" s="837"/>
      <c r="Q20" s="850">
        <v>471</v>
      </c>
    </row>
    <row r="21" spans="1:17" ht="14.4" customHeight="1" x14ac:dyDescent="0.3">
      <c r="A21" s="831" t="s">
        <v>5625</v>
      </c>
      <c r="B21" s="832" t="s">
        <v>5573</v>
      </c>
      <c r="C21" s="832" t="s">
        <v>1016</v>
      </c>
      <c r="D21" s="832" t="s">
        <v>5523</v>
      </c>
      <c r="E21" s="832" t="s">
        <v>5524</v>
      </c>
      <c r="F21" s="849">
        <v>1</v>
      </c>
      <c r="G21" s="849">
        <v>37</v>
      </c>
      <c r="H21" s="849"/>
      <c r="I21" s="849">
        <v>37</v>
      </c>
      <c r="J21" s="849"/>
      <c r="K21" s="849"/>
      <c r="L21" s="849"/>
      <c r="M21" s="849"/>
      <c r="N21" s="849">
        <v>55</v>
      </c>
      <c r="O21" s="849">
        <v>2035</v>
      </c>
      <c r="P21" s="837"/>
      <c r="Q21" s="850">
        <v>37</v>
      </c>
    </row>
    <row r="22" spans="1:17" ht="14.4" customHeight="1" x14ac:dyDescent="0.3">
      <c r="A22" s="831" t="s">
        <v>5625</v>
      </c>
      <c r="B22" s="832" t="s">
        <v>5573</v>
      </c>
      <c r="C22" s="832" t="s">
        <v>1016</v>
      </c>
      <c r="D22" s="832" t="s">
        <v>5523</v>
      </c>
      <c r="E22" s="832" t="s">
        <v>5538</v>
      </c>
      <c r="F22" s="849">
        <v>2</v>
      </c>
      <c r="G22" s="849">
        <v>74</v>
      </c>
      <c r="H22" s="849">
        <v>1</v>
      </c>
      <c r="I22" s="849">
        <v>37</v>
      </c>
      <c r="J22" s="849">
        <v>2</v>
      </c>
      <c r="K22" s="849">
        <v>74</v>
      </c>
      <c r="L22" s="849">
        <v>1</v>
      </c>
      <c r="M22" s="849">
        <v>37</v>
      </c>
      <c r="N22" s="849">
        <v>77</v>
      </c>
      <c r="O22" s="849">
        <v>2849</v>
      </c>
      <c r="P22" s="837">
        <v>38.5</v>
      </c>
      <c r="Q22" s="850">
        <v>37</v>
      </c>
    </row>
    <row r="23" spans="1:17" ht="14.4" customHeight="1" x14ac:dyDescent="0.3">
      <c r="A23" s="831" t="s">
        <v>5625</v>
      </c>
      <c r="B23" s="832" t="s">
        <v>5573</v>
      </c>
      <c r="C23" s="832" t="s">
        <v>1016</v>
      </c>
      <c r="D23" s="832" t="s">
        <v>5593</v>
      </c>
      <c r="E23" s="832" t="s">
        <v>5594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223</v>
      </c>
      <c r="P23" s="837"/>
      <c r="Q23" s="850">
        <v>223</v>
      </c>
    </row>
    <row r="24" spans="1:17" ht="14.4" customHeight="1" x14ac:dyDescent="0.3">
      <c r="A24" s="831" t="s">
        <v>5625</v>
      </c>
      <c r="B24" s="832" t="s">
        <v>5573</v>
      </c>
      <c r="C24" s="832" t="s">
        <v>1016</v>
      </c>
      <c r="D24" s="832" t="s">
        <v>5549</v>
      </c>
      <c r="E24" s="832" t="s">
        <v>5550</v>
      </c>
      <c r="F24" s="849">
        <v>20</v>
      </c>
      <c r="G24" s="849">
        <v>7080</v>
      </c>
      <c r="H24" s="849">
        <v>0.36261203585147245</v>
      </c>
      <c r="I24" s="849">
        <v>354</v>
      </c>
      <c r="J24" s="849">
        <v>55</v>
      </c>
      <c r="K24" s="849">
        <v>19525</v>
      </c>
      <c r="L24" s="849">
        <v>1</v>
      </c>
      <c r="M24" s="849">
        <v>355</v>
      </c>
      <c r="N24" s="849">
        <v>11</v>
      </c>
      <c r="O24" s="849">
        <v>3905</v>
      </c>
      <c r="P24" s="837">
        <v>0.2</v>
      </c>
      <c r="Q24" s="850">
        <v>355</v>
      </c>
    </row>
    <row r="25" spans="1:17" ht="14.4" customHeight="1" x14ac:dyDescent="0.3">
      <c r="A25" s="831" t="s">
        <v>5625</v>
      </c>
      <c r="B25" s="832" t="s">
        <v>5573</v>
      </c>
      <c r="C25" s="832" t="s">
        <v>1016</v>
      </c>
      <c r="D25" s="832" t="s">
        <v>5549</v>
      </c>
      <c r="E25" s="832" t="s">
        <v>5596</v>
      </c>
      <c r="F25" s="849">
        <v>252</v>
      </c>
      <c r="G25" s="849">
        <v>89208</v>
      </c>
      <c r="H25" s="849">
        <v>0.76379982019778248</v>
      </c>
      <c r="I25" s="849">
        <v>354</v>
      </c>
      <c r="J25" s="849">
        <v>329</v>
      </c>
      <c r="K25" s="849">
        <v>116795</v>
      </c>
      <c r="L25" s="849">
        <v>1</v>
      </c>
      <c r="M25" s="849">
        <v>355</v>
      </c>
      <c r="N25" s="849">
        <v>244</v>
      </c>
      <c r="O25" s="849">
        <v>86620</v>
      </c>
      <c r="P25" s="837">
        <v>0.74164133738601823</v>
      </c>
      <c r="Q25" s="850">
        <v>355</v>
      </c>
    </row>
    <row r="26" spans="1:17" ht="14.4" customHeight="1" x14ac:dyDescent="0.3">
      <c r="A26" s="831" t="s">
        <v>5625</v>
      </c>
      <c r="B26" s="832" t="s">
        <v>5573</v>
      </c>
      <c r="C26" s="832" t="s">
        <v>1016</v>
      </c>
      <c r="D26" s="832" t="s">
        <v>5571</v>
      </c>
      <c r="E26" s="832" t="s">
        <v>5572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178</v>
      </c>
      <c r="P26" s="837"/>
      <c r="Q26" s="850">
        <v>178</v>
      </c>
    </row>
    <row r="27" spans="1:17" ht="14.4" customHeight="1" x14ac:dyDescent="0.3">
      <c r="A27" s="831" t="s">
        <v>5626</v>
      </c>
      <c r="B27" s="832" t="s">
        <v>5526</v>
      </c>
      <c r="C27" s="832" t="s">
        <v>1016</v>
      </c>
      <c r="D27" s="832" t="s">
        <v>5523</v>
      </c>
      <c r="E27" s="832" t="s">
        <v>5524</v>
      </c>
      <c r="F27" s="849">
        <v>1</v>
      </c>
      <c r="G27" s="849">
        <v>37</v>
      </c>
      <c r="H27" s="849"/>
      <c r="I27" s="849">
        <v>37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5626</v>
      </c>
      <c r="B28" s="832" t="s">
        <v>5526</v>
      </c>
      <c r="C28" s="832" t="s">
        <v>1016</v>
      </c>
      <c r="D28" s="832" t="s">
        <v>5523</v>
      </c>
      <c r="E28" s="832" t="s">
        <v>5538</v>
      </c>
      <c r="F28" s="849"/>
      <c r="G28" s="849"/>
      <c r="H28" s="849"/>
      <c r="I28" s="849"/>
      <c r="J28" s="849"/>
      <c r="K28" s="849"/>
      <c r="L28" s="849"/>
      <c r="M28" s="849"/>
      <c r="N28" s="849">
        <v>3</v>
      </c>
      <c r="O28" s="849">
        <v>111</v>
      </c>
      <c r="P28" s="837"/>
      <c r="Q28" s="850">
        <v>37</v>
      </c>
    </row>
    <row r="29" spans="1:17" ht="14.4" customHeight="1" x14ac:dyDescent="0.3">
      <c r="A29" s="831" t="s">
        <v>5626</v>
      </c>
      <c r="B29" s="832" t="s">
        <v>5526</v>
      </c>
      <c r="C29" s="832" t="s">
        <v>1016</v>
      </c>
      <c r="D29" s="832" t="s">
        <v>5561</v>
      </c>
      <c r="E29" s="832" t="s">
        <v>5562</v>
      </c>
      <c r="F29" s="849">
        <v>1</v>
      </c>
      <c r="G29" s="849">
        <v>235</v>
      </c>
      <c r="H29" s="849"/>
      <c r="I29" s="849">
        <v>235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5626</v>
      </c>
      <c r="B30" s="832" t="s">
        <v>5573</v>
      </c>
      <c r="C30" s="832" t="s">
        <v>1016</v>
      </c>
      <c r="D30" s="832" t="s">
        <v>5523</v>
      </c>
      <c r="E30" s="832" t="s">
        <v>5538</v>
      </c>
      <c r="F30" s="849"/>
      <c r="G30" s="849"/>
      <c r="H30" s="849"/>
      <c r="I30" s="849"/>
      <c r="J30" s="849"/>
      <c r="K30" s="849"/>
      <c r="L30" s="849"/>
      <c r="M30" s="849"/>
      <c r="N30" s="849">
        <v>14</v>
      </c>
      <c r="O30" s="849">
        <v>518</v>
      </c>
      <c r="P30" s="837"/>
      <c r="Q30" s="850">
        <v>37</v>
      </c>
    </row>
    <row r="31" spans="1:17" ht="14.4" customHeight="1" x14ac:dyDescent="0.3">
      <c r="A31" s="831" t="s">
        <v>5626</v>
      </c>
      <c r="B31" s="832" t="s">
        <v>5573</v>
      </c>
      <c r="C31" s="832" t="s">
        <v>1016</v>
      </c>
      <c r="D31" s="832" t="s">
        <v>5549</v>
      </c>
      <c r="E31" s="832" t="s">
        <v>5550</v>
      </c>
      <c r="F31" s="849">
        <v>6</v>
      </c>
      <c r="G31" s="849">
        <v>2124</v>
      </c>
      <c r="H31" s="849">
        <v>0.6647887323943662</v>
      </c>
      <c r="I31" s="849">
        <v>354</v>
      </c>
      <c r="J31" s="849">
        <v>9</v>
      </c>
      <c r="K31" s="849">
        <v>3195</v>
      </c>
      <c r="L31" s="849">
        <v>1</v>
      </c>
      <c r="M31" s="849">
        <v>355</v>
      </c>
      <c r="N31" s="849">
        <v>2</v>
      </c>
      <c r="O31" s="849">
        <v>710</v>
      </c>
      <c r="P31" s="837">
        <v>0.22222222222222221</v>
      </c>
      <c r="Q31" s="850">
        <v>355</v>
      </c>
    </row>
    <row r="32" spans="1:17" ht="14.4" customHeight="1" x14ac:dyDescent="0.3">
      <c r="A32" s="831" t="s">
        <v>5626</v>
      </c>
      <c r="B32" s="832" t="s">
        <v>5573</v>
      </c>
      <c r="C32" s="832" t="s">
        <v>1016</v>
      </c>
      <c r="D32" s="832" t="s">
        <v>5549</v>
      </c>
      <c r="E32" s="832" t="s">
        <v>5596</v>
      </c>
      <c r="F32" s="849">
        <v>24</v>
      </c>
      <c r="G32" s="849">
        <v>8496</v>
      </c>
      <c r="H32" s="849">
        <v>1.040538885486834</v>
      </c>
      <c r="I32" s="849">
        <v>354</v>
      </c>
      <c r="J32" s="849">
        <v>23</v>
      </c>
      <c r="K32" s="849">
        <v>8165</v>
      </c>
      <c r="L32" s="849">
        <v>1</v>
      </c>
      <c r="M32" s="849">
        <v>355</v>
      </c>
      <c r="N32" s="849">
        <v>12</v>
      </c>
      <c r="O32" s="849">
        <v>4260</v>
      </c>
      <c r="P32" s="837">
        <v>0.52173913043478259</v>
      </c>
      <c r="Q32" s="850">
        <v>355</v>
      </c>
    </row>
    <row r="33" spans="1:17" ht="14.4" customHeight="1" x14ac:dyDescent="0.3">
      <c r="A33" s="831" t="s">
        <v>5627</v>
      </c>
      <c r="B33" s="832" t="s">
        <v>5573</v>
      </c>
      <c r="C33" s="832" t="s">
        <v>1016</v>
      </c>
      <c r="D33" s="832" t="s">
        <v>5523</v>
      </c>
      <c r="E33" s="832" t="s">
        <v>5538</v>
      </c>
      <c r="F33" s="849"/>
      <c r="G33" s="849"/>
      <c r="H33" s="849"/>
      <c r="I33" s="849"/>
      <c r="J33" s="849"/>
      <c r="K33" s="849"/>
      <c r="L33" s="849"/>
      <c r="M33" s="849"/>
      <c r="N33" s="849">
        <v>6</v>
      </c>
      <c r="O33" s="849">
        <v>222</v>
      </c>
      <c r="P33" s="837"/>
      <c r="Q33" s="850">
        <v>37</v>
      </c>
    </row>
    <row r="34" spans="1:17" ht="14.4" customHeight="1" x14ac:dyDescent="0.3">
      <c r="A34" s="831" t="s">
        <v>5627</v>
      </c>
      <c r="B34" s="832" t="s">
        <v>5573</v>
      </c>
      <c r="C34" s="832" t="s">
        <v>1016</v>
      </c>
      <c r="D34" s="832" t="s">
        <v>5549</v>
      </c>
      <c r="E34" s="832" t="s">
        <v>5550</v>
      </c>
      <c r="F34" s="849">
        <v>4</v>
      </c>
      <c r="G34" s="849">
        <v>1416</v>
      </c>
      <c r="H34" s="849">
        <v>0.36261203585147245</v>
      </c>
      <c r="I34" s="849">
        <v>354</v>
      </c>
      <c r="J34" s="849">
        <v>11</v>
      </c>
      <c r="K34" s="849">
        <v>3905</v>
      </c>
      <c r="L34" s="849">
        <v>1</v>
      </c>
      <c r="M34" s="849">
        <v>355</v>
      </c>
      <c r="N34" s="849">
        <v>3</v>
      </c>
      <c r="O34" s="849">
        <v>1065</v>
      </c>
      <c r="P34" s="837">
        <v>0.27272727272727271</v>
      </c>
      <c r="Q34" s="850">
        <v>355</v>
      </c>
    </row>
    <row r="35" spans="1:17" ht="14.4" customHeight="1" x14ac:dyDescent="0.3">
      <c r="A35" s="831" t="s">
        <v>5627</v>
      </c>
      <c r="B35" s="832" t="s">
        <v>5573</v>
      </c>
      <c r="C35" s="832" t="s">
        <v>1016</v>
      </c>
      <c r="D35" s="832" t="s">
        <v>5549</v>
      </c>
      <c r="E35" s="832" t="s">
        <v>5596</v>
      </c>
      <c r="F35" s="849">
        <v>6</v>
      </c>
      <c r="G35" s="849">
        <v>2124</v>
      </c>
      <c r="H35" s="849">
        <v>1.1966197183098592</v>
      </c>
      <c r="I35" s="849">
        <v>354</v>
      </c>
      <c r="J35" s="849">
        <v>5</v>
      </c>
      <c r="K35" s="849">
        <v>1775</v>
      </c>
      <c r="L35" s="849">
        <v>1</v>
      </c>
      <c r="M35" s="849">
        <v>355</v>
      </c>
      <c r="N35" s="849">
        <v>6</v>
      </c>
      <c r="O35" s="849">
        <v>2130</v>
      </c>
      <c r="P35" s="837">
        <v>1.2</v>
      </c>
      <c r="Q35" s="850">
        <v>355</v>
      </c>
    </row>
    <row r="36" spans="1:17" ht="14.4" customHeight="1" x14ac:dyDescent="0.3">
      <c r="A36" s="831" t="s">
        <v>5525</v>
      </c>
      <c r="B36" s="832" t="s">
        <v>5526</v>
      </c>
      <c r="C36" s="832" t="s">
        <v>1016</v>
      </c>
      <c r="D36" s="832" t="s">
        <v>5523</v>
      </c>
      <c r="E36" s="832" t="s">
        <v>5538</v>
      </c>
      <c r="F36" s="849"/>
      <c r="G36" s="849"/>
      <c r="H36" s="849"/>
      <c r="I36" s="849"/>
      <c r="J36" s="849"/>
      <c r="K36" s="849"/>
      <c r="L36" s="849"/>
      <c r="M36" s="849"/>
      <c r="N36" s="849">
        <v>2</v>
      </c>
      <c r="O36" s="849">
        <v>74</v>
      </c>
      <c r="P36" s="837"/>
      <c r="Q36" s="850">
        <v>37</v>
      </c>
    </row>
    <row r="37" spans="1:17" ht="14.4" customHeight="1" x14ac:dyDescent="0.3">
      <c r="A37" s="831" t="s">
        <v>5525</v>
      </c>
      <c r="B37" s="832" t="s">
        <v>5573</v>
      </c>
      <c r="C37" s="832" t="s">
        <v>1016</v>
      </c>
      <c r="D37" s="832" t="s">
        <v>5523</v>
      </c>
      <c r="E37" s="832" t="s">
        <v>5538</v>
      </c>
      <c r="F37" s="849"/>
      <c r="G37" s="849"/>
      <c r="H37" s="849"/>
      <c r="I37" s="849"/>
      <c r="J37" s="849"/>
      <c r="K37" s="849"/>
      <c r="L37" s="849"/>
      <c r="M37" s="849"/>
      <c r="N37" s="849">
        <v>12</v>
      </c>
      <c r="O37" s="849">
        <v>444</v>
      </c>
      <c r="P37" s="837"/>
      <c r="Q37" s="850">
        <v>37</v>
      </c>
    </row>
    <row r="38" spans="1:17" ht="14.4" customHeight="1" x14ac:dyDescent="0.3">
      <c r="A38" s="831" t="s">
        <v>5525</v>
      </c>
      <c r="B38" s="832" t="s">
        <v>5573</v>
      </c>
      <c r="C38" s="832" t="s">
        <v>1016</v>
      </c>
      <c r="D38" s="832" t="s">
        <v>5549</v>
      </c>
      <c r="E38" s="832" t="s">
        <v>5550</v>
      </c>
      <c r="F38" s="849">
        <v>4</v>
      </c>
      <c r="G38" s="849">
        <v>1416</v>
      </c>
      <c r="H38" s="849">
        <v>0.28490945674044266</v>
      </c>
      <c r="I38" s="849">
        <v>354</v>
      </c>
      <c r="J38" s="849">
        <v>14</v>
      </c>
      <c r="K38" s="849">
        <v>4970</v>
      </c>
      <c r="L38" s="849">
        <v>1</v>
      </c>
      <c r="M38" s="849">
        <v>355</v>
      </c>
      <c r="N38" s="849">
        <v>1</v>
      </c>
      <c r="O38" s="849">
        <v>355</v>
      </c>
      <c r="P38" s="837">
        <v>7.1428571428571425E-2</v>
      </c>
      <c r="Q38" s="850">
        <v>355</v>
      </c>
    </row>
    <row r="39" spans="1:17" ht="14.4" customHeight="1" x14ac:dyDescent="0.3">
      <c r="A39" s="831" t="s">
        <v>5525</v>
      </c>
      <c r="B39" s="832" t="s">
        <v>5573</v>
      </c>
      <c r="C39" s="832" t="s">
        <v>1016</v>
      </c>
      <c r="D39" s="832" t="s">
        <v>5549</v>
      </c>
      <c r="E39" s="832" t="s">
        <v>5596</v>
      </c>
      <c r="F39" s="849">
        <v>16</v>
      </c>
      <c r="G39" s="849">
        <v>5664</v>
      </c>
      <c r="H39" s="849">
        <v>1.4504481434058898</v>
      </c>
      <c r="I39" s="849">
        <v>354</v>
      </c>
      <c r="J39" s="849">
        <v>11</v>
      </c>
      <c r="K39" s="849">
        <v>3905</v>
      </c>
      <c r="L39" s="849">
        <v>1</v>
      </c>
      <c r="M39" s="849">
        <v>355</v>
      </c>
      <c r="N39" s="849">
        <v>11</v>
      </c>
      <c r="O39" s="849">
        <v>3905</v>
      </c>
      <c r="P39" s="837">
        <v>1</v>
      </c>
      <c r="Q39" s="850">
        <v>355</v>
      </c>
    </row>
    <row r="40" spans="1:17" ht="14.4" customHeight="1" x14ac:dyDescent="0.3">
      <c r="A40" s="831" t="s">
        <v>5628</v>
      </c>
      <c r="B40" s="832" t="s">
        <v>5526</v>
      </c>
      <c r="C40" s="832" t="s">
        <v>1016</v>
      </c>
      <c r="D40" s="832" t="s">
        <v>5523</v>
      </c>
      <c r="E40" s="832" t="s">
        <v>5524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37</v>
      </c>
      <c r="P40" s="837"/>
      <c r="Q40" s="850">
        <v>37</v>
      </c>
    </row>
    <row r="41" spans="1:17" ht="14.4" customHeight="1" x14ac:dyDescent="0.3">
      <c r="A41" s="831" t="s">
        <v>5628</v>
      </c>
      <c r="B41" s="832" t="s">
        <v>5573</v>
      </c>
      <c r="C41" s="832" t="s">
        <v>1016</v>
      </c>
      <c r="D41" s="832" t="s">
        <v>5523</v>
      </c>
      <c r="E41" s="832" t="s">
        <v>5538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37</v>
      </c>
      <c r="P41" s="837"/>
      <c r="Q41" s="850">
        <v>37</v>
      </c>
    </row>
    <row r="42" spans="1:17" ht="14.4" customHeight="1" x14ac:dyDescent="0.3">
      <c r="A42" s="831" t="s">
        <v>5628</v>
      </c>
      <c r="B42" s="832" t="s">
        <v>5573</v>
      </c>
      <c r="C42" s="832" t="s">
        <v>1016</v>
      </c>
      <c r="D42" s="832" t="s">
        <v>5549</v>
      </c>
      <c r="E42" s="832" t="s">
        <v>5550</v>
      </c>
      <c r="F42" s="849"/>
      <c r="G42" s="849"/>
      <c r="H42" s="849"/>
      <c r="I42" s="849"/>
      <c r="J42" s="849">
        <v>1</v>
      </c>
      <c r="K42" s="849">
        <v>355</v>
      </c>
      <c r="L42" s="849">
        <v>1</v>
      </c>
      <c r="M42" s="849">
        <v>355</v>
      </c>
      <c r="N42" s="849"/>
      <c r="O42" s="849"/>
      <c r="P42" s="837"/>
      <c r="Q42" s="850"/>
    </row>
    <row r="43" spans="1:17" ht="14.4" customHeight="1" x14ac:dyDescent="0.3">
      <c r="A43" s="831" t="s">
        <v>5629</v>
      </c>
      <c r="B43" s="832" t="s">
        <v>5573</v>
      </c>
      <c r="C43" s="832" t="s">
        <v>1016</v>
      </c>
      <c r="D43" s="832" t="s">
        <v>5523</v>
      </c>
      <c r="E43" s="832" t="s">
        <v>5538</v>
      </c>
      <c r="F43" s="849"/>
      <c r="G43" s="849"/>
      <c r="H43" s="849"/>
      <c r="I43" s="849"/>
      <c r="J43" s="849"/>
      <c r="K43" s="849"/>
      <c r="L43" s="849"/>
      <c r="M43" s="849"/>
      <c r="N43" s="849">
        <v>3</v>
      </c>
      <c r="O43" s="849">
        <v>111</v>
      </c>
      <c r="P43" s="837"/>
      <c r="Q43" s="850">
        <v>37</v>
      </c>
    </row>
    <row r="44" spans="1:17" ht="14.4" customHeight="1" x14ac:dyDescent="0.3">
      <c r="A44" s="831" t="s">
        <v>5629</v>
      </c>
      <c r="B44" s="832" t="s">
        <v>5573</v>
      </c>
      <c r="C44" s="832" t="s">
        <v>1016</v>
      </c>
      <c r="D44" s="832" t="s">
        <v>5549</v>
      </c>
      <c r="E44" s="832" t="s">
        <v>5550</v>
      </c>
      <c r="F44" s="849">
        <v>1</v>
      </c>
      <c r="G44" s="849">
        <v>354</v>
      </c>
      <c r="H44" s="849">
        <v>0.9971830985915493</v>
      </c>
      <c r="I44" s="849">
        <v>354</v>
      </c>
      <c r="J44" s="849">
        <v>1</v>
      </c>
      <c r="K44" s="849">
        <v>355</v>
      </c>
      <c r="L44" s="849">
        <v>1</v>
      </c>
      <c r="M44" s="849">
        <v>355</v>
      </c>
      <c r="N44" s="849">
        <v>1</v>
      </c>
      <c r="O44" s="849">
        <v>355</v>
      </c>
      <c r="P44" s="837">
        <v>1</v>
      </c>
      <c r="Q44" s="850">
        <v>355</v>
      </c>
    </row>
    <row r="45" spans="1:17" ht="14.4" customHeight="1" x14ac:dyDescent="0.3">
      <c r="A45" s="831" t="s">
        <v>5629</v>
      </c>
      <c r="B45" s="832" t="s">
        <v>5573</v>
      </c>
      <c r="C45" s="832" t="s">
        <v>1016</v>
      </c>
      <c r="D45" s="832" t="s">
        <v>5549</v>
      </c>
      <c r="E45" s="832" t="s">
        <v>5596</v>
      </c>
      <c r="F45" s="849"/>
      <c r="G45" s="849"/>
      <c r="H45" s="849"/>
      <c r="I45" s="849"/>
      <c r="J45" s="849">
        <v>2</v>
      </c>
      <c r="K45" s="849">
        <v>710</v>
      </c>
      <c r="L45" s="849">
        <v>1</v>
      </c>
      <c r="M45" s="849">
        <v>355</v>
      </c>
      <c r="N45" s="849"/>
      <c r="O45" s="849"/>
      <c r="P45" s="837"/>
      <c r="Q45" s="850"/>
    </row>
    <row r="46" spans="1:17" ht="14.4" customHeight="1" x14ac:dyDescent="0.3">
      <c r="A46" s="831" t="s">
        <v>5630</v>
      </c>
      <c r="B46" s="832" t="s">
        <v>5526</v>
      </c>
      <c r="C46" s="832" t="s">
        <v>1016</v>
      </c>
      <c r="D46" s="832" t="s">
        <v>5523</v>
      </c>
      <c r="E46" s="832" t="s">
        <v>5538</v>
      </c>
      <c r="F46" s="849"/>
      <c r="G46" s="849"/>
      <c r="H46" s="849"/>
      <c r="I46" s="849"/>
      <c r="J46" s="849"/>
      <c r="K46" s="849"/>
      <c r="L46" s="849"/>
      <c r="M46" s="849"/>
      <c r="N46" s="849">
        <v>2</v>
      </c>
      <c r="O46" s="849">
        <v>74</v>
      </c>
      <c r="P46" s="837"/>
      <c r="Q46" s="850">
        <v>37</v>
      </c>
    </row>
    <row r="47" spans="1:17" ht="14.4" customHeight="1" x14ac:dyDescent="0.3">
      <c r="A47" s="831" t="s">
        <v>5630</v>
      </c>
      <c r="B47" s="832" t="s">
        <v>5526</v>
      </c>
      <c r="C47" s="832" t="s">
        <v>1016</v>
      </c>
      <c r="D47" s="832" t="s">
        <v>5543</v>
      </c>
      <c r="E47" s="832" t="s">
        <v>5545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471</v>
      </c>
      <c r="P47" s="837"/>
      <c r="Q47" s="850">
        <v>471</v>
      </c>
    </row>
    <row r="48" spans="1:17" ht="14.4" customHeight="1" x14ac:dyDescent="0.3">
      <c r="A48" s="831" t="s">
        <v>5630</v>
      </c>
      <c r="B48" s="832" t="s">
        <v>5526</v>
      </c>
      <c r="C48" s="832" t="s">
        <v>1016</v>
      </c>
      <c r="D48" s="832" t="s">
        <v>5561</v>
      </c>
      <c r="E48" s="832" t="s">
        <v>5563</v>
      </c>
      <c r="F48" s="849"/>
      <c r="G48" s="849"/>
      <c r="H48" s="849"/>
      <c r="I48" s="849"/>
      <c r="J48" s="849">
        <v>1</v>
      </c>
      <c r="K48" s="849">
        <v>235</v>
      </c>
      <c r="L48" s="849">
        <v>1</v>
      </c>
      <c r="M48" s="849">
        <v>235</v>
      </c>
      <c r="N48" s="849"/>
      <c r="O48" s="849"/>
      <c r="P48" s="837"/>
      <c r="Q48" s="850"/>
    </row>
    <row r="49" spans="1:17" ht="14.4" customHeight="1" x14ac:dyDescent="0.3">
      <c r="A49" s="831" t="s">
        <v>5630</v>
      </c>
      <c r="B49" s="832" t="s">
        <v>5573</v>
      </c>
      <c r="C49" s="832" t="s">
        <v>1016</v>
      </c>
      <c r="D49" s="832" t="s">
        <v>5523</v>
      </c>
      <c r="E49" s="832" t="s">
        <v>5538</v>
      </c>
      <c r="F49" s="849"/>
      <c r="G49" s="849"/>
      <c r="H49" s="849"/>
      <c r="I49" s="849"/>
      <c r="J49" s="849">
        <v>1</v>
      </c>
      <c r="K49" s="849">
        <v>37</v>
      </c>
      <c r="L49" s="849">
        <v>1</v>
      </c>
      <c r="M49" s="849">
        <v>37</v>
      </c>
      <c r="N49" s="849">
        <v>24</v>
      </c>
      <c r="O49" s="849">
        <v>888</v>
      </c>
      <c r="P49" s="837">
        <v>24</v>
      </c>
      <c r="Q49" s="850">
        <v>37</v>
      </c>
    </row>
    <row r="50" spans="1:17" ht="14.4" customHeight="1" x14ac:dyDescent="0.3">
      <c r="A50" s="831" t="s">
        <v>5630</v>
      </c>
      <c r="B50" s="832" t="s">
        <v>5573</v>
      </c>
      <c r="C50" s="832" t="s">
        <v>1016</v>
      </c>
      <c r="D50" s="832" t="s">
        <v>5549</v>
      </c>
      <c r="E50" s="832" t="s">
        <v>5550</v>
      </c>
      <c r="F50" s="849">
        <v>15</v>
      </c>
      <c r="G50" s="849">
        <v>5310</v>
      </c>
      <c r="H50" s="849">
        <v>0.83098591549295775</v>
      </c>
      <c r="I50" s="849">
        <v>354</v>
      </c>
      <c r="J50" s="849">
        <v>18</v>
      </c>
      <c r="K50" s="849">
        <v>6390</v>
      </c>
      <c r="L50" s="849">
        <v>1</v>
      </c>
      <c r="M50" s="849">
        <v>355</v>
      </c>
      <c r="N50" s="849">
        <v>10</v>
      </c>
      <c r="O50" s="849">
        <v>3550</v>
      </c>
      <c r="P50" s="837">
        <v>0.55555555555555558</v>
      </c>
      <c r="Q50" s="850">
        <v>355</v>
      </c>
    </row>
    <row r="51" spans="1:17" ht="14.4" customHeight="1" x14ac:dyDescent="0.3">
      <c r="A51" s="831" t="s">
        <v>5630</v>
      </c>
      <c r="B51" s="832" t="s">
        <v>5573</v>
      </c>
      <c r="C51" s="832" t="s">
        <v>1016</v>
      </c>
      <c r="D51" s="832" t="s">
        <v>5549</v>
      </c>
      <c r="E51" s="832" t="s">
        <v>5596</v>
      </c>
      <c r="F51" s="849">
        <v>33</v>
      </c>
      <c r="G51" s="849">
        <v>11682</v>
      </c>
      <c r="H51" s="849">
        <v>0.74788732394366197</v>
      </c>
      <c r="I51" s="849">
        <v>354</v>
      </c>
      <c r="J51" s="849">
        <v>44</v>
      </c>
      <c r="K51" s="849">
        <v>15620</v>
      </c>
      <c r="L51" s="849">
        <v>1</v>
      </c>
      <c r="M51" s="849">
        <v>355</v>
      </c>
      <c r="N51" s="849">
        <v>14</v>
      </c>
      <c r="O51" s="849">
        <v>4970</v>
      </c>
      <c r="P51" s="837">
        <v>0.31818181818181818</v>
      </c>
      <c r="Q51" s="850">
        <v>355</v>
      </c>
    </row>
    <row r="52" spans="1:17" ht="14.4" customHeight="1" x14ac:dyDescent="0.3">
      <c r="A52" s="831" t="s">
        <v>5630</v>
      </c>
      <c r="B52" s="832" t="s">
        <v>5573</v>
      </c>
      <c r="C52" s="832" t="s">
        <v>1016</v>
      </c>
      <c r="D52" s="832" t="s">
        <v>5571</v>
      </c>
      <c r="E52" s="832" t="s">
        <v>5572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178</v>
      </c>
      <c r="P52" s="837"/>
      <c r="Q52" s="850">
        <v>178</v>
      </c>
    </row>
    <row r="53" spans="1:17" ht="14.4" customHeight="1" x14ac:dyDescent="0.3">
      <c r="A53" s="831" t="s">
        <v>5631</v>
      </c>
      <c r="B53" s="832" t="s">
        <v>5526</v>
      </c>
      <c r="C53" s="832" t="s">
        <v>1016</v>
      </c>
      <c r="D53" s="832" t="s">
        <v>5523</v>
      </c>
      <c r="E53" s="832" t="s">
        <v>5524</v>
      </c>
      <c r="F53" s="849">
        <v>1</v>
      </c>
      <c r="G53" s="849">
        <v>37</v>
      </c>
      <c r="H53" s="849"/>
      <c r="I53" s="849">
        <v>37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5631</v>
      </c>
      <c r="B54" s="832" t="s">
        <v>5526</v>
      </c>
      <c r="C54" s="832" t="s">
        <v>1016</v>
      </c>
      <c r="D54" s="832" t="s">
        <v>5523</v>
      </c>
      <c r="E54" s="832" t="s">
        <v>5538</v>
      </c>
      <c r="F54" s="849">
        <v>1</v>
      </c>
      <c r="G54" s="849">
        <v>37</v>
      </c>
      <c r="H54" s="849"/>
      <c r="I54" s="849">
        <v>37</v>
      </c>
      <c r="J54" s="849"/>
      <c r="K54" s="849"/>
      <c r="L54" s="849"/>
      <c r="M54" s="849"/>
      <c r="N54" s="849">
        <v>1</v>
      </c>
      <c r="O54" s="849">
        <v>37</v>
      </c>
      <c r="P54" s="837"/>
      <c r="Q54" s="850">
        <v>37</v>
      </c>
    </row>
    <row r="55" spans="1:17" ht="14.4" customHeight="1" x14ac:dyDescent="0.3">
      <c r="A55" s="831" t="s">
        <v>5631</v>
      </c>
      <c r="B55" s="832" t="s">
        <v>5573</v>
      </c>
      <c r="C55" s="832" t="s">
        <v>1016</v>
      </c>
      <c r="D55" s="832" t="s">
        <v>5523</v>
      </c>
      <c r="E55" s="832" t="s">
        <v>5538</v>
      </c>
      <c r="F55" s="849"/>
      <c r="G55" s="849"/>
      <c r="H55" s="849"/>
      <c r="I55" s="849"/>
      <c r="J55" s="849"/>
      <c r="K55" s="849"/>
      <c r="L55" s="849"/>
      <c r="M55" s="849"/>
      <c r="N55" s="849">
        <v>9</v>
      </c>
      <c r="O55" s="849">
        <v>333</v>
      </c>
      <c r="P55" s="837"/>
      <c r="Q55" s="850">
        <v>37</v>
      </c>
    </row>
    <row r="56" spans="1:17" ht="14.4" customHeight="1" x14ac:dyDescent="0.3">
      <c r="A56" s="831" t="s">
        <v>5631</v>
      </c>
      <c r="B56" s="832" t="s">
        <v>5573</v>
      </c>
      <c r="C56" s="832" t="s">
        <v>1016</v>
      </c>
      <c r="D56" s="832" t="s">
        <v>5549</v>
      </c>
      <c r="E56" s="832" t="s">
        <v>5550</v>
      </c>
      <c r="F56" s="849">
        <v>5</v>
      </c>
      <c r="G56" s="849">
        <v>1770</v>
      </c>
      <c r="H56" s="849">
        <v>2.492957746478873</v>
      </c>
      <c r="I56" s="849">
        <v>354</v>
      </c>
      <c r="J56" s="849">
        <v>2</v>
      </c>
      <c r="K56" s="849">
        <v>710</v>
      </c>
      <c r="L56" s="849">
        <v>1</v>
      </c>
      <c r="M56" s="849">
        <v>355</v>
      </c>
      <c r="N56" s="849"/>
      <c r="O56" s="849"/>
      <c r="P56" s="837"/>
      <c r="Q56" s="850"/>
    </row>
    <row r="57" spans="1:17" ht="14.4" customHeight="1" x14ac:dyDescent="0.3">
      <c r="A57" s="831" t="s">
        <v>5631</v>
      </c>
      <c r="B57" s="832" t="s">
        <v>5573</v>
      </c>
      <c r="C57" s="832" t="s">
        <v>1016</v>
      </c>
      <c r="D57" s="832" t="s">
        <v>5549</v>
      </c>
      <c r="E57" s="832" t="s">
        <v>5596</v>
      </c>
      <c r="F57" s="849">
        <v>4</v>
      </c>
      <c r="G57" s="849">
        <v>1416</v>
      </c>
      <c r="H57" s="849">
        <v>0.49859154929577465</v>
      </c>
      <c r="I57" s="849">
        <v>354</v>
      </c>
      <c r="J57" s="849">
        <v>8</v>
      </c>
      <c r="K57" s="849">
        <v>2840</v>
      </c>
      <c r="L57" s="849">
        <v>1</v>
      </c>
      <c r="M57" s="849">
        <v>355</v>
      </c>
      <c r="N57" s="849">
        <v>3</v>
      </c>
      <c r="O57" s="849">
        <v>1065</v>
      </c>
      <c r="P57" s="837">
        <v>0.375</v>
      </c>
      <c r="Q57" s="850">
        <v>355</v>
      </c>
    </row>
    <row r="58" spans="1:17" ht="14.4" customHeight="1" x14ac:dyDescent="0.3">
      <c r="A58" s="831" t="s">
        <v>5632</v>
      </c>
      <c r="B58" s="832" t="s">
        <v>5573</v>
      </c>
      <c r="C58" s="832" t="s">
        <v>1016</v>
      </c>
      <c r="D58" s="832" t="s">
        <v>5549</v>
      </c>
      <c r="E58" s="832" t="s">
        <v>5550</v>
      </c>
      <c r="F58" s="849">
        <v>2</v>
      </c>
      <c r="G58" s="849">
        <v>708</v>
      </c>
      <c r="H58" s="849">
        <v>1.9943661971830986</v>
      </c>
      <c r="I58" s="849">
        <v>354</v>
      </c>
      <c r="J58" s="849">
        <v>1</v>
      </c>
      <c r="K58" s="849">
        <v>355</v>
      </c>
      <c r="L58" s="849">
        <v>1</v>
      </c>
      <c r="M58" s="849">
        <v>355</v>
      </c>
      <c r="N58" s="849"/>
      <c r="O58" s="849"/>
      <c r="P58" s="837"/>
      <c r="Q58" s="850"/>
    </row>
    <row r="59" spans="1:17" ht="14.4" customHeight="1" x14ac:dyDescent="0.3">
      <c r="A59" s="831" t="s">
        <v>5632</v>
      </c>
      <c r="B59" s="832" t="s">
        <v>5573</v>
      </c>
      <c r="C59" s="832" t="s">
        <v>1016</v>
      </c>
      <c r="D59" s="832" t="s">
        <v>5549</v>
      </c>
      <c r="E59" s="832" t="s">
        <v>5596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355</v>
      </c>
      <c r="P59" s="837"/>
      <c r="Q59" s="850">
        <v>355</v>
      </c>
    </row>
    <row r="60" spans="1:17" ht="14.4" customHeight="1" x14ac:dyDescent="0.3">
      <c r="A60" s="831" t="s">
        <v>5633</v>
      </c>
      <c r="B60" s="832" t="s">
        <v>5573</v>
      </c>
      <c r="C60" s="832" t="s">
        <v>1016</v>
      </c>
      <c r="D60" s="832" t="s">
        <v>5549</v>
      </c>
      <c r="E60" s="832" t="s">
        <v>5550</v>
      </c>
      <c r="F60" s="849">
        <v>1</v>
      </c>
      <c r="G60" s="849">
        <v>354</v>
      </c>
      <c r="H60" s="849"/>
      <c r="I60" s="849">
        <v>354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5633</v>
      </c>
      <c r="B61" s="832" t="s">
        <v>5573</v>
      </c>
      <c r="C61" s="832" t="s">
        <v>1016</v>
      </c>
      <c r="D61" s="832" t="s">
        <v>5549</v>
      </c>
      <c r="E61" s="832" t="s">
        <v>5596</v>
      </c>
      <c r="F61" s="849"/>
      <c r="G61" s="849"/>
      <c r="H61" s="849"/>
      <c r="I61" s="849"/>
      <c r="J61" s="849">
        <v>1</v>
      </c>
      <c r="K61" s="849">
        <v>355</v>
      </c>
      <c r="L61" s="849">
        <v>1</v>
      </c>
      <c r="M61" s="849">
        <v>355</v>
      </c>
      <c r="N61" s="849"/>
      <c r="O61" s="849"/>
      <c r="P61" s="837"/>
      <c r="Q61" s="850"/>
    </row>
    <row r="62" spans="1:17" ht="14.4" customHeight="1" x14ac:dyDescent="0.3">
      <c r="A62" s="831" t="s">
        <v>5634</v>
      </c>
      <c r="B62" s="832" t="s">
        <v>5526</v>
      </c>
      <c r="C62" s="832" t="s">
        <v>1016</v>
      </c>
      <c r="D62" s="832" t="s">
        <v>5523</v>
      </c>
      <c r="E62" s="832" t="s">
        <v>5538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37</v>
      </c>
      <c r="P62" s="837"/>
      <c r="Q62" s="850">
        <v>37</v>
      </c>
    </row>
    <row r="63" spans="1:17" ht="14.4" customHeight="1" x14ac:dyDescent="0.3">
      <c r="A63" s="831" t="s">
        <v>5634</v>
      </c>
      <c r="B63" s="832" t="s">
        <v>5573</v>
      </c>
      <c r="C63" s="832" t="s">
        <v>1016</v>
      </c>
      <c r="D63" s="832" t="s">
        <v>5523</v>
      </c>
      <c r="E63" s="832" t="s">
        <v>5538</v>
      </c>
      <c r="F63" s="849"/>
      <c r="G63" s="849"/>
      <c r="H63" s="849"/>
      <c r="I63" s="849"/>
      <c r="J63" s="849"/>
      <c r="K63" s="849"/>
      <c r="L63" s="849"/>
      <c r="M63" s="849"/>
      <c r="N63" s="849">
        <v>8</v>
      </c>
      <c r="O63" s="849">
        <v>296</v>
      </c>
      <c r="P63" s="837"/>
      <c r="Q63" s="850">
        <v>37</v>
      </c>
    </row>
    <row r="64" spans="1:17" ht="14.4" customHeight="1" x14ac:dyDescent="0.3">
      <c r="A64" s="831" t="s">
        <v>5634</v>
      </c>
      <c r="B64" s="832" t="s">
        <v>5573</v>
      </c>
      <c r="C64" s="832" t="s">
        <v>1016</v>
      </c>
      <c r="D64" s="832" t="s">
        <v>5549</v>
      </c>
      <c r="E64" s="832" t="s">
        <v>5550</v>
      </c>
      <c r="F64" s="849">
        <v>8</v>
      </c>
      <c r="G64" s="849">
        <v>2832</v>
      </c>
      <c r="H64" s="849">
        <v>0.9971830985915493</v>
      </c>
      <c r="I64" s="849">
        <v>354</v>
      </c>
      <c r="J64" s="849">
        <v>8</v>
      </c>
      <c r="K64" s="849">
        <v>2840</v>
      </c>
      <c r="L64" s="849">
        <v>1</v>
      </c>
      <c r="M64" s="849">
        <v>355</v>
      </c>
      <c r="N64" s="849">
        <v>7</v>
      </c>
      <c r="O64" s="849">
        <v>2485</v>
      </c>
      <c r="P64" s="837">
        <v>0.875</v>
      </c>
      <c r="Q64" s="850">
        <v>355</v>
      </c>
    </row>
    <row r="65" spans="1:17" ht="14.4" customHeight="1" x14ac:dyDescent="0.3">
      <c r="A65" s="831" t="s">
        <v>5634</v>
      </c>
      <c r="B65" s="832" t="s">
        <v>5573</v>
      </c>
      <c r="C65" s="832" t="s">
        <v>1016</v>
      </c>
      <c r="D65" s="832" t="s">
        <v>5549</v>
      </c>
      <c r="E65" s="832" t="s">
        <v>5596</v>
      </c>
      <c r="F65" s="849">
        <v>8</v>
      </c>
      <c r="G65" s="849">
        <v>2832</v>
      </c>
      <c r="H65" s="849">
        <v>0.6647887323943662</v>
      </c>
      <c r="I65" s="849">
        <v>354</v>
      </c>
      <c r="J65" s="849">
        <v>12</v>
      </c>
      <c r="K65" s="849">
        <v>4260</v>
      </c>
      <c r="L65" s="849">
        <v>1</v>
      </c>
      <c r="M65" s="849">
        <v>355</v>
      </c>
      <c r="N65" s="849">
        <v>15</v>
      </c>
      <c r="O65" s="849">
        <v>5325</v>
      </c>
      <c r="P65" s="837">
        <v>1.25</v>
      </c>
      <c r="Q65" s="850">
        <v>355</v>
      </c>
    </row>
    <row r="66" spans="1:17" ht="14.4" customHeight="1" x14ac:dyDescent="0.3">
      <c r="A66" s="831" t="s">
        <v>5635</v>
      </c>
      <c r="B66" s="832" t="s">
        <v>5526</v>
      </c>
      <c r="C66" s="832" t="s">
        <v>1016</v>
      </c>
      <c r="D66" s="832" t="s">
        <v>5523</v>
      </c>
      <c r="E66" s="832" t="s">
        <v>5538</v>
      </c>
      <c r="F66" s="849"/>
      <c r="G66" s="849"/>
      <c r="H66" s="849"/>
      <c r="I66" s="849"/>
      <c r="J66" s="849">
        <v>1</v>
      </c>
      <c r="K66" s="849">
        <v>37</v>
      </c>
      <c r="L66" s="849">
        <v>1</v>
      </c>
      <c r="M66" s="849">
        <v>37</v>
      </c>
      <c r="N66" s="849">
        <v>3</v>
      </c>
      <c r="O66" s="849">
        <v>111</v>
      </c>
      <c r="P66" s="837">
        <v>3</v>
      </c>
      <c r="Q66" s="850">
        <v>37</v>
      </c>
    </row>
    <row r="67" spans="1:17" ht="14.4" customHeight="1" x14ac:dyDescent="0.3">
      <c r="A67" s="831" t="s">
        <v>5635</v>
      </c>
      <c r="B67" s="832" t="s">
        <v>5526</v>
      </c>
      <c r="C67" s="832" t="s">
        <v>1016</v>
      </c>
      <c r="D67" s="832" t="s">
        <v>5543</v>
      </c>
      <c r="E67" s="832" t="s">
        <v>5545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471</v>
      </c>
      <c r="P67" s="837"/>
      <c r="Q67" s="850">
        <v>471</v>
      </c>
    </row>
    <row r="68" spans="1:17" ht="14.4" customHeight="1" x14ac:dyDescent="0.3">
      <c r="A68" s="831" t="s">
        <v>5635</v>
      </c>
      <c r="B68" s="832" t="s">
        <v>5573</v>
      </c>
      <c r="C68" s="832" t="s">
        <v>1016</v>
      </c>
      <c r="D68" s="832" t="s">
        <v>5523</v>
      </c>
      <c r="E68" s="832" t="s">
        <v>5524</v>
      </c>
      <c r="F68" s="849">
        <v>1</v>
      </c>
      <c r="G68" s="849">
        <v>37</v>
      </c>
      <c r="H68" s="849">
        <v>0.5</v>
      </c>
      <c r="I68" s="849">
        <v>37</v>
      </c>
      <c r="J68" s="849">
        <v>2</v>
      </c>
      <c r="K68" s="849">
        <v>74</v>
      </c>
      <c r="L68" s="849">
        <v>1</v>
      </c>
      <c r="M68" s="849">
        <v>37</v>
      </c>
      <c r="N68" s="849"/>
      <c r="O68" s="849"/>
      <c r="P68" s="837"/>
      <c r="Q68" s="850"/>
    </row>
    <row r="69" spans="1:17" ht="14.4" customHeight="1" x14ac:dyDescent="0.3">
      <c r="A69" s="831" t="s">
        <v>5635</v>
      </c>
      <c r="B69" s="832" t="s">
        <v>5573</v>
      </c>
      <c r="C69" s="832" t="s">
        <v>1016</v>
      </c>
      <c r="D69" s="832" t="s">
        <v>5523</v>
      </c>
      <c r="E69" s="832" t="s">
        <v>5538</v>
      </c>
      <c r="F69" s="849">
        <v>1</v>
      </c>
      <c r="G69" s="849">
        <v>37</v>
      </c>
      <c r="H69" s="849"/>
      <c r="I69" s="849">
        <v>37</v>
      </c>
      <c r="J69" s="849"/>
      <c r="K69" s="849"/>
      <c r="L69" s="849"/>
      <c r="M69" s="849"/>
      <c r="N69" s="849">
        <v>78</v>
      </c>
      <c r="O69" s="849">
        <v>2886</v>
      </c>
      <c r="P69" s="837"/>
      <c r="Q69" s="850">
        <v>37</v>
      </c>
    </row>
    <row r="70" spans="1:17" ht="14.4" customHeight="1" x14ac:dyDescent="0.3">
      <c r="A70" s="831" t="s">
        <v>5635</v>
      </c>
      <c r="B70" s="832" t="s">
        <v>5573</v>
      </c>
      <c r="C70" s="832" t="s">
        <v>1016</v>
      </c>
      <c r="D70" s="832" t="s">
        <v>5549</v>
      </c>
      <c r="E70" s="832" t="s">
        <v>5550</v>
      </c>
      <c r="F70" s="849">
        <v>30</v>
      </c>
      <c r="G70" s="849">
        <v>10620</v>
      </c>
      <c r="H70" s="849">
        <v>1.1505958829902492</v>
      </c>
      <c r="I70" s="849">
        <v>354</v>
      </c>
      <c r="J70" s="849">
        <v>26</v>
      </c>
      <c r="K70" s="849">
        <v>9230</v>
      </c>
      <c r="L70" s="849">
        <v>1</v>
      </c>
      <c r="M70" s="849">
        <v>355</v>
      </c>
      <c r="N70" s="849">
        <v>6</v>
      </c>
      <c r="O70" s="849">
        <v>2130</v>
      </c>
      <c r="P70" s="837">
        <v>0.23076923076923078</v>
      </c>
      <c r="Q70" s="850">
        <v>355</v>
      </c>
    </row>
    <row r="71" spans="1:17" ht="14.4" customHeight="1" x14ac:dyDescent="0.3">
      <c r="A71" s="831" t="s">
        <v>5635</v>
      </c>
      <c r="B71" s="832" t="s">
        <v>5573</v>
      </c>
      <c r="C71" s="832" t="s">
        <v>1016</v>
      </c>
      <c r="D71" s="832" t="s">
        <v>5549</v>
      </c>
      <c r="E71" s="832" t="s">
        <v>5596</v>
      </c>
      <c r="F71" s="849">
        <v>156</v>
      </c>
      <c r="G71" s="849">
        <v>55224</v>
      </c>
      <c r="H71" s="849">
        <v>0.9150621375310688</v>
      </c>
      <c r="I71" s="849">
        <v>354</v>
      </c>
      <c r="J71" s="849">
        <v>170</v>
      </c>
      <c r="K71" s="849">
        <v>60350</v>
      </c>
      <c r="L71" s="849">
        <v>1</v>
      </c>
      <c r="M71" s="849">
        <v>355</v>
      </c>
      <c r="N71" s="849">
        <v>107</v>
      </c>
      <c r="O71" s="849">
        <v>37985</v>
      </c>
      <c r="P71" s="837">
        <v>0.62941176470588234</v>
      </c>
      <c r="Q71" s="850">
        <v>355</v>
      </c>
    </row>
    <row r="72" spans="1:17" ht="14.4" customHeight="1" x14ac:dyDescent="0.3">
      <c r="A72" s="831" t="s">
        <v>5636</v>
      </c>
      <c r="B72" s="832" t="s">
        <v>5526</v>
      </c>
      <c r="C72" s="832" t="s">
        <v>1016</v>
      </c>
      <c r="D72" s="832" t="s">
        <v>5523</v>
      </c>
      <c r="E72" s="832" t="s">
        <v>5524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37</v>
      </c>
      <c r="P72" s="837"/>
      <c r="Q72" s="850">
        <v>37</v>
      </c>
    </row>
    <row r="73" spans="1:17" ht="14.4" customHeight="1" x14ac:dyDescent="0.3">
      <c r="A73" s="831" t="s">
        <v>5636</v>
      </c>
      <c r="B73" s="832" t="s">
        <v>5573</v>
      </c>
      <c r="C73" s="832" t="s">
        <v>1016</v>
      </c>
      <c r="D73" s="832" t="s">
        <v>5523</v>
      </c>
      <c r="E73" s="832" t="s">
        <v>5538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37</v>
      </c>
      <c r="P73" s="837"/>
      <c r="Q73" s="850">
        <v>37</v>
      </c>
    </row>
    <row r="74" spans="1:17" ht="14.4" customHeight="1" x14ac:dyDescent="0.3">
      <c r="A74" s="831" t="s">
        <v>5636</v>
      </c>
      <c r="B74" s="832" t="s">
        <v>5573</v>
      </c>
      <c r="C74" s="832" t="s">
        <v>1016</v>
      </c>
      <c r="D74" s="832" t="s">
        <v>5549</v>
      </c>
      <c r="E74" s="832" t="s">
        <v>5596</v>
      </c>
      <c r="F74" s="849">
        <v>2</v>
      </c>
      <c r="G74" s="849">
        <v>708</v>
      </c>
      <c r="H74" s="849"/>
      <c r="I74" s="849">
        <v>354</v>
      </c>
      <c r="J74" s="849"/>
      <c r="K74" s="849"/>
      <c r="L74" s="849"/>
      <c r="M74" s="849"/>
      <c r="N74" s="849">
        <v>2</v>
      </c>
      <c r="O74" s="849">
        <v>710</v>
      </c>
      <c r="P74" s="837"/>
      <c r="Q74" s="850">
        <v>355</v>
      </c>
    </row>
    <row r="75" spans="1:17" ht="14.4" customHeight="1" x14ac:dyDescent="0.3">
      <c r="A75" s="831" t="s">
        <v>5637</v>
      </c>
      <c r="B75" s="832" t="s">
        <v>5573</v>
      </c>
      <c r="C75" s="832" t="s">
        <v>1016</v>
      </c>
      <c r="D75" s="832" t="s">
        <v>5523</v>
      </c>
      <c r="E75" s="832" t="s">
        <v>5538</v>
      </c>
      <c r="F75" s="849"/>
      <c r="G75" s="849"/>
      <c r="H75" s="849"/>
      <c r="I75" s="849"/>
      <c r="J75" s="849"/>
      <c r="K75" s="849"/>
      <c r="L75" s="849"/>
      <c r="M75" s="849"/>
      <c r="N75" s="849">
        <v>5</v>
      </c>
      <c r="O75" s="849">
        <v>185</v>
      </c>
      <c r="P75" s="837"/>
      <c r="Q75" s="850">
        <v>37</v>
      </c>
    </row>
    <row r="76" spans="1:17" ht="14.4" customHeight="1" x14ac:dyDescent="0.3">
      <c r="A76" s="831" t="s">
        <v>5637</v>
      </c>
      <c r="B76" s="832" t="s">
        <v>5573</v>
      </c>
      <c r="C76" s="832" t="s">
        <v>1016</v>
      </c>
      <c r="D76" s="832" t="s">
        <v>5549</v>
      </c>
      <c r="E76" s="832" t="s">
        <v>5550</v>
      </c>
      <c r="F76" s="849">
        <v>3</v>
      </c>
      <c r="G76" s="849">
        <v>1062</v>
      </c>
      <c r="H76" s="849">
        <v>0.9971830985915493</v>
      </c>
      <c r="I76" s="849">
        <v>354</v>
      </c>
      <c r="J76" s="849">
        <v>3</v>
      </c>
      <c r="K76" s="849">
        <v>1065</v>
      </c>
      <c r="L76" s="849">
        <v>1</v>
      </c>
      <c r="M76" s="849">
        <v>355</v>
      </c>
      <c r="N76" s="849"/>
      <c r="O76" s="849"/>
      <c r="P76" s="837"/>
      <c r="Q76" s="850"/>
    </row>
    <row r="77" spans="1:17" ht="14.4" customHeight="1" x14ac:dyDescent="0.3">
      <c r="A77" s="831" t="s">
        <v>5637</v>
      </c>
      <c r="B77" s="832" t="s">
        <v>5573</v>
      </c>
      <c r="C77" s="832" t="s">
        <v>1016</v>
      </c>
      <c r="D77" s="832" t="s">
        <v>5549</v>
      </c>
      <c r="E77" s="832" t="s">
        <v>5596</v>
      </c>
      <c r="F77" s="849">
        <v>1</v>
      </c>
      <c r="G77" s="849">
        <v>354</v>
      </c>
      <c r="H77" s="849">
        <v>0.14245472837022133</v>
      </c>
      <c r="I77" s="849">
        <v>354</v>
      </c>
      <c r="J77" s="849">
        <v>7</v>
      </c>
      <c r="K77" s="849">
        <v>2485</v>
      </c>
      <c r="L77" s="849">
        <v>1</v>
      </c>
      <c r="M77" s="849">
        <v>355</v>
      </c>
      <c r="N77" s="849">
        <v>6</v>
      </c>
      <c r="O77" s="849">
        <v>2130</v>
      </c>
      <c r="P77" s="837">
        <v>0.8571428571428571</v>
      </c>
      <c r="Q77" s="850">
        <v>355</v>
      </c>
    </row>
    <row r="78" spans="1:17" ht="14.4" customHeight="1" x14ac:dyDescent="0.3">
      <c r="A78" s="831" t="s">
        <v>5637</v>
      </c>
      <c r="B78" s="832" t="s">
        <v>5573</v>
      </c>
      <c r="C78" s="832" t="s">
        <v>1016</v>
      </c>
      <c r="D78" s="832" t="s">
        <v>5571</v>
      </c>
      <c r="E78" s="832" t="s">
        <v>5572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178</v>
      </c>
      <c r="P78" s="837"/>
      <c r="Q78" s="850">
        <v>178</v>
      </c>
    </row>
    <row r="79" spans="1:17" ht="14.4" customHeight="1" x14ac:dyDescent="0.3">
      <c r="A79" s="831" t="s">
        <v>5638</v>
      </c>
      <c r="B79" s="832" t="s">
        <v>5573</v>
      </c>
      <c r="C79" s="832" t="s">
        <v>1016</v>
      </c>
      <c r="D79" s="832" t="s">
        <v>5523</v>
      </c>
      <c r="E79" s="832" t="s">
        <v>5538</v>
      </c>
      <c r="F79" s="849"/>
      <c r="G79" s="849"/>
      <c r="H79" s="849"/>
      <c r="I79" s="849"/>
      <c r="J79" s="849"/>
      <c r="K79" s="849"/>
      <c r="L79" s="849"/>
      <c r="M79" s="849"/>
      <c r="N79" s="849">
        <v>6</v>
      </c>
      <c r="O79" s="849">
        <v>222</v>
      </c>
      <c r="P79" s="837"/>
      <c r="Q79" s="850">
        <v>37</v>
      </c>
    </row>
    <row r="80" spans="1:17" ht="14.4" customHeight="1" x14ac:dyDescent="0.3">
      <c r="A80" s="831" t="s">
        <v>5638</v>
      </c>
      <c r="B80" s="832" t="s">
        <v>5573</v>
      </c>
      <c r="C80" s="832" t="s">
        <v>1016</v>
      </c>
      <c r="D80" s="832" t="s">
        <v>5549</v>
      </c>
      <c r="E80" s="832" t="s">
        <v>5550</v>
      </c>
      <c r="F80" s="849"/>
      <c r="G80" s="849"/>
      <c r="H80" s="849"/>
      <c r="I80" s="849"/>
      <c r="J80" s="849">
        <v>4</v>
      </c>
      <c r="K80" s="849">
        <v>1420</v>
      </c>
      <c r="L80" s="849">
        <v>1</v>
      </c>
      <c r="M80" s="849">
        <v>355</v>
      </c>
      <c r="N80" s="849">
        <v>2</v>
      </c>
      <c r="O80" s="849">
        <v>710</v>
      </c>
      <c r="P80" s="837">
        <v>0.5</v>
      </c>
      <c r="Q80" s="850">
        <v>355</v>
      </c>
    </row>
    <row r="81" spans="1:17" ht="14.4" customHeight="1" x14ac:dyDescent="0.3">
      <c r="A81" s="831" t="s">
        <v>5638</v>
      </c>
      <c r="B81" s="832" t="s">
        <v>5573</v>
      </c>
      <c r="C81" s="832" t="s">
        <v>1016</v>
      </c>
      <c r="D81" s="832" t="s">
        <v>5549</v>
      </c>
      <c r="E81" s="832" t="s">
        <v>5596</v>
      </c>
      <c r="F81" s="849">
        <v>1</v>
      </c>
      <c r="G81" s="849">
        <v>354</v>
      </c>
      <c r="H81" s="849">
        <v>0.49859154929577465</v>
      </c>
      <c r="I81" s="849">
        <v>354</v>
      </c>
      <c r="J81" s="849">
        <v>2</v>
      </c>
      <c r="K81" s="849">
        <v>710</v>
      </c>
      <c r="L81" s="849">
        <v>1</v>
      </c>
      <c r="M81" s="849">
        <v>355</v>
      </c>
      <c r="N81" s="849">
        <v>2</v>
      </c>
      <c r="O81" s="849">
        <v>710</v>
      </c>
      <c r="P81" s="837">
        <v>1</v>
      </c>
      <c r="Q81" s="850">
        <v>355</v>
      </c>
    </row>
    <row r="82" spans="1:17" ht="14.4" customHeight="1" x14ac:dyDescent="0.3">
      <c r="A82" s="831" t="s">
        <v>5639</v>
      </c>
      <c r="B82" s="832" t="s">
        <v>5573</v>
      </c>
      <c r="C82" s="832" t="s">
        <v>1016</v>
      </c>
      <c r="D82" s="832" t="s">
        <v>5549</v>
      </c>
      <c r="E82" s="832" t="s">
        <v>5550</v>
      </c>
      <c r="F82" s="849">
        <v>1</v>
      </c>
      <c r="G82" s="849">
        <v>354</v>
      </c>
      <c r="H82" s="849"/>
      <c r="I82" s="849">
        <v>354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5639</v>
      </c>
      <c r="B83" s="832" t="s">
        <v>5573</v>
      </c>
      <c r="C83" s="832" t="s">
        <v>1016</v>
      </c>
      <c r="D83" s="832" t="s">
        <v>5549</v>
      </c>
      <c r="E83" s="832" t="s">
        <v>5596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355</v>
      </c>
      <c r="P83" s="837"/>
      <c r="Q83" s="850">
        <v>355</v>
      </c>
    </row>
    <row r="84" spans="1:17" ht="14.4" customHeight="1" x14ac:dyDescent="0.3">
      <c r="A84" s="831" t="s">
        <v>5640</v>
      </c>
      <c r="B84" s="832" t="s">
        <v>5526</v>
      </c>
      <c r="C84" s="832" t="s">
        <v>1016</v>
      </c>
      <c r="D84" s="832" t="s">
        <v>5523</v>
      </c>
      <c r="E84" s="832" t="s">
        <v>5538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37</v>
      </c>
      <c r="P84" s="837"/>
      <c r="Q84" s="850">
        <v>37</v>
      </c>
    </row>
    <row r="85" spans="1:17" ht="14.4" customHeight="1" x14ac:dyDescent="0.3">
      <c r="A85" s="831" t="s">
        <v>5640</v>
      </c>
      <c r="B85" s="832" t="s">
        <v>5573</v>
      </c>
      <c r="C85" s="832" t="s">
        <v>1016</v>
      </c>
      <c r="D85" s="832" t="s">
        <v>5523</v>
      </c>
      <c r="E85" s="832" t="s">
        <v>5538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37</v>
      </c>
      <c r="P85" s="837"/>
      <c r="Q85" s="850">
        <v>37</v>
      </c>
    </row>
    <row r="86" spans="1:17" ht="14.4" customHeight="1" x14ac:dyDescent="0.3">
      <c r="A86" s="831" t="s">
        <v>5640</v>
      </c>
      <c r="B86" s="832" t="s">
        <v>5573</v>
      </c>
      <c r="C86" s="832" t="s">
        <v>1016</v>
      </c>
      <c r="D86" s="832" t="s">
        <v>5549</v>
      </c>
      <c r="E86" s="832" t="s">
        <v>5550</v>
      </c>
      <c r="F86" s="849">
        <v>1</v>
      </c>
      <c r="G86" s="849">
        <v>354</v>
      </c>
      <c r="H86" s="849">
        <v>0.9971830985915493</v>
      </c>
      <c r="I86" s="849">
        <v>354</v>
      </c>
      <c r="J86" s="849">
        <v>1</v>
      </c>
      <c r="K86" s="849">
        <v>355</v>
      </c>
      <c r="L86" s="849">
        <v>1</v>
      </c>
      <c r="M86" s="849">
        <v>355</v>
      </c>
      <c r="N86" s="849"/>
      <c r="O86" s="849"/>
      <c r="P86" s="837"/>
      <c r="Q86" s="850"/>
    </row>
    <row r="87" spans="1:17" ht="14.4" customHeight="1" x14ac:dyDescent="0.3">
      <c r="A87" s="831" t="s">
        <v>5640</v>
      </c>
      <c r="B87" s="832" t="s">
        <v>5573</v>
      </c>
      <c r="C87" s="832" t="s">
        <v>1016</v>
      </c>
      <c r="D87" s="832" t="s">
        <v>5549</v>
      </c>
      <c r="E87" s="832" t="s">
        <v>5596</v>
      </c>
      <c r="F87" s="849">
        <v>2</v>
      </c>
      <c r="G87" s="849">
        <v>708</v>
      </c>
      <c r="H87" s="849">
        <v>0.6647887323943662</v>
      </c>
      <c r="I87" s="849">
        <v>354</v>
      </c>
      <c r="J87" s="849">
        <v>3</v>
      </c>
      <c r="K87" s="849">
        <v>1065</v>
      </c>
      <c r="L87" s="849">
        <v>1</v>
      </c>
      <c r="M87" s="849">
        <v>355</v>
      </c>
      <c r="N87" s="849">
        <v>3</v>
      </c>
      <c r="O87" s="849">
        <v>1065</v>
      </c>
      <c r="P87" s="837">
        <v>1</v>
      </c>
      <c r="Q87" s="850">
        <v>355</v>
      </c>
    </row>
    <row r="88" spans="1:17" ht="14.4" customHeight="1" x14ac:dyDescent="0.3">
      <c r="A88" s="831" t="s">
        <v>562</v>
      </c>
      <c r="B88" s="832" t="s">
        <v>5526</v>
      </c>
      <c r="C88" s="832" t="s">
        <v>1016</v>
      </c>
      <c r="D88" s="832" t="s">
        <v>5523</v>
      </c>
      <c r="E88" s="832" t="s">
        <v>5538</v>
      </c>
      <c r="F88" s="849"/>
      <c r="G88" s="849"/>
      <c r="H88" s="849"/>
      <c r="I88" s="849"/>
      <c r="J88" s="849"/>
      <c r="K88" s="849"/>
      <c r="L88" s="849"/>
      <c r="M88" s="849"/>
      <c r="N88" s="849">
        <v>2</v>
      </c>
      <c r="O88" s="849">
        <v>74</v>
      </c>
      <c r="P88" s="837"/>
      <c r="Q88" s="850">
        <v>37</v>
      </c>
    </row>
    <row r="89" spans="1:17" ht="14.4" customHeight="1" x14ac:dyDescent="0.3">
      <c r="A89" s="831" t="s">
        <v>562</v>
      </c>
      <c r="B89" s="832" t="s">
        <v>5573</v>
      </c>
      <c r="C89" s="832" t="s">
        <v>1016</v>
      </c>
      <c r="D89" s="832" t="s">
        <v>5523</v>
      </c>
      <c r="E89" s="832" t="s">
        <v>5524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37</v>
      </c>
      <c r="P89" s="837"/>
      <c r="Q89" s="850">
        <v>37</v>
      </c>
    </row>
    <row r="90" spans="1:17" ht="14.4" customHeight="1" x14ac:dyDescent="0.3">
      <c r="A90" s="831" t="s">
        <v>562</v>
      </c>
      <c r="B90" s="832" t="s">
        <v>5573</v>
      </c>
      <c r="C90" s="832" t="s">
        <v>1016</v>
      </c>
      <c r="D90" s="832" t="s">
        <v>5523</v>
      </c>
      <c r="E90" s="832" t="s">
        <v>5538</v>
      </c>
      <c r="F90" s="849"/>
      <c r="G90" s="849"/>
      <c r="H90" s="849"/>
      <c r="I90" s="849"/>
      <c r="J90" s="849">
        <v>1</v>
      </c>
      <c r="K90" s="849">
        <v>37</v>
      </c>
      <c r="L90" s="849">
        <v>1</v>
      </c>
      <c r="M90" s="849">
        <v>37</v>
      </c>
      <c r="N90" s="849">
        <v>7</v>
      </c>
      <c r="O90" s="849">
        <v>259</v>
      </c>
      <c r="P90" s="837">
        <v>7</v>
      </c>
      <c r="Q90" s="850">
        <v>37</v>
      </c>
    </row>
    <row r="91" spans="1:17" ht="14.4" customHeight="1" x14ac:dyDescent="0.3">
      <c r="A91" s="831" t="s">
        <v>562</v>
      </c>
      <c r="B91" s="832" t="s">
        <v>5641</v>
      </c>
      <c r="C91" s="832" t="s">
        <v>5527</v>
      </c>
      <c r="D91" s="832" t="s">
        <v>5642</v>
      </c>
      <c r="E91" s="832"/>
      <c r="F91" s="849">
        <v>149.5</v>
      </c>
      <c r="G91" s="849">
        <v>7464.4999999999991</v>
      </c>
      <c r="H91" s="849">
        <v>2.9313588042867855</v>
      </c>
      <c r="I91" s="849">
        <v>49.929765886287619</v>
      </c>
      <c r="J91" s="849">
        <v>51</v>
      </c>
      <c r="K91" s="849">
        <v>2546.4299999999998</v>
      </c>
      <c r="L91" s="849">
        <v>1</v>
      </c>
      <c r="M91" s="849">
        <v>49.93</v>
      </c>
      <c r="N91" s="849"/>
      <c r="O91" s="849"/>
      <c r="P91" s="837"/>
      <c r="Q91" s="850"/>
    </row>
    <row r="92" spans="1:17" ht="14.4" customHeight="1" x14ac:dyDescent="0.3">
      <c r="A92" s="831" t="s">
        <v>562</v>
      </c>
      <c r="B92" s="832" t="s">
        <v>5641</v>
      </c>
      <c r="C92" s="832" t="s">
        <v>5527</v>
      </c>
      <c r="D92" s="832" t="s">
        <v>5643</v>
      </c>
      <c r="E92" s="832" t="s">
        <v>4678</v>
      </c>
      <c r="F92" s="849">
        <v>15</v>
      </c>
      <c r="G92" s="849">
        <v>1201.2</v>
      </c>
      <c r="H92" s="849"/>
      <c r="I92" s="849">
        <v>80.08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562</v>
      </c>
      <c r="B93" s="832" t="s">
        <v>5641</v>
      </c>
      <c r="C93" s="832" t="s">
        <v>5527</v>
      </c>
      <c r="D93" s="832" t="s">
        <v>5644</v>
      </c>
      <c r="E93" s="832" t="s">
        <v>4678</v>
      </c>
      <c r="F93" s="849">
        <v>11</v>
      </c>
      <c r="G93" s="849">
        <v>837.43</v>
      </c>
      <c r="H93" s="849"/>
      <c r="I93" s="849">
        <v>76.13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562</v>
      </c>
      <c r="B94" s="832" t="s">
        <v>5641</v>
      </c>
      <c r="C94" s="832" t="s">
        <v>5527</v>
      </c>
      <c r="D94" s="832" t="s">
        <v>5645</v>
      </c>
      <c r="E94" s="832" t="s">
        <v>2983</v>
      </c>
      <c r="F94" s="849">
        <v>0.6</v>
      </c>
      <c r="G94" s="849">
        <v>264.72000000000003</v>
      </c>
      <c r="H94" s="849"/>
      <c r="I94" s="849">
        <v>441.20000000000005</v>
      </c>
      <c r="J94" s="849"/>
      <c r="K94" s="849"/>
      <c r="L94" s="849"/>
      <c r="M94" s="849"/>
      <c r="N94" s="849">
        <v>28.799999999999997</v>
      </c>
      <c r="O94" s="849">
        <v>12346.009999999998</v>
      </c>
      <c r="P94" s="837"/>
      <c r="Q94" s="850">
        <v>428.68090277777776</v>
      </c>
    </row>
    <row r="95" spans="1:17" ht="14.4" customHeight="1" x14ac:dyDescent="0.3">
      <c r="A95" s="831" t="s">
        <v>562</v>
      </c>
      <c r="B95" s="832" t="s">
        <v>5641</v>
      </c>
      <c r="C95" s="832" t="s">
        <v>5527</v>
      </c>
      <c r="D95" s="832" t="s">
        <v>5646</v>
      </c>
      <c r="E95" s="832" t="s">
        <v>759</v>
      </c>
      <c r="F95" s="849"/>
      <c r="G95" s="849"/>
      <c r="H95" s="849"/>
      <c r="I95" s="849"/>
      <c r="J95" s="849">
        <v>3</v>
      </c>
      <c r="K95" s="849">
        <v>933.95</v>
      </c>
      <c r="L95" s="849">
        <v>1</v>
      </c>
      <c r="M95" s="849">
        <v>311.31666666666666</v>
      </c>
      <c r="N95" s="849">
        <v>32.6</v>
      </c>
      <c r="O95" s="849">
        <v>9801.86</v>
      </c>
      <c r="P95" s="837">
        <v>10.495058621981904</v>
      </c>
      <c r="Q95" s="850">
        <v>300.67055214723928</v>
      </c>
    </row>
    <row r="96" spans="1:17" ht="14.4" customHeight="1" x14ac:dyDescent="0.3">
      <c r="A96" s="831" t="s">
        <v>562</v>
      </c>
      <c r="B96" s="832" t="s">
        <v>5641</v>
      </c>
      <c r="C96" s="832" t="s">
        <v>5527</v>
      </c>
      <c r="D96" s="832" t="s">
        <v>5647</v>
      </c>
      <c r="E96" s="832" t="s">
        <v>2106</v>
      </c>
      <c r="F96" s="849">
        <v>101</v>
      </c>
      <c r="G96" s="849">
        <v>5898.4</v>
      </c>
      <c r="H96" s="849">
        <v>1.3835616438356162</v>
      </c>
      <c r="I96" s="849">
        <v>58.4</v>
      </c>
      <c r="J96" s="849">
        <v>73</v>
      </c>
      <c r="K96" s="849">
        <v>4263.2000000000007</v>
      </c>
      <c r="L96" s="849">
        <v>1</v>
      </c>
      <c r="M96" s="849">
        <v>58.400000000000013</v>
      </c>
      <c r="N96" s="849">
        <v>134</v>
      </c>
      <c r="O96" s="849">
        <v>6894.6</v>
      </c>
      <c r="P96" s="837">
        <v>1.6172358791518107</v>
      </c>
      <c r="Q96" s="850">
        <v>51.452238805970154</v>
      </c>
    </row>
    <row r="97" spans="1:17" ht="14.4" customHeight="1" x14ac:dyDescent="0.3">
      <c r="A97" s="831" t="s">
        <v>562</v>
      </c>
      <c r="B97" s="832" t="s">
        <v>5641</v>
      </c>
      <c r="C97" s="832" t="s">
        <v>5527</v>
      </c>
      <c r="D97" s="832" t="s">
        <v>5648</v>
      </c>
      <c r="E97" s="832" t="s">
        <v>5649</v>
      </c>
      <c r="F97" s="849"/>
      <c r="G97" s="849"/>
      <c r="H97" s="849"/>
      <c r="I97" s="849"/>
      <c r="J97" s="849"/>
      <c r="K97" s="849"/>
      <c r="L97" s="849"/>
      <c r="M97" s="849"/>
      <c r="N97" s="849">
        <v>0.1</v>
      </c>
      <c r="O97" s="849">
        <v>486.31</v>
      </c>
      <c r="P97" s="837"/>
      <c r="Q97" s="850">
        <v>4863.0999999999995</v>
      </c>
    </row>
    <row r="98" spans="1:17" ht="14.4" customHeight="1" x14ac:dyDescent="0.3">
      <c r="A98" s="831" t="s">
        <v>562</v>
      </c>
      <c r="B98" s="832" t="s">
        <v>5641</v>
      </c>
      <c r="C98" s="832" t="s">
        <v>5527</v>
      </c>
      <c r="D98" s="832" t="s">
        <v>5650</v>
      </c>
      <c r="E98" s="832" t="s">
        <v>5651</v>
      </c>
      <c r="F98" s="849">
        <v>13.850000000000001</v>
      </c>
      <c r="G98" s="849">
        <v>9587.66</v>
      </c>
      <c r="H98" s="849">
        <v>1.1837406444380243</v>
      </c>
      <c r="I98" s="849">
        <v>692.24981949458481</v>
      </c>
      <c r="J98" s="849">
        <v>11.7</v>
      </c>
      <c r="K98" s="849">
        <v>8099.46</v>
      </c>
      <c r="L98" s="849">
        <v>1</v>
      </c>
      <c r="M98" s="849">
        <v>692.26153846153852</v>
      </c>
      <c r="N98" s="849">
        <v>8.6999999999999993</v>
      </c>
      <c r="O98" s="849">
        <v>6022.76</v>
      </c>
      <c r="P98" s="837">
        <v>0.74360019062999261</v>
      </c>
      <c r="Q98" s="850">
        <v>692.27126436781623</v>
      </c>
    </row>
    <row r="99" spans="1:17" ht="14.4" customHeight="1" x14ac:dyDescent="0.3">
      <c r="A99" s="831" t="s">
        <v>562</v>
      </c>
      <c r="B99" s="832" t="s">
        <v>5641</v>
      </c>
      <c r="C99" s="832" t="s">
        <v>5527</v>
      </c>
      <c r="D99" s="832" t="s">
        <v>5652</v>
      </c>
      <c r="E99" s="832" t="s">
        <v>2918</v>
      </c>
      <c r="F99" s="849">
        <v>6.6</v>
      </c>
      <c r="G99" s="849">
        <v>79288.44</v>
      </c>
      <c r="H99" s="849">
        <v>0.9565217391304347</v>
      </c>
      <c r="I99" s="849">
        <v>12013.400000000001</v>
      </c>
      <c r="J99" s="849">
        <v>6.9</v>
      </c>
      <c r="K99" s="849">
        <v>82892.460000000006</v>
      </c>
      <c r="L99" s="849">
        <v>1</v>
      </c>
      <c r="M99" s="849">
        <v>12013.4</v>
      </c>
      <c r="N99" s="849">
        <v>7.4</v>
      </c>
      <c r="O99" s="849">
        <v>88899.16</v>
      </c>
      <c r="P99" s="837">
        <v>1.0724637681159419</v>
      </c>
      <c r="Q99" s="850">
        <v>12013.4</v>
      </c>
    </row>
    <row r="100" spans="1:17" ht="14.4" customHeight="1" x14ac:dyDescent="0.3">
      <c r="A100" s="831" t="s">
        <v>562</v>
      </c>
      <c r="B100" s="832" t="s">
        <v>5641</v>
      </c>
      <c r="C100" s="832" t="s">
        <v>5527</v>
      </c>
      <c r="D100" s="832" t="s">
        <v>5653</v>
      </c>
      <c r="E100" s="832"/>
      <c r="F100" s="849">
        <v>6</v>
      </c>
      <c r="G100" s="849">
        <v>231.66</v>
      </c>
      <c r="H100" s="849"/>
      <c r="I100" s="849">
        <v>38.61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562</v>
      </c>
      <c r="B101" s="832" t="s">
        <v>5641</v>
      </c>
      <c r="C101" s="832" t="s">
        <v>5527</v>
      </c>
      <c r="D101" s="832" t="s">
        <v>5654</v>
      </c>
      <c r="E101" s="832" t="s">
        <v>5655</v>
      </c>
      <c r="F101" s="849"/>
      <c r="G101" s="849"/>
      <c r="H101" s="849"/>
      <c r="I101" s="849"/>
      <c r="J101" s="849">
        <v>0.2</v>
      </c>
      <c r="K101" s="849">
        <v>77.319999999999993</v>
      </c>
      <c r="L101" s="849">
        <v>1</v>
      </c>
      <c r="M101" s="849">
        <v>386.59999999999997</v>
      </c>
      <c r="N101" s="849"/>
      <c r="O101" s="849"/>
      <c r="P101" s="837"/>
      <c r="Q101" s="850"/>
    </row>
    <row r="102" spans="1:17" ht="14.4" customHeight="1" x14ac:dyDescent="0.3">
      <c r="A102" s="831" t="s">
        <v>562</v>
      </c>
      <c r="B102" s="832" t="s">
        <v>5641</v>
      </c>
      <c r="C102" s="832" t="s">
        <v>5527</v>
      </c>
      <c r="D102" s="832" t="s">
        <v>5656</v>
      </c>
      <c r="E102" s="832" t="s">
        <v>5657</v>
      </c>
      <c r="F102" s="849"/>
      <c r="G102" s="849"/>
      <c r="H102" s="849"/>
      <c r="I102" s="849"/>
      <c r="J102" s="849">
        <v>5.4</v>
      </c>
      <c r="K102" s="849">
        <v>3620.8900000000003</v>
      </c>
      <c r="L102" s="849">
        <v>1</v>
      </c>
      <c r="M102" s="849">
        <v>670.53518518518524</v>
      </c>
      <c r="N102" s="849">
        <v>2.1</v>
      </c>
      <c r="O102" s="849">
        <v>649.15000000000009</v>
      </c>
      <c r="P102" s="837">
        <v>0.17927912750732555</v>
      </c>
      <c r="Q102" s="850">
        <v>309.11904761904765</v>
      </c>
    </row>
    <row r="103" spans="1:17" ht="14.4" customHeight="1" x14ac:dyDescent="0.3">
      <c r="A103" s="831" t="s">
        <v>562</v>
      </c>
      <c r="B103" s="832" t="s">
        <v>5641</v>
      </c>
      <c r="C103" s="832" t="s">
        <v>5527</v>
      </c>
      <c r="D103" s="832" t="s">
        <v>5658</v>
      </c>
      <c r="E103" s="832" t="s">
        <v>2082</v>
      </c>
      <c r="F103" s="849">
        <v>171</v>
      </c>
      <c r="G103" s="849">
        <v>13204.62</v>
      </c>
      <c r="H103" s="849">
        <v>6.1071428571428577</v>
      </c>
      <c r="I103" s="849">
        <v>77.22</v>
      </c>
      <c r="J103" s="849">
        <v>28</v>
      </c>
      <c r="K103" s="849">
        <v>2162.16</v>
      </c>
      <c r="L103" s="849">
        <v>1</v>
      </c>
      <c r="M103" s="849">
        <v>77.22</v>
      </c>
      <c r="N103" s="849">
        <v>32</v>
      </c>
      <c r="O103" s="849">
        <v>2471.04</v>
      </c>
      <c r="P103" s="837">
        <v>1.142857142857143</v>
      </c>
      <c r="Q103" s="850">
        <v>77.22</v>
      </c>
    </row>
    <row r="104" spans="1:17" ht="14.4" customHeight="1" x14ac:dyDescent="0.3">
      <c r="A104" s="831" t="s">
        <v>562</v>
      </c>
      <c r="B104" s="832" t="s">
        <v>5641</v>
      </c>
      <c r="C104" s="832" t="s">
        <v>5527</v>
      </c>
      <c r="D104" s="832" t="s">
        <v>5659</v>
      </c>
      <c r="E104" s="832" t="s">
        <v>5660</v>
      </c>
      <c r="F104" s="849">
        <v>135</v>
      </c>
      <c r="G104" s="849">
        <v>36681.840000000004</v>
      </c>
      <c r="H104" s="849">
        <v>0.71846821172674047</v>
      </c>
      <c r="I104" s="849">
        <v>271.71733333333339</v>
      </c>
      <c r="J104" s="849">
        <v>187.9</v>
      </c>
      <c r="K104" s="849">
        <v>51055.619999999995</v>
      </c>
      <c r="L104" s="849">
        <v>1</v>
      </c>
      <c r="M104" s="849">
        <v>271.71697711548694</v>
      </c>
      <c r="N104" s="849">
        <v>139.30000000000001</v>
      </c>
      <c r="O104" s="849">
        <v>32887.79</v>
      </c>
      <c r="P104" s="837">
        <v>0.64415611836659714</v>
      </c>
      <c r="Q104" s="850">
        <v>236.09325197415649</v>
      </c>
    </row>
    <row r="105" spans="1:17" ht="14.4" customHeight="1" x14ac:dyDescent="0.3">
      <c r="A105" s="831" t="s">
        <v>562</v>
      </c>
      <c r="B105" s="832" t="s">
        <v>5641</v>
      </c>
      <c r="C105" s="832" t="s">
        <v>5527</v>
      </c>
      <c r="D105" s="832" t="s">
        <v>5661</v>
      </c>
      <c r="E105" s="832" t="s">
        <v>5662</v>
      </c>
      <c r="F105" s="849">
        <v>4</v>
      </c>
      <c r="G105" s="849">
        <v>543.4</v>
      </c>
      <c r="H105" s="849"/>
      <c r="I105" s="849">
        <v>135.85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562</v>
      </c>
      <c r="B106" s="832" t="s">
        <v>5641</v>
      </c>
      <c r="C106" s="832" t="s">
        <v>5527</v>
      </c>
      <c r="D106" s="832" t="s">
        <v>5663</v>
      </c>
      <c r="E106" s="832" t="s">
        <v>5664</v>
      </c>
      <c r="F106" s="849">
        <v>4</v>
      </c>
      <c r="G106" s="849">
        <v>13054.96</v>
      </c>
      <c r="H106" s="849">
        <v>1.0000015319871252</v>
      </c>
      <c r="I106" s="849">
        <v>3263.74</v>
      </c>
      <c r="J106" s="849">
        <v>4</v>
      </c>
      <c r="K106" s="849">
        <v>13054.939999999999</v>
      </c>
      <c r="L106" s="849">
        <v>1</v>
      </c>
      <c r="M106" s="849">
        <v>3263.7349999999997</v>
      </c>
      <c r="N106" s="849"/>
      <c r="O106" s="849"/>
      <c r="P106" s="837"/>
      <c r="Q106" s="850"/>
    </row>
    <row r="107" spans="1:17" ht="14.4" customHeight="1" x14ac:dyDescent="0.3">
      <c r="A107" s="831" t="s">
        <v>562</v>
      </c>
      <c r="B107" s="832" t="s">
        <v>5641</v>
      </c>
      <c r="C107" s="832" t="s">
        <v>5527</v>
      </c>
      <c r="D107" s="832" t="s">
        <v>5665</v>
      </c>
      <c r="E107" s="832" t="s">
        <v>5664</v>
      </c>
      <c r="F107" s="849">
        <v>1.4</v>
      </c>
      <c r="G107" s="849">
        <v>2284.61</v>
      </c>
      <c r="H107" s="849"/>
      <c r="I107" s="849">
        <v>1631.8642857142859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562</v>
      </c>
      <c r="B108" s="832" t="s">
        <v>5641</v>
      </c>
      <c r="C108" s="832" t="s">
        <v>5527</v>
      </c>
      <c r="D108" s="832" t="s">
        <v>5666</v>
      </c>
      <c r="E108" s="832" t="s">
        <v>5667</v>
      </c>
      <c r="F108" s="849">
        <v>2</v>
      </c>
      <c r="G108" s="849">
        <v>2503.1999999999998</v>
      </c>
      <c r="H108" s="849"/>
      <c r="I108" s="849">
        <v>1251.5999999999999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562</v>
      </c>
      <c r="B109" s="832" t="s">
        <v>5641</v>
      </c>
      <c r="C109" s="832" t="s">
        <v>5527</v>
      </c>
      <c r="D109" s="832" t="s">
        <v>5668</v>
      </c>
      <c r="E109" s="832" t="s">
        <v>5669</v>
      </c>
      <c r="F109" s="849">
        <v>2</v>
      </c>
      <c r="G109" s="849">
        <v>219.2</v>
      </c>
      <c r="H109" s="849"/>
      <c r="I109" s="849">
        <v>109.6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562</v>
      </c>
      <c r="B110" s="832" t="s">
        <v>5641</v>
      </c>
      <c r="C110" s="832" t="s">
        <v>5527</v>
      </c>
      <c r="D110" s="832" t="s">
        <v>5670</v>
      </c>
      <c r="E110" s="832" t="s">
        <v>5669</v>
      </c>
      <c r="F110" s="849">
        <v>9.5</v>
      </c>
      <c r="G110" s="849">
        <v>2082.4</v>
      </c>
      <c r="H110" s="849">
        <v>0.86363636363636376</v>
      </c>
      <c r="I110" s="849">
        <v>219.20000000000002</v>
      </c>
      <c r="J110" s="849">
        <v>11</v>
      </c>
      <c r="K110" s="849">
        <v>2411.1999999999998</v>
      </c>
      <c r="L110" s="849">
        <v>1</v>
      </c>
      <c r="M110" s="849">
        <v>219.2</v>
      </c>
      <c r="N110" s="849"/>
      <c r="O110" s="849"/>
      <c r="P110" s="837"/>
      <c r="Q110" s="850"/>
    </row>
    <row r="111" spans="1:17" ht="14.4" customHeight="1" x14ac:dyDescent="0.3">
      <c r="A111" s="831" t="s">
        <v>562</v>
      </c>
      <c r="B111" s="832" t="s">
        <v>5641</v>
      </c>
      <c r="C111" s="832" t="s">
        <v>5527</v>
      </c>
      <c r="D111" s="832" t="s">
        <v>5671</v>
      </c>
      <c r="E111" s="832" t="s">
        <v>2408</v>
      </c>
      <c r="F111" s="849">
        <v>5.5</v>
      </c>
      <c r="G111" s="849">
        <v>2360.6000000000004</v>
      </c>
      <c r="H111" s="849">
        <v>4.5833333333333339</v>
      </c>
      <c r="I111" s="849">
        <v>429.20000000000005</v>
      </c>
      <c r="J111" s="849">
        <v>1.2</v>
      </c>
      <c r="K111" s="849">
        <v>515.04</v>
      </c>
      <c r="L111" s="849">
        <v>1</v>
      </c>
      <c r="M111" s="849">
        <v>429.2</v>
      </c>
      <c r="N111" s="849">
        <v>0.9</v>
      </c>
      <c r="O111" s="849">
        <v>386.28</v>
      </c>
      <c r="P111" s="837">
        <v>0.75</v>
      </c>
      <c r="Q111" s="850">
        <v>429.19999999999993</v>
      </c>
    </row>
    <row r="112" spans="1:17" ht="14.4" customHeight="1" x14ac:dyDescent="0.3">
      <c r="A112" s="831" t="s">
        <v>562</v>
      </c>
      <c r="B112" s="832" t="s">
        <v>5641</v>
      </c>
      <c r="C112" s="832" t="s">
        <v>5527</v>
      </c>
      <c r="D112" s="832" t="s">
        <v>5672</v>
      </c>
      <c r="E112" s="832" t="s">
        <v>5673</v>
      </c>
      <c r="F112" s="849">
        <v>237</v>
      </c>
      <c r="G112" s="849">
        <v>15582.75</v>
      </c>
      <c r="H112" s="849">
        <v>1.4766669983369107</v>
      </c>
      <c r="I112" s="849">
        <v>65.75</v>
      </c>
      <c r="J112" s="849">
        <v>165</v>
      </c>
      <c r="K112" s="849">
        <v>10552.65</v>
      </c>
      <c r="L112" s="849">
        <v>1</v>
      </c>
      <c r="M112" s="849">
        <v>63.955454545454543</v>
      </c>
      <c r="N112" s="849">
        <v>90</v>
      </c>
      <c r="O112" s="849">
        <v>5917.5</v>
      </c>
      <c r="P112" s="837">
        <v>0.56075961962161169</v>
      </c>
      <c r="Q112" s="850">
        <v>65.75</v>
      </c>
    </row>
    <row r="113" spans="1:17" ht="14.4" customHeight="1" x14ac:dyDescent="0.3">
      <c r="A113" s="831" t="s">
        <v>562</v>
      </c>
      <c r="B113" s="832" t="s">
        <v>5641</v>
      </c>
      <c r="C113" s="832" t="s">
        <v>5527</v>
      </c>
      <c r="D113" s="832" t="s">
        <v>5674</v>
      </c>
      <c r="E113" s="832" t="s">
        <v>5675</v>
      </c>
      <c r="F113" s="849">
        <v>29.599999999999998</v>
      </c>
      <c r="G113" s="849">
        <v>2332.4799999999996</v>
      </c>
      <c r="H113" s="849">
        <v>1.0100682911619889</v>
      </c>
      <c r="I113" s="849">
        <v>78.8</v>
      </c>
      <c r="J113" s="849">
        <v>29.300000000000004</v>
      </c>
      <c r="K113" s="849">
        <v>2309.23</v>
      </c>
      <c r="L113" s="849">
        <v>1</v>
      </c>
      <c r="M113" s="849">
        <v>78.813310580204771</v>
      </c>
      <c r="N113" s="849">
        <v>58.7</v>
      </c>
      <c r="O113" s="849">
        <v>4465.72</v>
      </c>
      <c r="P113" s="837">
        <v>1.9338567401254965</v>
      </c>
      <c r="Q113" s="850">
        <v>76.077001703577508</v>
      </c>
    </row>
    <row r="114" spans="1:17" ht="14.4" customHeight="1" x14ac:dyDescent="0.3">
      <c r="A114" s="831" t="s">
        <v>562</v>
      </c>
      <c r="B114" s="832" t="s">
        <v>5641</v>
      </c>
      <c r="C114" s="832" t="s">
        <v>5527</v>
      </c>
      <c r="D114" s="832" t="s">
        <v>5676</v>
      </c>
      <c r="E114" s="832" t="s">
        <v>2985</v>
      </c>
      <c r="F114" s="849"/>
      <c r="G114" s="849"/>
      <c r="H114" s="849"/>
      <c r="I114" s="849"/>
      <c r="J114" s="849">
        <v>161</v>
      </c>
      <c r="K114" s="849">
        <v>7104.9299999999994</v>
      </c>
      <c r="L114" s="849">
        <v>1</v>
      </c>
      <c r="M114" s="849">
        <v>44.129999999999995</v>
      </c>
      <c r="N114" s="849">
        <v>26</v>
      </c>
      <c r="O114" s="849">
        <v>1147.3800000000001</v>
      </c>
      <c r="P114" s="837">
        <v>0.16149068322981369</v>
      </c>
      <c r="Q114" s="850">
        <v>44.13</v>
      </c>
    </row>
    <row r="115" spans="1:17" ht="14.4" customHeight="1" x14ac:dyDescent="0.3">
      <c r="A115" s="831" t="s">
        <v>562</v>
      </c>
      <c r="B115" s="832" t="s">
        <v>5641</v>
      </c>
      <c r="C115" s="832" t="s">
        <v>5527</v>
      </c>
      <c r="D115" s="832" t="s">
        <v>5677</v>
      </c>
      <c r="E115" s="832" t="s">
        <v>5678</v>
      </c>
      <c r="F115" s="849">
        <v>4.4000000000000004</v>
      </c>
      <c r="G115" s="849">
        <v>3366.88</v>
      </c>
      <c r="H115" s="849">
        <v>0.36065496504724998</v>
      </c>
      <c r="I115" s="849">
        <v>765.19999999999993</v>
      </c>
      <c r="J115" s="849">
        <v>12.200000000000001</v>
      </c>
      <c r="K115" s="849">
        <v>9335.4599999999991</v>
      </c>
      <c r="L115" s="849">
        <v>1</v>
      </c>
      <c r="M115" s="849">
        <v>765.20163934426216</v>
      </c>
      <c r="N115" s="849">
        <v>3.65</v>
      </c>
      <c r="O115" s="849">
        <v>2648.88</v>
      </c>
      <c r="P115" s="837">
        <v>0.28374391835003315</v>
      </c>
      <c r="Q115" s="850">
        <v>725.72054794520557</v>
      </c>
    </row>
    <row r="116" spans="1:17" ht="14.4" customHeight="1" x14ac:dyDescent="0.3">
      <c r="A116" s="831" t="s">
        <v>562</v>
      </c>
      <c r="B116" s="832" t="s">
        <v>5641</v>
      </c>
      <c r="C116" s="832" t="s">
        <v>5527</v>
      </c>
      <c r="D116" s="832" t="s">
        <v>5679</v>
      </c>
      <c r="E116" s="832" t="s">
        <v>5678</v>
      </c>
      <c r="F116" s="849"/>
      <c r="G116" s="849"/>
      <c r="H116" s="849"/>
      <c r="I116" s="849"/>
      <c r="J116" s="849">
        <v>1.6</v>
      </c>
      <c r="K116" s="849">
        <v>610.96</v>
      </c>
      <c r="L116" s="849">
        <v>1</v>
      </c>
      <c r="M116" s="849">
        <v>381.85</v>
      </c>
      <c r="N116" s="849">
        <v>0.85</v>
      </c>
      <c r="O116" s="849">
        <v>314.09999999999997</v>
      </c>
      <c r="P116" s="837">
        <v>0.5141089433023438</v>
      </c>
      <c r="Q116" s="850">
        <v>369.52941176470586</v>
      </c>
    </row>
    <row r="117" spans="1:17" ht="14.4" customHeight="1" x14ac:dyDescent="0.3">
      <c r="A117" s="831" t="s">
        <v>562</v>
      </c>
      <c r="B117" s="832" t="s">
        <v>5641</v>
      </c>
      <c r="C117" s="832" t="s">
        <v>5527</v>
      </c>
      <c r="D117" s="832" t="s">
        <v>5680</v>
      </c>
      <c r="E117" s="832" t="s">
        <v>5681</v>
      </c>
      <c r="F117" s="849">
        <v>22.6</v>
      </c>
      <c r="G117" s="849">
        <v>13555.9</v>
      </c>
      <c r="H117" s="849">
        <v>2.3542109879041013</v>
      </c>
      <c r="I117" s="849">
        <v>599.81858407079642</v>
      </c>
      <c r="J117" s="849">
        <v>9.6000000000000014</v>
      </c>
      <c r="K117" s="849">
        <v>5758.15</v>
      </c>
      <c r="L117" s="849">
        <v>1</v>
      </c>
      <c r="M117" s="849">
        <v>599.80729166666652</v>
      </c>
      <c r="N117" s="849">
        <v>4.5</v>
      </c>
      <c r="O117" s="849">
        <v>2631.94</v>
      </c>
      <c r="P117" s="837">
        <v>0.45708083325373605</v>
      </c>
      <c r="Q117" s="850">
        <v>584.87555555555559</v>
      </c>
    </row>
    <row r="118" spans="1:17" ht="14.4" customHeight="1" x14ac:dyDescent="0.3">
      <c r="A118" s="831" t="s">
        <v>562</v>
      </c>
      <c r="B118" s="832" t="s">
        <v>5641</v>
      </c>
      <c r="C118" s="832" t="s">
        <v>5527</v>
      </c>
      <c r="D118" s="832" t="s">
        <v>5682</v>
      </c>
      <c r="E118" s="832" t="s">
        <v>5681</v>
      </c>
      <c r="F118" s="849">
        <v>11.2</v>
      </c>
      <c r="G118" s="849">
        <v>8957.17</v>
      </c>
      <c r="H118" s="849">
        <v>3.5000156300064869</v>
      </c>
      <c r="I118" s="849">
        <v>799.74732142857147</v>
      </c>
      <c r="J118" s="849">
        <v>3.2</v>
      </c>
      <c r="K118" s="849">
        <v>2559.1799999999998</v>
      </c>
      <c r="L118" s="849">
        <v>1</v>
      </c>
      <c r="M118" s="849">
        <v>799.74374999999986</v>
      </c>
      <c r="N118" s="849">
        <v>4.2</v>
      </c>
      <c r="O118" s="849">
        <v>2623.8199999999997</v>
      </c>
      <c r="P118" s="837">
        <v>1.0252580904821076</v>
      </c>
      <c r="Q118" s="850">
        <v>624.7190476190475</v>
      </c>
    </row>
    <row r="119" spans="1:17" ht="14.4" customHeight="1" x14ac:dyDescent="0.3">
      <c r="A119" s="831" t="s">
        <v>562</v>
      </c>
      <c r="B119" s="832" t="s">
        <v>5641</v>
      </c>
      <c r="C119" s="832" t="s">
        <v>5527</v>
      </c>
      <c r="D119" s="832" t="s">
        <v>5683</v>
      </c>
      <c r="E119" s="832" t="s">
        <v>2061</v>
      </c>
      <c r="F119" s="849">
        <v>82</v>
      </c>
      <c r="G119" s="849">
        <v>7584.18</v>
      </c>
      <c r="H119" s="849">
        <v>1.3015873015873016</v>
      </c>
      <c r="I119" s="849">
        <v>92.490000000000009</v>
      </c>
      <c r="J119" s="849">
        <v>63</v>
      </c>
      <c r="K119" s="849">
        <v>5826.87</v>
      </c>
      <c r="L119" s="849">
        <v>1</v>
      </c>
      <c r="M119" s="849">
        <v>92.49</v>
      </c>
      <c r="N119" s="849">
        <v>19</v>
      </c>
      <c r="O119" s="849">
        <v>1757.31</v>
      </c>
      <c r="P119" s="837">
        <v>0.30158730158730157</v>
      </c>
      <c r="Q119" s="850">
        <v>92.49</v>
      </c>
    </row>
    <row r="120" spans="1:17" ht="14.4" customHeight="1" x14ac:dyDescent="0.3">
      <c r="A120" s="831" t="s">
        <v>562</v>
      </c>
      <c r="B120" s="832" t="s">
        <v>5641</v>
      </c>
      <c r="C120" s="832" t="s">
        <v>5527</v>
      </c>
      <c r="D120" s="832" t="s">
        <v>5684</v>
      </c>
      <c r="E120" s="832" t="s">
        <v>5685</v>
      </c>
      <c r="F120" s="849">
        <v>3</v>
      </c>
      <c r="G120" s="849">
        <v>3862.08</v>
      </c>
      <c r="H120" s="849">
        <v>0.33333333333333331</v>
      </c>
      <c r="I120" s="849">
        <v>1287.3599999999999</v>
      </c>
      <c r="J120" s="849">
        <v>9</v>
      </c>
      <c r="K120" s="849">
        <v>11586.24</v>
      </c>
      <c r="L120" s="849">
        <v>1</v>
      </c>
      <c r="M120" s="849">
        <v>1287.3599999999999</v>
      </c>
      <c r="N120" s="849"/>
      <c r="O120" s="849"/>
      <c r="P120" s="837"/>
      <c r="Q120" s="850"/>
    </row>
    <row r="121" spans="1:17" ht="14.4" customHeight="1" x14ac:dyDescent="0.3">
      <c r="A121" s="831" t="s">
        <v>562</v>
      </c>
      <c r="B121" s="832" t="s">
        <v>5641</v>
      </c>
      <c r="C121" s="832" t="s">
        <v>5527</v>
      </c>
      <c r="D121" s="832" t="s">
        <v>5686</v>
      </c>
      <c r="E121" s="832" t="s">
        <v>5687</v>
      </c>
      <c r="F121" s="849">
        <v>0.3</v>
      </c>
      <c r="G121" s="849">
        <v>473.91</v>
      </c>
      <c r="H121" s="849"/>
      <c r="I121" s="849">
        <v>1579.7</v>
      </c>
      <c r="J121" s="849"/>
      <c r="K121" s="849"/>
      <c r="L121" s="849"/>
      <c r="M121" s="849"/>
      <c r="N121" s="849">
        <v>0.3</v>
      </c>
      <c r="O121" s="849">
        <v>473.94</v>
      </c>
      <c r="P121" s="837"/>
      <c r="Q121" s="850">
        <v>1579.8</v>
      </c>
    </row>
    <row r="122" spans="1:17" ht="14.4" customHeight="1" x14ac:dyDescent="0.3">
      <c r="A122" s="831" t="s">
        <v>562</v>
      </c>
      <c r="B122" s="832" t="s">
        <v>5641</v>
      </c>
      <c r="C122" s="832" t="s">
        <v>5527</v>
      </c>
      <c r="D122" s="832" t="s">
        <v>5688</v>
      </c>
      <c r="E122" s="832" t="s">
        <v>2095</v>
      </c>
      <c r="F122" s="849">
        <v>1.6</v>
      </c>
      <c r="G122" s="849">
        <v>2610.9899999999998</v>
      </c>
      <c r="H122" s="849"/>
      <c r="I122" s="849">
        <v>1631.8687499999999</v>
      </c>
      <c r="J122" s="849"/>
      <c r="K122" s="849"/>
      <c r="L122" s="849"/>
      <c r="M122" s="849"/>
      <c r="N122" s="849">
        <v>1.3</v>
      </c>
      <c r="O122" s="849">
        <v>2121.44</v>
      </c>
      <c r="P122" s="837"/>
      <c r="Q122" s="850">
        <v>1631.876923076923</v>
      </c>
    </row>
    <row r="123" spans="1:17" ht="14.4" customHeight="1" x14ac:dyDescent="0.3">
      <c r="A123" s="831" t="s">
        <v>562</v>
      </c>
      <c r="B123" s="832" t="s">
        <v>5641</v>
      </c>
      <c r="C123" s="832" t="s">
        <v>5527</v>
      </c>
      <c r="D123" s="832" t="s">
        <v>5689</v>
      </c>
      <c r="E123" s="832" t="s">
        <v>5690</v>
      </c>
      <c r="F123" s="849">
        <v>2.8</v>
      </c>
      <c r="G123" s="849">
        <v>1097.04</v>
      </c>
      <c r="H123" s="849">
        <v>0.77777777777777779</v>
      </c>
      <c r="I123" s="849">
        <v>391.8</v>
      </c>
      <c r="J123" s="849">
        <v>3.5999999999999996</v>
      </c>
      <c r="K123" s="849">
        <v>1410.48</v>
      </c>
      <c r="L123" s="849">
        <v>1</v>
      </c>
      <c r="M123" s="849">
        <v>391.80000000000007</v>
      </c>
      <c r="N123" s="849">
        <v>1.9</v>
      </c>
      <c r="O123" s="849">
        <v>744.42</v>
      </c>
      <c r="P123" s="837">
        <v>0.52777777777777779</v>
      </c>
      <c r="Q123" s="850">
        <v>391.8</v>
      </c>
    </row>
    <row r="124" spans="1:17" ht="14.4" customHeight="1" x14ac:dyDescent="0.3">
      <c r="A124" s="831" t="s">
        <v>562</v>
      </c>
      <c r="B124" s="832" t="s">
        <v>5641</v>
      </c>
      <c r="C124" s="832" t="s">
        <v>5527</v>
      </c>
      <c r="D124" s="832" t="s">
        <v>5691</v>
      </c>
      <c r="E124" s="832" t="s">
        <v>5692</v>
      </c>
      <c r="F124" s="849">
        <v>9</v>
      </c>
      <c r="G124" s="849">
        <v>986.4</v>
      </c>
      <c r="H124" s="849">
        <v>0.25714285714285712</v>
      </c>
      <c r="I124" s="849">
        <v>109.6</v>
      </c>
      <c r="J124" s="849">
        <v>35</v>
      </c>
      <c r="K124" s="849">
        <v>3836</v>
      </c>
      <c r="L124" s="849">
        <v>1</v>
      </c>
      <c r="M124" s="849">
        <v>109.6</v>
      </c>
      <c r="N124" s="849">
        <v>25.5</v>
      </c>
      <c r="O124" s="849">
        <v>2794.8</v>
      </c>
      <c r="P124" s="837">
        <v>0.72857142857142865</v>
      </c>
      <c r="Q124" s="850">
        <v>109.60000000000001</v>
      </c>
    </row>
    <row r="125" spans="1:17" ht="14.4" customHeight="1" x14ac:dyDescent="0.3">
      <c r="A125" s="831" t="s">
        <v>562</v>
      </c>
      <c r="B125" s="832" t="s">
        <v>5641</v>
      </c>
      <c r="C125" s="832" t="s">
        <v>5527</v>
      </c>
      <c r="D125" s="832" t="s">
        <v>5693</v>
      </c>
      <c r="E125" s="832" t="s">
        <v>5692</v>
      </c>
      <c r="F125" s="849"/>
      <c r="G125" s="849"/>
      <c r="H125" s="849"/>
      <c r="I125" s="849"/>
      <c r="J125" s="849">
        <v>25</v>
      </c>
      <c r="K125" s="849">
        <v>5480</v>
      </c>
      <c r="L125" s="849">
        <v>1</v>
      </c>
      <c r="M125" s="849">
        <v>219.2</v>
      </c>
      <c r="N125" s="849">
        <v>10</v>
      </c>
      <c r="O125" s="849">
        <v>2192</v>
      </c>
      <c r="P125" s="837">
        <v>0.4</v>
      </c>
      <c r="Q125" s="850">
        <v>219.2</v>
      </c>
    </row>
    <row r="126" spans="1:17" ht="14.4" customHeight="1" x14ac:dyDescent="0.3">
      <c r="A126" s="831" t="s">
        <v>562</v>
      </c>
      <c r="B126" s="832" t="s">
        <v>5641</v>
      </c>
      <c r="C126" s="832" t="s">
        <v>5527</v>
      </c>
      <c r="D126" s="832" t="s">
        <v>5694</v>
      </c>
      <c r="E126" s="832" t="s">
        <v>5695</v>
      </c>
      <c r="F126" s="849">
        <v>0.2</v>
      </c>
      <c r="G126" s="849">
        <v>77.2</v>
      </c>
      <c r="H126" s="849">
        <v>0.39995855351777015</v>
      </c>
      <c r="I126" s="849">
        <v>386</v>
      </c>
      <c r="J126" s="849">
        <v>0.5</v>
      </c>
      <c r="K126" s="849">
        <v>193.02</v>
      </c>
      <c r="L126" s="849">
        <v>1</v>
      </c>
      <c r="M126" s="849">
        <v>386.04</v>
      </c>
      <c r="N126" s="849"/>
      <c r="O126" s="849"/>
      <c r="P126" s="837"/>
      <c r="Q126" s="850"/>
    </row>
    <row r="127" spans="1:17" ht="14.4" customHeight="1" x14ac:dyDescent="0.3">
      <c r="A127" s="831" t="s">
        <v>562</v>
      </c>
      <c r="B127" s="832" t="s">
        <v>5641</v>
      </c>
      <c r="C127" s="832" t="s">
        <v>5527</v>
      </c>
      <c r="D127" s="832" t="s">
        <v>5696</v>
      </c>
      <c r="E127" s="832" t="s">
        <v>5695</v>
      </c>
      <c r="F127" s="849">
        <v>23.4</v>
      </c>
      <c r="G127" s="849">
        <v>18068.57</v>
      </c>
      <c r="H127" s="849">
        <v>1.3448589498254224</v>
      </c>
      <c r="I127" s="849">
        <v>772.16111111111115</v>
      </c>
      <c r="J127" s="849">
        <v>17.399999999999999</v>
      </c>
      <c r="K127" s="849">
        <v>13435.29</v>
      </c>
      <c r="L127" s="849">
        <v>1</v>
      </c>
      <c r="M127" s="849">
        <v>772.14310344827595</v>
      </c>
      <c r="N127" s="849">
        <v>9.7000000000000011</v>
      </c>
      <c r="O127" s="849">
        <v>6815.2</v>
      </c>
      <c r="P127" s="837">
        <v>0.50726110117459311</v>
      </c>
      <c r="Q127" s="850">
        <v>702.59793814432976</v>
      </c>
    </row>
    <row r="128" spans="1:17" ht="14.4" customHeight="1" x14ac:dyDescent="0.3">
      <c r="A128" s="831" t="s">
        <v>562</v>
      </c>
      <c r="B128" s="832" t="s">
        <v>5641</v>
      </c>
      <c r="C128" s="832" t="s">
        <v>5527</v>
      </c>
      <c r="D128" s="832" t="s">
        <v>5697</v>
      </c>
      <c r="E128" s="832"/>
      <c r="F128" s="849">
        <v>4.67</v>
      </c>
      <c r="G128" s="849">
        <v>15852.41</v>
      </c>
      <c r="H128" s="849"/>
      <c r="I128" s="849">
        <v>3394.5203426124199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562</v>
      </c>
      <c r="B129" s="832" t="s">
        <v>5641</v>
      </c>
      <c r="C129" s="832" t="s">
        <v>5527</v>
      </c>
      <c r="D129" s="832" t="s">
        <v>5698</v>
      </c>
      <c r="E129" s="832" t="s">
        <v>2992</v>
      </c>
      <c r="F129" s="849">
        <v>15.6</v>
      </c>
      <c r="G129" s="849">
        <v>6586.7199999999993</v>
      </c>
      <c r="H129" s="849">
        <v>1.091658821813553</v>
      </c>
      <c r="I129" s="849">
        <v>422.22564102564098</v>
      </c>
      <c r="J129" s="849">
        <v>14.599999999999998</v>
      </c>
      <c r="K129" s="849">
        <v>6033.68</v>
      </c>
      <c r="L129" s="849">
        <v>1</v>
      </c>
      <c r="M129" s="849">
        <v>413.26575342465759</v>
      </c>
      <c r="N129" s="849">
        <v>27.200000000000003</v>
      </c>
      <c r="O129" s="849">
        <v>8135.01</v>
      </c>
      <c r="P129" s="837">
        <v>1.3482667294254915</v>
      </c>
      <c r="Q129" s="850">
        <v>299.08124999999995</v>
      </c>
    </row>
    <row r="130" spans="1:17" ht="14.4" customHeight="1" x14ac:dyDescent="0.3">
      <c r="A130" s="831" t="s">
        <v>562</v>
      </c>
      <c r="B130" s="832" t="s">
        <v>5641</v>
      </c>
      <c r="C130" s="832" t="s">
        <v>5527</v>
      </c>
      <c r="D130" s="832" t="s">
        <v>5699</v>
      </c>
      <c r="E130" s="832" t="s">
        <v>2977</v>
      </c>
      <c r="F130" s="849">
        <v>16</v>
      </c>
      <c r="G130" s="849">
        <v>3507.2</v>
      </c>
      <c r="H130" s="849">
        <v>0.15533980582524273</v>
      </c>
      <c r="I130" s="849">
        <v>219.2</v>
      </c>
      <c r="J130" s="849">
        <v>103</v>
      </c>
      <c r="K130" s="849">
        <v>22577.599999999999</v>
      </c>
      <c r="L130" s="849">
        <v>1</v>
      </c>
      <c r="M130" s="849">
        <v>219.2</v>
      </c>
      <c r="N130" s="849">
        <v>48</v>
      </c>
      <c r="O130" s="849">
        <v>9690</v>
      </c>
      <c r="P130" s="837">
        <v>0.42918645028701013</v>
      </c>
      <c r="Q130" s="850">
        <v>201.875</v>
      </c>
    </row>
    <row r="131" spans="1:17" ht="14.4" customHeight="1" x14ac:dyDescent="0.3">
      <c r="A131" s="831" t="s">
        <v>562</v>
      </c>
      <c r="B131" s="832" t="s">
        <v>5641</v>
      </c>
      <c r="C131" s="832" t="s">
        <v>5527</v>
      </c>
      <c r="D131" s="832" t="s">
        <v>5700</v>
      </c>
      <c r="E131" s="832" t="s">
        <v>5701</v>
      </c>
      <c r="F131" s="849">
        <v>12</v>
      </c>
      <c r="G131" s="849">
        <v>123953.88</v>
      </c>
      <c r="H131" s="849"/>
      <c r="I131" s="849">
        <v>10329.49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562</v>
      </c>
      <c r="B132" s="832" t="s">
        <v>5641</v>
      </c>
      <c r="C132" s="832" t="s">
        <v>5527</v>
      </c>
      <c r="D132" s="832" t="s">
        <v>5702</v>
      </c>
      <c r="E132" s="832" t="s">
        <v>2992</v>
      </c>
      <c r="F132" s="849">
        <v>1.1000000000000001</v>
      </c>
      <c r="G132" s="849">
        <v>943.25</v>
      </c>
      <c r="H132" s="849">
        <v>0.88048876110820706</v>
      </c>
      <c r="I132" s="849">
        <v>857.49999999999989</v>
      </c>
      <c r="J132" s="849">
        <v>1.4</v>
      </c>
      <c r="K132" s="849">
        <v>1071.28</v>
      </c>
      <c r="L132" s="849">
        <v>1</v>
      </c>
      <c r="M132" s="849">
        <v>765.2</v>
      </c>
      <c r="N132" s="849"/>
      <c r="O132" s="849"/>
      <c r="P132" s="837"/>
      <c r="Q132" s="850"/>
    </row>
    <row r="133" spans="1:17" ht="14.4" customHeight="1" x14ac:dyDescent="0.3">
      <c r="A133" s="831" t="s">
        <v>562</v>
      </c>
      <c r="B133" s="832" t="s">
        <v>5641</v>
      </c>
      <c r="C133" s="832" t="s">
        <v>5527</v>
      </c>
      <c r="D133" s="832" t="s">
        <v>5703</v>
      </c>
      <c r="E133" s="832" t="s">
        <v>2946</v>
      </c>
      <c r="F133" s="849"/>
      <c r="G133" s="849"/>
      <c r="H133" s="849"/>
      <c r="I133" s="849"/>
      <c r="J133" s="849">
        <v>113</v>
      </c>
      <c r="K133" s="849">
        <v>7429.75</v>
      </c>
      <c r="L133" s="849">
        <v>1</v>
      </c>
      <c r="M133" s="849">
        <v>65.75</v>
      </c>
      <c r="N133" s="849">
        <v>54</v>
      </c>
      <c r="O133" s="849">
        <v>1714.5</v>
      </c>
      <c r="P133" s="837">
        <v>0.23076146572899492</v>
      </c>
      <c r="Q133" s="850">
        <v>31.75</v>
      </c>
    </row>
    <row r="134" spans="1:17" ht="14.4" customHeight="1" x14ac:dyDescent="0.3">
      <c r="A134" s="831" t="s">
        <v>562</v>
      </c>
      <c r="B134" s="832" t="s">
        <v>5641</v>
      </c>
      <c r="C134" s="832" t="s">
        <v>5527</v>
      </c>
      <c r="D134" s="832" t="s">
        <v>5704</v>
      </c>
      <c r="E134" s="832" t="s">
        <v>5705</v>
      </c>
      <c r="F134" s="849"/>
      <c r="G134" s="849"/>
      <c r="H134" s="849"/>
      <c r="I134" s="849"/>
      <c r="J134" s="849">
        <v>16</v>
      </c>
      <c r="K134" s="849">
        <v>766.56</v>
      </c>
      <c r="L134" s="849">
        <v>1</v>
      </c>
      <c r="M134" s="849">
        <v>47.91</v>
      </c>
      <c r="N134" s="849">
        <v>166</v>
      </c>
      <c r="O134" s="849">
        <v>7377.78</v>
      </c>
      <c r="P134" s="837">
        <v>9.6245303694427058</v>
      </c>
      <c r="Q134" s="850">
        <v>44.444457831325302</v>
      </c>
    </row>
    <row r="135" spans="1:17" ht="14.4" customHeight="1" x14ac:dyDescent="0.3">
      <c r="A135" s="831" t="s">
        <v>562</v>
      </c>
      <c r="B135" s="832" t="s">
        <v>5641</v>
      </c>
      <c r="C135" s="832" t="s">
        <v>5527</v>
      </c>
      <c r="D135" s="832" t="s">
        <v>5706</v>
      </c>
      <c r="E135" s="832" t="s">
        <v>2970</v>
      </c>
      <c r="F135" s="849">
        <v>3.4</v>
      </c>
      <c r="G135" s="849">
        <v>2685.52</v>
      </c>
      <c r="H135" s="849"/>
      <c r="I135" s="849">
        <v>789.85882352941178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562</v>
      </c>
      <c r="B136" s="832" t="s">
        <v>5641</v>
      </c>
      <c r="C136" s="832" t="s">
        <v>5527</v>
      </c>
      <c r="D136" s="832" t="s">
        <v>5707</v>
      </c>
      <c r="E136" s="832" t="s">
        <v>5657</v>
      </c>
      <c r="F136" s="849"/>
      <c r="G136" s="849"/>
      <c r="H136" s="849"/>
      <c r="I136" s="849"/>
      <c r="J136" s="849"/>
      <c r="K136" s="849"/>
      <c r="L136" s="849"/>
      <c r="M136" s="849"/>
      <c r="N136" s="849">
        <v>0.9</v>
      </c>
      <c r="O136" s="849">
        <v>176.31</v>
      </c>
      <c r="P136" s="837"/>
      <c r="Q136" s="850">
        <v>195.9</v>
      </c>
    </row>
    <row r="137" spans="1:17" ht="14.4" customHeight="1" x14ac:dyDescent="0.3">
      <c r="A137" s="831" t="s">
        <v>562</v>
      </c>
      <c r="B137" s="832" t="s">
        <v>5641</v>
      </c>
      <c r="C137" s="832" t="s">
        <v>5527</v>
      </c>
      <c r="D137" s="832" t="s">
        <v>5708</v>
      </c>
      <c r="E137" s="832" t="s">
        <v>2936</v>
      </c>
      <c r="F137" s="849">
        <v>51.75</v>
      </c>
      <c r="G137" s="849">
        <v>109999.8</v>
      </c>
      <c r="H137" s="849">
        <v>0.70987654320987659</v>
      </c>
      <c r="I137" s="849">
        <v>2125.6</v>
      </c>
      <c r="J137" s="849">
        <v>72.900000000000006</v>
      </c>
      <c r="K137" s="849">
        <v>154956.24</v>
      </c>
      <c r="L137" s="849">
        <v>1</v>
      </c>
      <c r="M137" s="849">
        <v>2125.6</v>
      </c>
      <c r="N137" s="849">
        <v>54.8</v>
      </c>
      <c r="O137" s="849">
        <v>102980.98999999999</v>
      </c>
      <c r="P137" s="837">
        <v>0.6645811101250263</v>
      </c>
      <c r="Q137" s="850">
        <v>1879.2151459854015</v>
      </c>
    </row>
    <row r="138" spans="1:17" ht="14.4" customHeight="1" x14ac:dyDescent="0.3">
      <c r="A138" s="831" t="s">
        <v>562</v>
      </c>
      <c r="B138" s="832" t="s">
        <v>5641</v>
      </c>
      <c r="C138" s="832" t="s">
        <v>5527</v>
      </c>
      <c r="D138" s="832" t="s">
        <v>5709</v>
      </c>
      <c r="E138" s="832" t="s">
        <v>5690</v>
      </c>
      <c r="F138" s="849">
        <v>3.8</v>
      </c>
      <c r="G138" s="849">
        <v>744.42000000000007</v>
      </c>
      <c r="H138" s="849"/>
      <c r="I138" s="849">
        <v>195.90000000000003</v>
      </c>
      <c r="J138" s="849"/>
      <c r="K138" s="849"/>
      <c r="L138" s="849"/>
      <c r="M138" s="849"/>
      <c r="N138" s="849">
        <v>1.4</v>
      </c>
      <c r="O138" s="849">
        <v>274.26</v>
      </c>
      <c r="P138" s="837"/>
      <c r="Q138" s="850">
        <v>195.9</v>
      </c>
    </row>
    <row r="139" spans="1:17" ht="14.4" customHeight="1" x14ac:dyDescent="0.3">
      <c r="A139" s="831" t="s">
        <v>562</v>
      </c>
      <c r="B139" s="832" t="s">
        <v>5641</v>
      </c>
      <c r="C139" s="832" t="s">
        <v>5527</v>
      </c>
      <c r="D139" s="832" t="s">
        <v>5710</v>
      </c>
      <c r="E139" s="832" t="s">
        <v>2964</v>
      </c>
      <c r="F139" s="849">
        <v>5.2</v>
      </c>
      <c r="G139" s="849">
        <v>2082.08</v>
      </c>
      <c r="H139" s="849">
        <v>0.10677618069815192</v>
      </c>
      <c r="I139" s="849">
        <v>400.4</v>
      </c>
      <c r="J139" s="849">
        <v>48.7</v>
      </c>
      <c r="K139" s="849">
        <v>19499.480000000003</v>
      </c>
      <c r="L139" s="849">
        <v>1</v>
      </c>
      <c r="M139" s="849">
        <v>400.40000000000003</v>
      </c>
      <c r="N139" s="849"/>
      <c r="O139" s="849"/>
      <c r="P139" s="837"/>
      <c r="Q139" s="850"/>
    </row>
    <row r="140" spans="1:17" ht="14.4" customHeight="1" x14ac:dyDescent="0.3">
      <c r="A140" s="831" t="s">
        <v>562</v>
      </c>
      <c r="B140" s="832" t="s">
        <v>5641</v>
      </c>
      <c r="C140" s="832" t="s">
        <v>5527</v>
      </c>
      <c r="D140" s="832" t="s">
        <v>5711</v>
      </c>
      <c r="E140" s="832" t="s">
        <v>2964</v>
      </c>
      <c r="F140" s="849">
        <v>5.2</v>
      </c>
      <c r="G140" s="849">
        <v>4164.16</v>
      </c>
      <c r="H140" s="849">
        <v>0.12621359223300971</v>
      </c>
      <c r="I140" s="849">
        <v>800.8</v>
      </c>
      <c r="J140" s="849">
        <v>41.2</v>
      </c>
      <c r="K140" s="849">
        <v>32992.959999999999</v>
      </c>
      <c r="L140" s="849">
        <v>1</v>
      </c>
      <c r="M140" s="849">
        <v>800.8</v>
      </c>
      <c r="N140" s="849">
        <v>2.7</v>
      </c>
      <c r="O140" s="849">
        <v>1839.42</v>
      </c>
      <c r="P140" s="837">
        <v>5.5751893737330631E-2</v>
      </c>
      <c r="Q140" s="850">
        <v>681.26666666666665</v>
      </c>
    </row>
    <row r="141" spans="1:17" ht="14.4" customHeight="1" x14ac:dyDescent="0.3">
      <c r="A141" s="831" t="s">
        <v>562</v>
      </c>
      <c r="B141" s="832" t="s">
        <v>5641</v>
      </c>
      <c r="C141" s="832" t="s">
        <v>5527</v>
      </c>
      <c r="D141" s="832" t="s">
        <v>5712</v>
      </c>
      <c r="E141" s="832" t="s">
        <v>2977</v>
      </c>
      <c r="F141" s="849">
        <v>20</v>
      </c>
      <c r="G141" s="849">
        <v>2192</v>
      </c>
      <c r="H141" s="849">
        <v>9.2522790912843697E-2</v>
      </c>
      <c r="I141" s="849">
        <v>109.6</v>
      </c>
      <c r="J141" s="849">
        <v>164</v>
      </c>
      <c r="K141" s="849">
        <v>23691.46</v>
      </c>
      <c r="L141" s="849">
        <v>1</v>
      </c>
      <c r="M141" s="849">
        <v>144.46012195121952</v>
      </c>
      <c r="N141" s="849">
        <v>362.5</v>
      </c>
      <c r="O141" s="849">
        <v>27030.779999999995</v>
      </c>
      <c r="P141" s="837">
        <v>1.1409503677696518</v>
      </c>
      <c r="Q141" s="850">
        <v>74.567668965517228</v>
      </c>
    </row>
    <row r="142" spans="1:17" ht="14.4" customHeight="1" x14ac:dyDescent="0.3">
      <c r="A142" s="831" t="s">
        <v>562</v>
      </c>
      <c r="B142" s="832" t="s">
        <v>5641</v>
      </c>
      <c r="C142" s="832" t="s">
        <v>5527</v>
      </c>
      <c r="D142" s="832" t="s">
        <v>5713</v>
      </c>
      <c r="E142" s="832" t="s">
        <v>5714</v>
      </c>
      <c r="F142" s="849">
        <v>1</v>
      </c>
      <c r="G142" s="849">
        <v>331.42</v>
      </c>
      <c r="H142" s="849">
        <v>0.50003017501508762</v>
      </c>
      <c r="I142" s="849">
        <v>331.42</v>
      </c>
      <c r="J142" s="849">
        <v>2</v>
      </c>
      <c r="K142" s="849">
        <v>662.8</v>
      </c>
      <c r="L142" s="849">
        <v>1</v>
      </c>
      <c r="M142" s="849">
        <v>331.4</v>
      </c>
      <c r="N142" s="849">
        <v>0.1</v>
      </c>
      <c r="O142" s="849">
        <v>14.66</v>
      </c>
      <c r="P142" s="837">
        <v>2.2118286059143032E-2</v>
      </c>
      <c r="Q142" s="850">
        <v>146.6</v>
      </c>
    </row>
    <row r="143" spans="1:17" ht="14.4" customHeight="1" x14ac:dyDescent="0.3">
      <c r="A143" s="831" t="s">
        <v>562</v>
      </c>
      <c r="B143" s="832" t="s">
        <v>5641</v>
      </c>
      <c r="C143" s="832" t="s">
        <v>5527</v>
      </c>
      <c r="D143" s="832" t="s">
        <v>5715</v>
      </c>
      <c r="E143" s="832" t="s">
        <v>2973</v>
      </c>
      <c r="F143" s="849">
        <v>7</v>
      </c>
      <c r="G143" s="849">
        <v>5528.84</v>
      </c>
      <c r="H143" s="849">
        <v>0.70000291201535514</v>
      </c>
      <c r="I143" s="849">
        <v>789.83428571428578</v>
      </c>
      <c r="J143" s="849">
        <v>10</v>
      </c>
      <c r="K143" s="849">
        <v>7898.31</v>
      </c>
      <c r="L143" s="849">
        <v>1</v>
      </c>
      <c r="M143" s="849">
        <v>789.83100000000002</v>
      </c>
      <c r="N143" s="849">
        <v>15.299999999999999</v>
      </c>
      <c r="O143" s="849">
        <v>10484.44</v>
      </c>
      <c r="P143" s="837">
        <v>1.327428272630474</v>
      </c>
      <c r="Q143" s="850">
        <v>685.25751633986931</v>
      </c>
    </row>
    <row r="144" spans="1:17" ht="14.4" customHeight="1" x14ac:dyDescent="0.3">
      <c r="A144" s="831" t="s">
        <v>562</v>
      </c>
      <c r="B144" s="832" t="s">
        <v>5641</v>
      </c>
      <c r="C144" s="832" t="s">
        <v>5527</v>
      </c>
      <c r="D144" s="832" t="s">
        <v>5716</v>
      </c>
      <c r="E144" s="832" t="s">
        <v>2953</v>
      </c>
      <c r="F144" s="849">
        <v>7.1999999999999993</v>
      </c>
      <c r="G144" s="849">
        <v>11749.32</v>
      </c>
      <c r="H144" s="849">
        <v>0.56692489378590227</v>
      </c>
      <c r="I144" s="849">
        <v>1631.8500000000001</v>
      </c>
      <c r="J144" s="849">
        <v>12.7</v>
      </c>
      <c r="K144" s="849">
        <v>20724.650000000001</v>
      </c>
      <c r="L144" s="849">
        <v>1</v>
      </c>
      <c r="M144" s="849">
        <v>1631.8622047244096</v>
      </c>
      <c r="N144" s="849">
        <v>3.1</v>
      </c>
      <c r="O144" s="849">
        <v>3965.91</v>
      </c>
      <c r="P144" s="837">
        <v>0.19136197716246112</v>
      </c>
      <c r="Q144" s="850">
        <v>1279.3258064516128</v>
      </c>
    </row>
    <row r="145" spans="1:17" ht="14.4" customHeight="1" x14ac:dyDescent="0.3">
      <c r="A145" s="831" t="s">
        <v>562</v>
      </c>
      <c r="B145" s="832" t="s">
        <v>5641</v>
      </c>
      <c r="C145" s="832" t="s">
        <v>5527</v>
      </c>
      <c r="D145" s="832" t="s">
        <v>5717</v>
      </c>
      <c r="E145" s="832" t="s">
        <v>2953</v>
      </c>
      <c r="F145" s="849">
        <v>68.699999999999989</v>
      </c>
      <c r="G145" s="849">
        <v>224218.79</v>
      </c>
      <c r="H145" s="849">
        <v>0.75660830326584783</v>
      </c>
      <c r="I145" s="849">
        <v>3263.7378457059685</v>
      </c>
      <c r="J145" s="849">
        <v>90.8</v>
      </c>
      <c r="K145" s="849">
        <v>296347.25</v>
      </c>
      <c r="L145" s="849">
        <v>1</v>
      </c>
      <c r="M145" s="849">
        <v>3263.7362334801765</v>
      </c>
      <c r="N145" s="849">
        <v>96.2</v>
      </c>
      <c r="O145" s="849">
        <v>196475.91999999998</v>
      </c>
      <c r="P145" s="837">
        <v>0.66299221605734482</v>
      </c>
      <c r="Q145" s="850">
        <v>2042.3692307692306</v>
      </c>
    </row>
    <row r="146" spans="1:17" ht="14.4" customHeight="1" x14ac:dyDescent="0.3">
      <c r="A146" s="831" t="s">
        <v>562</v>
      </c>
      <c r="B146" s="832" t="s">
        <v>5641</v>
      </c>
      <c r="C146" s="832" t="s">
        <v>5527</v>
      </c>
      <c r="D146" s="832" t="s">
        <v>5718</v>
      </c>
      <c r="E146" s="832" t="s">
        <v>5673</v>
      </c>
      <c r="F146" s="849"/>
      <c r="G146" s="849"/>
      <c r="H146" s="849"/>
      <c r="I146" s="849"/>
      <c r="J146" s="849">
        <v>2</v>
      </c>
      <c r="K146" s="849">
        <v>1183.4000000000001</v>
      </c>
      <c r="L146" s="849">
        <v>1</v>
      </c>
      <c r="M146" s="849">
        <v>591.70000000000005</v>
      </c>
      <c r="N146" s="849"/>
      <c r="O146" s="849"/>
      <c r="P146" s="837"/>
      <c r="Q146" s="850"/>
    </row>
    <row r="147" spans="1:17" ht="14.4" customHeight="1" x14ac:dyDescent="0.3">
      <c r="A147" s="831" t="s">
        <v>562</v>
      </c>
      <c r="B147" s="832" t="s">
        <v>5641</v>
      </c>
      <c r="C147" s="832" t="s">
        <v>5527</v>
      </c>
      <c r="D147" s="832" t="s">
        <v>5719</v>
      </c>
      <c r="E147" s="832" t="s">
        <v>1996</v>
      </c>
      <c r="F147" s="849"/>
      <c r="G147" s="849"/>
      <c r="H147" s="849"/>
      <c r="I147" s="849"/>
      <c r="J147" s="849"/>
      <c r="K147" s="849"/>
      <c r="L147" s="849"/>
      <c r="M147" s="849"/>
      <c r="N147" s="849">
        <v>7.2</v>
      </c>
      <c r="O147" s="849">
        <v>1945.34</v>
      </c>
      <c r="P147" s="837"/>
      <c r="Q147" s="850">
        <v>270.18611111111107</v>
      </c>
    </row>
    <row r="148" spans="1:17" ht="14.4" customHeight="1" x14ac:dyDescent="0.3">
      <c r="A148" s="831" t="s">
        <v>562</v>
      </c>
      <c r="B148" s="832" t="s">
        <v>5641</v>
      </c>
      <c r="C148" s="832" t="s">
        <v>5527</v>
      </c>
      <c r="D148" s="832" t="s">
        <v>5720</v>
      </c>
      <c r="E148" s="832" t="s">
        <v>4405</v>
      </c>
      <c r="F148" s="849"/>
      <c r="G148" s="849"/>
      <c r="H148" s="849"/>
      <c r="I148" s="849"/>
      <c r="J148" s="849"/>
      <c r="K148" s="849"/>
      <c r="L148" s="849"/>
      <c r="M148" s="849"/>
      <c r="N148" s="849">
        <v>0</v>
      </c>
      <c r="O148" s="849">
        <v>0</v>
      </c>
      <c r="P148" s="837"/>
      <c r="Q148" s="850"/>
    </row>
    <row r="149" spans="1:17" ht="14.4" customHeight="1" x14ac:dyDescent="0.3">
      <c r="A149" s="831" t="s">
        <v>562</v>
      </c>
      <c r="B149" s="832" t="s">
        <v>5641</v>
      </c>
      <c r="C149" s="832" t="s">
        <v>5527</v>
      </c>
      <c r="D149" s="832" t="s">
        <v>5721</v>
      </c>
      <c r="E149" s="832" t="s">
        <v>2082</v>
      </c>
      <c r="F149" s="849"/>
      <c r="G149" s="849"/>
      <c r="H149" s="849"/>
      <c r="I149" s="849"/>
      <c r="J149" s="849"/>
      <c r="K149" s="849"/>
      <c r="L149" s="849"/>
      <c r="M149" s="849"/>
      <c r="N149" s="849">
        <v>0.4</v>
      </c>
      <c r="O149" s="849">
        <v>308.88</v>
      </c>
      <c r="P149" s="837"/>
      <c r="Q149" s="850">
        <v>772.19999999999993</v>
      </c>
    </row>
    <row r="150" spans="1:17" ht="14.4" customHeight="1" x14ac:dyDescent="0.3">
      <c r="A150" s="831" t="s">
        <v>562</v>
      </c>
      <c r="B150" s="832" t="s">
        <v>5641</v>
      </c>
      <c r="C150" s="832" t="s">
        <v>5527</v>
      </c>
      <c r="D150" s="832" t="s">
        <v>5722</v>
      </c>
      <c r="E150" s="832" t="s">
        <v>5723</v>
      </c>
      <c r="F150" s="849"/>
      <c r="G150" s="849"/>
      <c r="H150" s="849"/>
      <c r="I150" s="849"/>
      <c r="J150" s="849"/>
      <c r="K150" s="849"/>
      <c r="L150" s="849"/>
      <c r="M150" s="849"/>
      <c r="N150" s="849">
        <v>9</v>
      </c>
      <c r="O150" s="849">
        <v>1895.13</v>
      </c>
      <c r="P150" s="837"/>
      <c r="Q150" s="850">
        <v>210.57000000000002</v>
      </c>
    </row>
    <row r="151" spans="1:17" ht="14.4" customHeight="1" x14ac:dyDescent="0.3">
      <c r="A151" s="831" t="s">
        <v>562</v>
      </c>
      <c r="B151" s="832" t="s">
        <v>5641</v>
      </c>
      <c r="C151" s="832" t="s">
        <v>5527</v>
      </c>
      <c r="D151" s="832" t="s">
        <v>5724</v>
      </c>
      <c r="E151" s="832" t="s">
        <v>5725</v>
      </c>
      <c r="F151" s="849"/>
      <c r="G151" s="849"/>
      <c r="H151" s="849"/>
      <c r="I151" s="849"/>
      <c r="J151" s="849"/>
      <c r="K151" s="849"/>
      <c r="L151" s="849"/>
      <c r="M151" s="849"/>
      <c r="N151" s="849">
        <v>26</v>
      </c>
      <c r="O151" s="849">
        <v>2434.38</v>
      </c>
      <c r="P151" s="837"/>
      <c r="Q151" s="850">
        <v>93.63000000000001</v>
      </c>
    </row>
    <row r="152" spans="1:17" ht="14.4" customHeight="1" x14ac:dyDescent="0.3">
      <c r="A152" s="831" t="s">
        <v>562</v>
      </c>
      <c r="B152" s="832" t="s">
        <v>5641</v>
      </c>
      <c r="C152" s="832" t="s">
        <v>5527</v>
      </c>
      <c r="D152" s="832" t="s">
        <v>5726</v>
      </c>
      <c r="E152" s="832" t="s">
        <v>5727</v>
      </c>
      <c r="F152" s="849"/>
      <c r="G152" s="849"/>
      <c r="H152" s="849"/>
      <c r="I152" s="849"/>
      <c r="J152" s="849"/>
      <c r="K152" s="849"/>
      <c r="L152" s="849"/>
      <c r="M152" s="849"/>
      <c r="N152" s="849">
        <v>0.9</v>
      </c>
      <c r="O152" s="849">
        <v>26068.95</v>
      </c>
      <c r="P152" s="837"/>
      <c r="Q152" s="850">
        <v>28965.5</v>
      </c>
    </row>
    <row r="153" spans="1:17" ht="14.4" customHeight="1" x14ac:dyDescent="0.3">
      <c r="A153" s="831" t="s">
        <v>562</v>
      </c>
      <c r="B153" s="832" t="s">
        <v>5641</v>
      </c>
      <c r="C153" s="832" t="s">
        <v>5527</v>
      </c>
      <c r="D153" s="832" t="s">
        <v>5728</v>
      </c>
      <c r="E153" s="832" t="s">
        <v>5729</v>
      </c>
      <c r="F153" s="849"/>
      <c r="G153" s="849"/>
      <c r="H153" s="849"/>
      <c r="I153" s="849"/>
      <c r="J153" s="849"/>
      <c r="K153" s="849"/>
      <c r="L153" s="849"/>
      <c r="M153" s="849"/>
      <c r="N153" s="849">
        <v>1.4</v>
      </c>
      <c r="O153" s="849">
        <v>9485.76</v>
      </c>
      <c r="P153" s="837"/>
      <c r="Q153" s="850">
        <v>6775.5428571428574</v>
      </c>
    </row>
    <row r="154" spans="1:17" ht="14.4" customHeight="1" x14ac:dyDescent="0.3">
      <c r="A154" s="831" t="s">
        <v>562</v>
      </c>
      <c r="B154" s="832" t="s">
        <v>5641</v>
      </c>
      <c r="C154" s="832" t="s">
        <v>5730</v>
      </c>
      <c r="D154" s="832" t="s">
        <v>5731</v>
      </c>
      <c r="E154" s="832" t="s">
        <v>5732</v>
      </c>
      <c r="F154" s="849">
        <v>77</v>
      </c>
      <c r="G154" s="849">
        <v>154469.03</v>
      </c>
      <c r="H154" s="849">
        <v>1.7030399790787274</v>
      </c>
      <c r="I154" s="849">
        <v>2006.0912987012987</v>
      </c>
      <c r="J154" s="849">
        <v>42</v>
      </c>
      <c r="K154" s="849">
        <v>90701.94</v>
      </c>
      <c r="L154" s="849">
        <v>1</v>
      </c>
      <c r="M154" s="849">
        <v>2159.5700000000002</v>
      </c>
      <c r="N154" s="849">
        <v>24</v>
      </c>
      <c r="O154" s="849">
        <v>51920.83</v>
      </c>
      <c r="P154" s="837">
        <v>0.57243351134496134</v>
      </c>
      <c r="Q154" s="850">
        <v>2163.3679166666666</v>
      </c>
    </row>
    <row r="155" spans="1:17" ht="14.4" customHeight="1" x14ac:dyDescent="0.3">
      <c r="A155" s="831" t="s">
        <v>562</v>
      </c>
      <c r="B155" s="832" t="s">
        <v>5641</v>
      </c>
      <c r="C155" s="832" t="s">
        <v>5730</v>
      </c>
      <c r="D155" s="832" t="s">
        <v>5733</v>
      </c>
      <c r="E155" s="832" t="s">
        <v>5734</v>
      </c>
      <c r="F155" s="849">
        <v>1</v>
      </c>
      <c r="G155" s="849">
        <v>2465.62</v>
      </c>
      <c r="H155" s="849">
        <v>7.1810793375263401E-2</v>
      </c>
      <c r="I155" s="849">
        <v>2465.62</v>
      </c>
      <c r="J155" s="849">
        <v>13</v>
      </c>
      <c r="K155" s="849">
        <v>34334.949999999997</v>
      </c>
      <c r="L155" s="849">
        <v>1</v>
      </c>
      <c r="M155" s="849">
        <v>2641.1499999999996</v>
      </c>
      <c r="N155" s="849">
        <v>31</v>
      </c>
      <c r="O155" s="849">
        <v>82107.199999999997</v>
      </c>
      <c r="P155" s="837">
        <v>2.3913592418221086</v>
      </c>
      <c r="Q155" s="850">
        <v>2648.6193548387096</v>
      </c>
    </row>
    <row r="156" spans="1:17" ht="14.4" customHeight="1" x14ac:dyDescent="0.3">
      <c r="A156" s="831" t="s">
        <v>562</v>
      </c>
      <c r="B156" s="832" t="s">
        <v>5641</v>
      </c>
      <c r="C156" s="832" t="s">
        <v>5730</v>
      </c>
      <c r="D156" s="832" t="s">
        <v>5735</v>
      </c>
      <c r="E156" s="832" t="s">
        <v>5736</v>
      </c>
      <c r="F156" s="849">
        <v>1</v>
      </c>
      <c r="G156" s="849">
        <v>2006.51</v>
      </c>
      <c r="H156" s="849"/>
      <c r="I156" s="849">
        <v>2006.51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562</v>
      </c>
      <c r="B157" s="832" t="s">
        <v>5641</v>
      </c>
      <c r="C157" s="832" t="s">
        <v>5730</v>
      </c>
      <c r="D157" s="832" t="s">
        <v>5737</v>
      </c>
      <c r="E157" s="832" t="s">
        <v>5738</v>
      </c>
      <c r="F157" s="849">
        <v>1</v>
      </c>
      <c r="G157" s="849">
        <v>9911.33</v>
      </c>
      <c r="H157" s="849">
        <v>0.96141097956669563</v>
      </c>
      <c r="I157" s="849">
        <v>9911.33</v>
      </c>
      <c r="J157" s="849">
        <v>1</v>
      </c>
      <c r="K157" s="849">
        <v>10309.15</v>
      </c>
      <c r="L157" s="849">
        <v>1</v>
      </c>
      <c r="M157" s="849">
        <v>10309.15</v>
      </c>
      <c r="N157" s="849"/>
      <c r="O157" s="849"/>
      <c r="P157" s="837"/>
      <c r="Q157" s="850"/>
    </row>
    <row r="158" spans="1:17" ht="14.4" customHeight="1" x14ac:dyDescent="0.3">
      <c r="A158" s="831" t="s">
        <v>562</v>
      </c>
      <c r="B158" s="832" t="s">
        <v>5641</v>
      </c>
      <c r="C158" s="832" t="s">
        <v>5730</v>
      </c>
      <c r="D158" s="832" t="s">
        <v>5739</v>
      </c>
      <c r="E158" s="832" t="s">
        <v>5740</v>
      </c>
      <c r="F158" s="849">
        <v>3</v>
      </c>
      <c r="G158" s="849">
        <v>3189.09</v>
      </c>
      <c r="H158" s="849">
        <v>0.52642186842300753</v>
      </c>
      <c r="I158" s="849">
        <v>1063.03</v>
      </c>
      <c r="J158" s="849">
        <v>5</v>
      </c>
      <c r="K158" s="849">
        <v>6058.0499999999993</v>
      </c>
      <c r="L158" s="849">
        <v>1</v>
      </c>
      <c r="M158" s="849">
        <v>1211.6099999999999</v>
      </c>
      <c r="N158" s="849">
        <v>2</v>
      </c>
      <c r="O158" s="849">
        <v>2423.2199999999998</v>
      </c>
      <c r="P158" s="837">
        <v>0.4</v>
      </c>
      <c r="Q158" s="850">
        <v>1211.6099999999999</v>
      </c>
    </row>
    <row r="159" spans="1:17" ht="14.4" customHeight="1" x14ac:dyDescent="0.3">
      <c r="A159" s="831" t="s">
        <v>562</v>
      </c>
      <c r="B159" s="832" t="s">
        <v>5641</v>
      </c>
      <c r="C159" s="832" t="s">
        <v>5730</v>
      </c>
      <c r="D159" s="832" t="s">
        <v>5741</v>
      </c>
      <c r="E159" s="832" t="s">
        <v>5742</v>
      </c>
      <c r="F159" s="849">
        <v>2</v>
      </c>
      <c r="G159" s="849">
        <v>483.62</v>
      </c>
      <c r="H159" s="849"/>
      <c r="I159" s="849">
        <v>241.81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562</v>
      </c>
      <c r="B160" s="832" t="s">
        <v>5641</v>
      </c>
      <c r="C160" s="832" t="s">
        <v>5743</v>
      </c>
      <c r="D160" s="832" t="s">
        <v>5744</v>
      </c>
      <c r="E160" s="832" t="s">
        <v>5745</v>
      </c>
      <c r="F160" s="849">
        <v>1</v>
      </c>
      <c r="G160" s="849">
        <v>329.98</v>
      </c>
      <c r="H160" s="849"/>
      <c r="I160" s="849">
        <v>329.98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562</v>
      </c>
      <c r="B161" s="832" t="s">
        <v>5641</v>
      </c>
      <c r="C161" s="832" t="s">
        <v>5743</v>
      </c>
      <c r="D161" s="832" t="s">
        <v>5746</v>
      </c>
      <c r="E161" s="832" t="s">
        <v>5747</v>
      </c>
      <c r="F161" s="849">
        <v>1</v>
      </c>
      <c r="G161" s="849">
        <v>69.02</v>
      </c>
      <c r="H161" s="849"/>
      <c r="I161" s="849">
        <v>69.02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562</v>
      </c>
      <c r="B162" s="832" t="s">
        <v>5641</v>
      </c>
      <c r="C162" s="832" t="s">
        <v>5743</v>
      </c>
      <c r="D162" s="832" t="s">
        <v>5748</v>
      </c>
      <c r="E162" s="832" t="s">
        <v>5749</v>
      </c>
      <c r="F162" s="849">
        <v>4</v>
      </c>
      <c r="G162" s="849">
        <v>6829.24</v>
      </c>
      <c r="H162" s="849"/>
      <c r="I162" s="849">
        <v>1707.31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562</v>
      </c>
      <c r="B163" s="832" t="s">
        <v>5641</v>
      </c>
      <c r="C163" s="832" t="s">
        <v>5743</v>
      </c>
      <c r="D163" s="832" t="s">
        <v>5750</v>
      </c>
      <c r="E163" s="832" t="s">
        <v>5751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3360</v>
      </c>
      <c r="P163" s="837"/>
      <c r="Q163" s="850">
        <v>3360</v>
      </c>
    </row>
    <row r="164" spans="1:17" ht="14.4" customHeight="1" x14ac:dyDescent="0.3">
      <c r="A164" s="831" t="s">
        <v>562</v>
      </c>
      <c r="B164" s="832" t="s">
        <v>5641</v>
      </c>
      <c r="C164" s="832" t="s">
        <v>5743</v>
      </c>
      <c r="D164" s="832" t="s">
        <v>5752</v>
      </c>
      <c r="E164" s="832" t="s">
        <v>5753</v>
      </c>
      <c r="F164" s="849"/>
      <c r="G164" s="849"/>
      <c r="H164" s="849"/>
      <c r="I164" s="849"/>
      <c r="J164" s="849"/>
      <c r="K164" s="849"/>
      <c r="L164" s="849"/>
      <c r="M164" s="849"/>
      <c r="N164" s="849">
        <v>0.1</v>
      </c>
      <c r="O164" s="849">
        <v>25.2</v>
      </c>
      <c r="P164" s="837"/>
      <c r="Q164" s="850">
        <v>251.99999999999997</v>
      </c>
    </row>
    <row r="165" spans="1:17" ht="14.4" customHeight="1" x14ac:dyDescent="0.3">
      <c r="A165" s="831" t="s">
        <v>562</v>
      </c>
      <c r="B165" s="832" t="s">
        <v>5641</v>
      </c>
      <c r="C165" s="832" t="s">
        <v>5743</v>
      </c>
      <c r="D165" s="832" t="s">
        <v>5754</v>
      </c>
      <c r="E165" s="832" t="s">
        <v>5753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1848.87</v>
      </c>
      <c r="P165" s="837"/>
      <c r="Q165" s="850">
        <v>1848.87</v>
      </c>
    </row>
    <row r="166" spans="1:17" ht="14.4" customHeight="1" x14ac:dyDescent="0.3">
      <c r="A166" s="831" t="s">
        <v>562</v>
      </c>
      <c r="B166" s="832" t="s">
        <v>5641</v>
      </c>
      <c r="C166" s="832" t="s">
        <v>5743</v>
      </c>
      <c r="D166" s="832" t="s">
        <v>5755</v>
      </c>
      <c r="E166" s="832" t="s">
        <v>5756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490</v>
      </c>
      <c r="P166" s="837"/>
      <c r="Q166" s="850">
        <v>490</v>
      </c>
    </row>
    <row r="167" spans="1:17" ht="14.4" customHeight="1" x14ac:dyDescent="0.3">
      <c r="A167" s="831" t="s">
        <v>562</v>
      </c>
      <c r="B167" s="832" t="s">
        <v>5641</v>
      </c>
      <c r="C167" s="832" t="s">
        <v>1016</v>
      </c>
      <c r="D167" s="832" t="s">
        <v>5757</v>
      </c>
      <c r="E167" s="832" t="s">
        <v>5758</v>
      </c>
      <c r="F167" s="849">
        <v>11998</v>
      </c>
      <c r="G167" s="849">
        <v>13053435</v>
      </c>
      <c r="H167" s="849">
        <v>0.94333889648420144</v>
      </c>
      <c r="I167" s="849">
        <v>1087.9675779296549</v>
      </c>
      <c r="J167" s="849">
        <v>12571</v>
      </c>
      <c r="K167" s="849">
        <v>13837482</v>
      </c>
      <c r="L167" s="849">
        <v>1</v>
      </c>
      <c r="M167" s="849">
        <v>1100.7463208973033</v>
      </c>
      <c r="N167" s="849">
        <v>11334</v>
      </c>
      <c r="O167" s="849">
        <v>12389522</v>
      </c>
      <c r="P167" s="837">
        <v>0.89535957481281636</v>
      </c>
      <c r="Q167" s="850">
        <v>1093.1288159520029</v>
      </c>
    </row>
    <row r="168" spans="1:17" ht="14.4" customHeight="1" x14ac:dyDescent="0.3">
      <c r="A168" s="831" t="s">
        <v>562</v>
      </c>
      <c r="B168" s="832" t="s">
        <v>5641</v>
      </c>
      <c r="C168" s="832" t="s">
        <v>1016</v>
      </c>
      <c r="D168" s="832" t="s">
        <v>5759</v>
      </c>
      <c r="E168" s="832" t="s">
        <v>5760</v>
      </c>
      <c r="F168" s="849">
        <v>61</v>
      </c>
      <c r="G168" s="849">
        <v>11895</v>
      </c>
      <c r="H168" s="849">
        <v>1.0463581984517945</v>
      </c>
      <c r="I168" s="849">
        <v>195</v>
      </c>
      <c r="J168" s="849">
        <v>58</v>
      </c>
      <c r="K168" s="849">
        <v>11368</v>
      </c>
      <c r="L168" s="849">
        <v>1</v>
      </c>
      <c r="M168" s="849">
        <v>196</v>
      </c>
      <c r="N168" s="849">
        <v>49</v>
      </c>
      <c r="O168" s="849">
        <v>9604</v>
      </c>
      <c r="P168" s="837">
        <v>0.84482758620689657</v>
      </c>
      <c r="Q168" s="850">
        <v>196</v>
      </c>
    </row>
    <row r="169" spans="1:17" ht="14.4" customHeight="1" x14ac:dyDescent="0.3">
      <c r="A169" s="831" t="s">
        <v>562</v>
      </c>
      <c r="B169" s="832" t="s">
        <v>5641</v>
      </c>
      <c r="C169" s="832" t="s">
        <v>1016</v>
      </c>
      <c r="D169" s="832" t="s">
        <v>5759</v>
      </c>
      <c r="E169" s="832" t="s">
        <v>5761</v>
      </c>
      <c r="F169" s="849">
        <v>19</v>
      </c>
      <c r="G169" s="849">
        <v>3705</v>
      </c>
      <c r="H169" s="849"/>
      <c r="I169" s="849">
        <v>195</v>
      </c>
      <c r="J169" s="849"/>
      <c r="K169" s="849"/>
      <c r="L169" s="849"/>
      <c r="M169" s="849"/>
      <c r="N169" s="849">
        <v>5</v>
      </c>
      <c r="O169" s="849">
        <v>980</v>
      </c>
      <c r="P169" s="837"/>
      <c r="Q169" s="850">
        <v>196</v>
      </c>
    </row>
    <row r="170" spans="1:17" ht="14.4" customHeight="1" x14ac:dyDescent="0.3">
      <c r="A170" s="831" t="s">
        <v>562</v>
      </c>
      <c r="B170" s="832" t="s">
        <v>5641</v>
      </c>
      <c r="C170" s="832" t="s">
        <v>1016</v>
      </c>
      <c r="D170" s="832" t="s">
        <v>5587</v>
      </c>
      <c r="E170" s="832" t="s">
        <v>5588</v>
      </c>
      <c r="F170" s="849">
        <v>844</v>
      </c>
      <c r="G170" s="849">
        <v>590924</v>
      </c>
      <c r="H170" s="849">
        <v>1.1531776961190872</v>
      </c>
      <c r="I170" s="849">
        <v>700.14691943127957</v>
      </c>
      <c r="J170" s="849">
        <v>731</v>
      </c>
      <c r="K170" s="849">
        <v>512431</v>
      </c>
      <c r="L170" s="849">
        <v>1</v>
      </c>
      <c r="M170" s="849">
        <v>701</v>
      </c>
      <c r="N170" s="849">
        <v>579</v>
      </c>
      <c r="O170" s="849">
        <v>406438</v>
      </c>
      <c r="P170" s="837">
        <v>0.7931565420515152</v>
      </c>
      <c r="Q170" s="850">
        <v>701.96545768566489</v>
      </c>
    </row>
    <row r="171" spans="1:17" ht="14.4" customHeight="1" x14ac:dyDescent="0.3">
      <c r="A171" s="831" t="s">
        <v>562</v>
      </c>
      <c r="B171" s="832" t="s">
        <v>5641</v>
      </c>
      <c r="C171" s="832" t="s">
        <v>1016</v>
      </c>
      <c r="D171" s="832" t="s">
        <v>5590</v>
      </c>
      <c r="E171" s="832" t="s">
        <v>5592</v>
      </c>
      <c r="F171" s="849">
        <v>569</v>
      </c>
      <c r="G171" s="849">
        <v>252336</v>
      </c>
      <c r="H171" s="849">
        <v>0.70076982037524582</v>
      </c>
      <c r="I171" s="849">
        <v>443.47275922671355</v>
      </c>
      <c r="J171" s="849">
        <v>811</v>
      </c>
      <c r="K171" s="849">
        <v>360084</v>
      </c>
      <c r="L171" s="849">
        <v>1</v>
      </c>
      <c r="M171" s="849">
        <v>444</v>
      </c>
      <c r="N171" s="849">
        <v>669</v>
      </c>
      <c r="O171" s="849">
        <v>297687</v>
      </c>
      <c r="P171" s="837">
        <v>0.82671543306561801</v>
      </c>
      <c r="Q171" s="850">
        <v>444.97309417040361</v>
      </c>
    </row>
    <row r="172" spans="1:17" ht="14.4" customHeight="1" x14ac:dyDescent="0.3">
      <c r="A172" s="831" t="s">
        <v>562</v>
      </c>
      <c r="B172" s="832" t="s">
        <v>5641</v>
      </c>
      <c r="C172" s="832" t="s">
        <v>1016</v>
      </c>
      <c r="D172" s="832" t="s">
        <v>5593</v>
      </c>
      <c r="E172" s="832" t="s">
        <v>5595</v>
      </c>
      <c r="F172" s="849">
        <v>611</v>
      </c>
      <c r="G172" s="849">
        <v>135474</v>
      </c>
      <c r="H172" s="849">
        <v>0.86057857224530243</v>
      </c>
      <c r="I172" s="849">
        <v>221.72504091653028</v>
      </c>
      <c r="J172" s="849">
        <v>706</v>
      </c>
      <c r="K172" s="849">
        <v>157422</v>
      </c>
      <c r="L172" s="849">
        <v>1</v>
      </c>
      <c r="M172" s="849">
        <v>222.97733711048159</v>
      </c>
      <c r="N172" s="849">
        <v>566</v>
      </c>
      <c r="O172" s="849">
        <v>126218</v>
      </c>
      <c r="P172" s="837">
        <v>0.80178119957820382</v>
      </c>
      <c r="Q172" s="850">
        <v>223</v>
      </c>
    </row>
    <row r="173" spans="1:17" ht="14.4" customHeight="1" x14ac:dyDescent="0.3">
      <c r="A173" s="831" t="s">
        <v>562</v>
      </c>
      <c r="B173" s="832" t="s">
        <v>5641</v>
      </c>
      <c r="C173" s="832" t="s">
        <v>1016</v>
      </c>
      <c r="D173" s="832" t="s">
        <v>5762</v>
      </c>
      <c r="E173" s="832" t="s">
        <v>5763</v>
      </c>
      <c r="F173" s="849">
        <v>0</v>
      </c>
      <c r="G173" s="849">
        <v>0</v>
      </c>
      <c r="H173" s="849"/>
      <c r="I173" s="849"/>
      <c r="J173" s="849">
        <v>0</v>
      </c>
      <c r="K173" s="849">
        <v>0</v>
      </c>
      <c r="L173" s="849"/>
      <c r="M173" s="849"/>
      <c r="N173" s="849">
        <v>0</v>
      </c>
      <c r="O173" s="849">
        <v>0</v>
      </c>
      <c r="P173" s="837"/>
      <c r="Q173" s="850"/>
    </row>
    <row r="174" spans="1:17" ht="14.4" customHeight="1" x14ac:dyDescent="0.3">
      <c r="A174" s="831" t="s">
        <v>562</v>
      </c>
      <c r="B174" s="832" t="s">
        <v>5641</v>
      </c>
      <c r="C174" s="832" t="s">
        <v>1016</v>
      </c>
      <c r="D174" s="832" t="s">
        <v>5764</v>
      </c>
      <c r="E174" s="832" t="s">
        <v>5765</v>
      </c>
      <c r="F174" s="849">
        <v>438</v>
      </c>
      <c r="G174" s="849">
        <v>0</v>
      </c>
      <c r="H174" s="849"/>
      <c r="I174" s="849">
        <v>0</v>
      </c>
      <c r="J174" s="849">
        <v>574</v>
      </c>
      <c r="K174" s="849">
        <v>0</v>
      </c>
      <c r="L174" s="849"/>
      <c r="M174" s="849">
        <v>0</v>
      </c>
      <c r="N174" s="849">
        <v>204</v>
      </c>
      <c r="O174" s="849">
        <v>0</v>
      </c>
      <c r="P174" s="837"/>
      <c r="Q174" s="850">
        <v>0</v>
      </c>
    </row>
    <row r="175" spans="1:17" ht="14.4" customHeight="1" x14ac:dyDescent="0.3">
      <c r="A175" s="831" t="s">
        <v>562</v>
      </c>
      <c r="B175" s="832" t="s">
        <v>5641</v>
      </c>
      <c r="C175" s="832" t="s">
        <v>1016</v>
      </c>
      <c r="D175" s="832" t="s">
        <v>5549</v>
      </c>
      <c r="E175" s="832" t="s">
        <v>5596</v>
      </c>
      <c r="F175" s="849">
        <v>884</v>
      </c>
      <c r="G175" s="849">
        <v>312913</v>
      </c>
      <c r="H175" s="849">
        <v>1.0762492089260656</v>
      </c>
      <c r="I175" s="849">
        <v>353.97398190045249</v>
      </c>
      <c r="J175" s="849">
        <v>819</v>
      </c>
      <c r="K175" s="849">
        <v>290744</v>
      </c>
      <c r="L175" s="849">
        <v>1</v>
      </c>
      <c r="M175" s="849">
        <v>354.99877899877902</v>
      </c>
      <c r="N175" s="849">
        <v>707</v>
      </c>
      <c r="O175" s="849">
        <v>250985</v>
      </c>
      <c r="P175" s="837">
        <v>0.86325083234735711</v>
      </c>
      <c r="Q175" s="850">
        <v>355</v>
      </c>
    </row>
    <row r="176" spans="1:17" ht="14.4" customHeight="1" x14ac:dyDescent="0.3">
      <c r="A176" s="831" t="s">
        <v>562</v>
      </c>
      <c r="B176" s="832" t="s">
        <v>5641</v>
      </c>
      <c r="C176" s="832" t="s">
        <v>1016</v>
      </c>
      <c r="D176" s="832" t="s">
        <v>5766</v>
      </c>
      <c r="E176" s="832" t="s">
        <v>5767</v>
      </c>
      <c r="F176" s="849">
        <v>1</v>
      </c>
      <c r="G176" s="849">
        <v>58</v>
      </c>
      <c r="H176" s="849"/>
      <c r="I176" s="849">
        <v>58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562</v>
      </c>
      <c r="B177" s="832" t="s">
        <v>5641</v>
      </c>
      <c r="C177" s="832" t="s">
        <v>1016</v>
      </c>
      <c r="D177" s="832" t="s">
        <v>5768</v>
      </c>
      <c r="E177" s="832" t="s">
        <v>5769</v>
      </c>
      <c r="F177" s="849">
        <v>4</v>
      </c>
      <c r="G177" s="849">
        <v>0</v>
      </c>
      <c r="H177" s="849"/>
      <c r="I177" s="849">
        <v>0</v>
      </c>
      <c r="J177" s="849">
        <v>7</v>
      </c>
      <c r="K177" s="849">
        <v>0</v>
      </c>
      <c r="L177" s="849"/>
      <c r="M177" s="849">
        <v>0</v>
      </c>
      <c r="N177" s="849"/>
      <c r="O177" s="849"/>
      <c r="P177" s="837"/>
      <c r="Q177" s="850"/>
    </row>
    <row r="178" spans="1:17" ht="14.4" customHeight="1" x14ac:dyDescent="0.3">
      <c r="A178" s="831" t="s">
        <v>562</v>
      </c>
      <c r="B178" s="832" t="s">
        <v>5641</v>
      </c>
      <c r="C178" s="832" t="s">
        <v>1016</v>
      </c>
      <c r="D178" s="832" t="s">
        <v>5768</v>
      </c>
      <c r="E178" s="832" t="s">
        <v>5770</v>
      </c>
      <c r="F178" s="849"/>
      <c r="G178" s="849"/>
      <c r="H178" s="849"/>
      <c r="I178" s="849"/>
      <c r="J178" s="849"/>
      <c r="K178" s="849"/>
      <c r="L178" s="849"/>
      <c r="M178" s="849"/>
      <c r="N178" s="849">
        <v>11</v>
      </c>
      <c r="O178" s="849">
        <v>0</v>
      </c>
      <c r="P178" s="837"/>
      <c r="Q178" s="850">
        <v>0</v>
      </c>
    </row>
    <row r="179" spans="1:17" ht="14.4" customHeight="1" x14ac:dyDescent="0.3">
      <c r="A179" s="831" t="s">
        <v>562</v>
      </c>
      <c r="B179" s="832" t="s">
        <v>5641</v>
      </c>
      <c r="C179" s="832" t="s">
        <v>1016</v>
      </c>
      <c r="D179" s="832" t="s">
        <v>5771</v>
      </c>
      <c r="E179" s="832" t="s">
        <v>5772</v>
      </c>
      <c r="F179" s="849"/>
      <c r="G179" s="849"/>
      <c r="H179" s="849"/>
      <c r="I179" s="849"/>
      <c r="J179" s="849"/>
      <c r="K179" s="849"/>
      <c r="L179" s="849"/>
      <c r="M179" s="849"/>
      <c r="N179" s="849">
        <v>3</v>
      </c>
      <c r="O179" s="849">
        <v>0</v>
      </c>
      <c r="P179" s="837"/>
      <c r="Q179" s="850">
        <v>0</v>
      </c>
    </row>
    <row r="180" spans="1:17" ht="14.4" customHeight="1" x14ac:dyDescent="0.3">
      <c r="A180" s="831" t="s">
        <v>562</v>
      </c>
      <c r="B180" s="832" t="s">
        <v>5641</v>
      </c>
      <c r="C180" s="832" t="s">
        <v>1016</v>
      </c>
      <c r="D180" s="832" t="s">
        <v>5773</v>
      </c>
      <c r="E180" s="832" t="s">
        <v>5774</v>
      </c>
      <c r="F180" s="849">
        <v>7</v>
      </c>
      <c r="G180" s="849">
        <v>1645</v>
      </c>
      <c r="H180" s="849">
        <v>1.75</v>
      </c>
      <c r="I180" s="849">
        <v>235</v>
      </c>
      <c r="J180" s="849">
        <v>4</v>
      </c>
      <c r="K180" s="849">
        <v>940</v>
      </c>
      <c r="L180" s="849">
        <v>1</v>
      </c>
      <c r="M180" s="849">
        <v>235</v>
      </c>
      <c r="N180" s="849"/>
      <c r="O180" s="849"/>
      <c r="P180" s="837"/>
      <c r="Q180" s="850"/>
    </row>
    <row r="181" spans="1:17" ht="14.4" customHeight="1" x14ac:dyDescent="0.3">
      <c r="A181" s="831" t="s">
        <v>562</v>
      </c>
      <c r="B181" s="832" t="s">
        <v>5641</v>
      </c>
      <c r="C181" s="832" t="s">
        <v>1016</v>
      </c>
      <c r="D181" s="832" t="s">
        <v>5773</v>
      </c>
      <c r="E181" s="832" t="s">
        <v>5775</v>
      </c>
      <c r="F181" s="849"/>
      <c r="G181" s="849"/>
      <c r="H181" s="849"/>
      <c r="I181" s="849"/>
      <c r="J181" s="849">
        <v>4</v>
      </c>
      <c r="K181" s="849">
        <v>940</v>
      </c>
      <c r="L181" s="849">
        <v>1</v>
      </c>
      <c r="M181" s="849">
        <v>235</v>
      </c>
      <c r="N181" s="849">
        <v>1</v>
      </c>
      <c r="O181" s="849">
        <v>236</v>
      </c>
      <c r="P181" s="837">
        <v>0.25106382978723402</v>
      </c>
      <c r="Q181" s="850">
        <v>236</v>
      </c>
    </row>
    <row r="182" spans="1:17" ht="14.4" customHeight="1" x14ac:dyDescent="0.3">
      <c r="A182" s="831" t="s">
        <v>562</v>
      </c>
      <c r="B182" s="832" t="s">
        <v>5776</v>
      </c>
      <c r="C182" s="832" t="s">
        <v>1016</v>
      </c>
      <c r="D182" s="832" t="s">
        <v>5777</v>
      </c>
      <c r="E182" s="832" t="s">
        <v>5778</v>
      </c>
      <c r="F182" s="849">
        <v>4</v>
      </c>
      <c r="G182" s="849">
        <v>7856</v>
      </c>
      <c r="H182" s="849"/>
      <c r="I182" s="849">
        <v>1964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562</v>
      </c>
      <c r="B183" s="832" t="s">
        <v>5776</v>
      </c>
      <c r="C183" s="832" t="s">
        <v>1016</v>
      </c>
      <c r="D183" s="832" t="s">
        <v>5779</v>
      </c>
      <c r="E183" s="832" t="s">
        <v>5780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2774</v>
      </c>
      <c r="P183" s="837"/>
      <c r="Q183" s="850">
        <v>2774</v>
      </c>
    </row>
    <row r="184" spans="1:17" ht="14.4" customHeight="1" x14ac:dyDescent="0.3">
      <c r="A184" s="831" t="s">
        <v>562</v>
      </c>
      <c r="B184" s="832" t="s">
        <v>5776</v>
      </c>
      <c r="C184" s="832" t="s">
        <v>1016</v>
      </c>
      <c r="D184" s="832" t="s">
        <v>5781</v>
      </c>
      <c r="E184" s="832" t="s">
        <v>5782</v>
      </c>
      <c r="F184" s="849">
        <v>1</v>
      </c>
      <c r="G184" s="849">
        <v>0</v>
      </c>
      <c r="H184" s="849"/>
      <c r="I184" s="849">
        <v>0</v>
      </c>
      <c r="J184" s="849"/>
      <c r="K184" s="849"/>
      <c r="L184" s="849"/>
      <c r="M184" s="849"/>
      <c r="N184" s="849">
        <v>1</v>
      </c>
      <c r="O184" s="849">
        <v>0</v>
      </c>
      <c r="P184" s="837"/>
      <c r="Q184" s="850">
        <v>0</v>
      </c>
    </row>
    <row r="185" spans="1:17" ht="14.4" customHeight="1" x14ac:dyDescent="0.3">
      <c r="A185" s="831" t="s">
        <v>562</v>
      </c>
      <c r="B185" s="832" t="s">
        <v>5776</v>
      </c>
      <c r="C185" s="832" t="s">
        <v>1016</v>
      </c>
      <c r="D185" s="832" t="s">
        <v>5783</v>
      </c>
      <c r="E185" s="832" t="s">
        <v>5784</v>
      </c>
      <c r="F185" s="849">
        <v>1</v>
      </c>
      <c r="G185" s="849">
        <v>0</v>
      </c>
      <c r="H185" s="849"/>
      <c r="I185" s="849">
        <v>0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562</v>
      </c>
      <c r="B186" s="832" t="s">
        <v>5776</v>
      </c>
      <c r="C186" s="832" t="s">
        <v>1016</v>
      </c>
      <c r="D186" s="832" t="s">
        <v>5785</v>
      </c>
      <c r="E186" s="832" t="s">
        <v>5786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0</v>
      </c>
      <c r="P186" s="837"/>
      <c r="Q186" s="850">
        <v>0</v>
      </c>
    </row>
    <row r="187" spans="1:17" ht="14.4" customHeight="1" x14ac:dyDescent="0.3">
      <c r="A187" s="831" t="s">
        <v>562</v>
      </c>
      <c r="B187" s="832" t="s">
        <v>5776</v>
      </c>
      <c r="C187" s="832" t="s">
        <v>1016</v>
      </c>
      <c r="D187" s="832" t="s">
        <v>5787</v>
      </c>
      <c r="E187" s="832" t="s">
        <v>5788</v>
      </c>
      <c r="F187" s="849">
        <v>1</v>
      </c>
      <c r="G187" s="849">
        <v>0</v>
      </c>
      <c r="H187" s="849"/>
      <c r="I187" s="849">
        <v>0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562</v>
      </c>
      <c r="B188" s="832" t="s">
        <v>5776</v>
      </c>
      <c r="C188" s="832" t="s">
        <v>1016</v>
      </c>
      <c r="D188" s="832" t="s">
        <v>5789</v>
      </c>
      <c r="E188" s="832" t="s">
        <v>5790</v>
      </c>
      <c r="F188" s="849">
        <v>1</v>
      </c>
      <c r="G188" s="849">
        <v>0</v>
      </c>
      <c r="H188" s="849"/>
      <c r="I188" s="849">
        <v>0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562</v>
      </c>
      <c r="B189" s="832" t="s">
        <v>5776</v>
      </c>
      <c r="C189" s="832" t="s">
        <v>1016</v>
      </c>
      <c r="D189" s="832" t="s">
        <v>5791</v>
      </c>
      <c r="E189" s="832" t="s">
        <v>5792</v>
      </c>
      <c r="F189" s="849">
        <v>1</v>
      </c>
      <c r="G189" s="849">
        <v>86</v>
      </c>
      <c r="H189" s="849"/>
      <c r="I189" s="849">
        <v>86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562</v>
      </c>
      <c r="B190" s="832" t="s">
        <v>5776</v>
      </c>
      <c r="C190" s="832" t="s">
        <v>1016</v>
      </c>
      <c r="D190" s="832" t="s">
        <v>5793</v>
      </c>
      <c r="E190" s="832" t="s">
        <v>5794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534</v>
      </c>
      <c r="P190" s="837"/>
      <c r="Q190" s="850">
        <v>534</v>
      </c>
    </row>
    <row r="191" spans="1:17" ht="14.4" customHeight="1" x14ac:dyDescent="0.3">
      <c r="A191" s="831" t="s">
        <v>562</v>
      </c>
      <c r="B191" s="832" t="s">
        <v>5776</v>
      </c>
      <c r="C191" s="832" t="s">
        <v>1016</v>
      </c>
      <c r="D191" s="832" t="s">
        <v>5795</v>
      </c>
      <c r="E191" s="832" t="s">
        <v>5796</v>
      </c>
      <c r="F191" s="849">
        <v>1</v>
      </c>
      <c r="G191" s="849">
        <v>2736</v>
      </c>
      <c r="H191" s="849"/>
      <c r="I191" s="849">
        <v>2736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562</v>
      </c>
      <c r="B192" s="832" t="s">
        <v>5776</v>
      </c>
      <c r="C192" s="832" t="s">
        <v>1016</v>
      </c>
      <c r="D192" s="832" t="s">
        <v>5797</v>
      </c>
      <c r="E192" s="832" t="s">
        <v>5798</v>
      </c>
      <c r="F192" s="849">
        <v>1</v>
      </c>
      <c r="G192" s="849">
        <v>0</v>
      </c>
      <c r="H192" s="849"/>
      <c r="I192" s="849">
        <v>0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562</v>
      </c>
      <c r="B193" s="832" t="s">
        <v>5776</v>
      </c>
      <c r="C193" s="832" t="s">
        <v>1016</v>
      </c>
      <c r="D193" s="832" t="s">
        <v>5799</v>
      </c>
      <c r="E193" s="832" t="s">
        <v>5800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7011</v>
      </c>
      <c r="P193" s="837"/>
      <c r="Q193" s="850">
        <v>7011</v>
      </c>
    </row>
    <row r="194" spans="1:17" ht="14.4" customHeight="1" x14ac:dyDescent="0.3">
      <c r="A194" s="831" t="s">
        <v>562</v>
      </c>
      <c r="B194" s="832" t="s">
        <v>5776</v>
      </c>
      <c r="C194" s="832" t="s">
        <v>1016</v>
      </c>
      <c r="D194" s="832" t="s">
        <v>5801</v>
      </c>
      <c r="E194" s="832" t="s">
        <v>5802</v>
      </c>
      <c r="F194" s="849">
        <v>1</v>
      </c>
      <c r="G194" s="849">
        <v>0</v>
      </c>
      <c r="H194" s="849"/>
      <c r="I194" s="849">
        <v>0</v>
      </c>
      <c r="J194" s="849"/>
      <c r="K194" s="849"/>
      <c r="L194" s="849"/>
      <c r="M194" s="849"/>
      <c r="N194" s="849">
        <v>1</v>
      </c>
      <c r="O194" s="849">
        <v>0</v>
      </c>
      <c r="P194" s="837"/>
      <c r="Q194" s="850">
        <v>0</v>
      </c>
    </row>
    <row r="195" spans="1:17" ht="14.4" customHeight="1" x14ac:dyDescent="0.3">
      <c r="A195" s="831" t="s">
        <v>562</v>
      </c>
      <c r="B195" s="832" t="s">
        <v>5776</v>
      </c>
      <c r="C195" s="832" t="s">
        <v>1016</v>
      </c>
      <c r="D195" s="832" t="s">
        <v>5803</v>
      </c>
      <c r="E195" s="832" t="s">
        <v>5804</v>
      </c>
      <c r="F195" s="849"/>
      <c r="G195" s="849"/>
      <c r="H195" s="849"/>
      <c r="I195" s="849"/>
      <c r="J195" s="849">
        <v>1</v>
      </c>
      <c r="K195" s="849">
        <v>4573</v>
      </c>
      <c r="L195" s="849">
        <v>1</v>
      </c>
      <c r="M195" s="849">
        <v>4573</v>
      </c>
      <c r="N195" s="849">
        <v>0</v>
      </c>
      <c r="O195" s="849">
        <v>0</v>
      </c>
      <c r="P195" s="837">
        <v>0</v>
      </c>
      <c r="Q195" s="850"/>
    </row>
    <row r="196" spans="1:17" ht="14.4" customHeight="1" x14ac:dyDescent="0.3">
      <c r="A196" s="831" t="s">
        <v>562</v>
      </c>
      <c r="B196" s="832" t="s">
        <v>5776</v>
      </c>
      <c r="C196" s="832" t="s">
        <v>1016</v>
      </c>
      <c r="D196" s="832" t="s">
        <v>5805</v>
      </c>
      <c r="E196" s="832" t="s">
        <v>5806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0</v>
      </c>
      <c r="P196" s="837"/>
      <c r="Q196" s="850">
        <v>0</v>
      </c>
    </row>
    <row r="197" spans="1:17" ht="14.4" customHeight="1" x14ac:dyDescent="0.3">
      <c r="A197" s="831" t="s">
        <v>562</v>
      </c>
      <c r="B197" s="832" t="s">
        <v>5776</v>
      </c>
      <c r="C197" s="832" t="s">
        <v>1016</v>
      </c>
      <c r="D197" s="832" t="s">
        <v>5807</v>
      </c>
      <c r="E197" s="832" t="s">
        <v>5808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0</v>
      </c>
      <c r="P197" s="837"/>
      <c r="Q197" s="850">
        <v>0</v>
      </c>
    </row>
    <row r="198" spans="1:17" ht="14.4" customHeight="1" x14ac:dyDescent="0.3">
      <c r="A198" s="831" t="s">
        <v>562</v>
      </c>
      <c r="B198" s="832" t="s">
        <v>5776</v>
      </c>
      <c r="C198" s="832" t="s">
        <v>1016</v>
      </c>
      <c r="D198" s="832" t="s">
        <v>5809</v>
      </c>
      <c r="E198" s="832" t="s">
        <v>5810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0</v>
      </c>
      <c r="P198" s="837"/>
      <c r="Q198" s="850">
        <v>0</v>
      </c>
    </row>
    <row r="199" spans="1:17" ht="14.4" customHeight="1" x14ac:dyDescent="0.3">
      <c r="A199" s="831" t="s">
        <v>562</v>
      </c>
      <c r="B199" s="832" t="s">
        <v>5776</v>
      </c>
      <c r="C199" s="832" t="s">
        <v>1016</v>
      </c>
      <c r="D199" s="832" t="s">
        <v>5811</v>
      </c>
      <c r="E199" s="832" t="s">
        <v>5812</v>
      </c>
      <c r="F199" s="849"/>
      <c r="G199" s="849"/>
      <c r="H199" s="849"/>
      <c r="I199" s="849"/>
      <c r="J199" s="849">
        <v>1</v>
      </c>
      <c r="K199" s="849">
        <v>4732</v>
      </c>
      <c r="L199" s="849">
        <v>1</v>
      </c>
      <c r="M199" s="849">
        <v>4732</v>
      </c>
      <c r="N199" s="849">
        <v>1</v>
      </c>
      <c r="O199" s="849">
        <v>4741</v>
      </c>
      <c r="P199" s="837">
        <v>1.0019019442096364</v>
      </c>
      <c r="Q199" s="850">
        <v>4741</v>
      </c>
    </row>
    <row r="200" spans="1:17" ht="14.4" customHeight="1" x14ac:dyDescent="0.3">
      <c r="A200" s="831" t="s">
        <v>562</v>
      </c>
      <c r="B200" s="832" t="s">
        <v>5776</v>
      </c>
      <c r="C200" s="832" t="s">
        <v>1016</v>
      </c>
      <c r="D200" s="832" t="s">
        <v>5813</v>
      </c>
      <c r="E200" s="832" t="s">
        <v>5814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0</v>
      </c>
      <c r="P200" s="837"/>
      <c r="Q200" s="850">
        <v>0</v>
      </c>
    </row>
    <row r="201" spans="1:17" ht="14.4" customHeight="1" x14ac:dyDescent="0.3">
      <c r="A201" s="831" t="s">
        <v>562</v>
      </c>
      <c r="B201" s="832" t="s">
        <v>5776</v>
      </c>
      <c r="C201" s="832" t="s">
        <v>1016</v>
      </c>
      <c r="D201" s="832" t="s">
        <v>5815</v>
      </c>
      <c r="E201" s="832" t="s">
        <v>5816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0</v>
      </c>
      <c r="P201" s="837"/>
      <c r="Q201" s="850">
        <v>0</v>
      </c>
    </row>
    <row r="202" spans="1:17" ht="14.4" customHeight="1" x14ac:dyDescent="0.3">
      <c r="A202" s="831" t="s">
        <v>562</v>
      </c>
      <c r="B202" s="832" t="s">
        <v>5817</v>
      </c>
      <c r="C202" s="832" t="s">
        <v>1016</v>
      </c>
      <c r="D202" s="832" t="s">
        <v>5818</v>
      </c>
      <c r="E202" s="832" t="s">
        <v>5819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121</v>
      </c>
      <c r="P202" s="837"/>
      <c r="Q202" s="850">
        <v>121</v>
      </c>
    </row>
    <row r="203" spans="1:17" ht="14.4" customHeight="1" x14ac:dyDescent="0.3">
      <c r="A203" s="831" t="s">
        <v>562</v>
      </c>
      <c r="B203" s="832" t="s">
        <v>5817</v>
      </c>
      <c r="C203" s="832" t="s">
        <v>1016</v>
      </c>
      <c r="D203" s="832" t="s">
        <v>5820</v>
      </c>
      <c r="E203" s="832" t="s">
        <v>5821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1114</v>
      </c>
      <c r="P203" s="837"/>
      <c r="Q203" s="850">
        <v>1114</v>
      </c>
    </row>
    <row r="204" spans="1:17" ht="14.4" customHeight="1" x14ac:dyDescent="0.3">
      <c r="A204" s="831" t="s">
        <v>562</v>
      </c>
      <c r="B204" s="832" t="s">
        <v>5522</v>
      </c>
      <c r="C204" s="832" t="s">
        <v>5527</v>
      </c>
      <c r="D204" s="832" t="s">
        <v>5712</v>
      </c>
      <c r="E204" s="832" t="s">
        <v>2977</v>
      </c>
      <c r="F204" s="849"/>
      <c r="G204" s="849"/>
      <c r="H204" s="849"/>
      <c r="I204" s="849"/>
      <c r="J204" s="849"/>
      <c r="K204" s="849"/>
      <c r="L204" s="849"/>
      <c r="M204" s="849"/>
      <c r="N204" s="849">
        <v>14</v>
      </c>
      <c r="O204" s="849">
        <v>1534.4</v>
      </c>
      <c r="P204" s="837"/>
      <c r="Q204" s="850">
        <v>109.60000000000001</v>
      </c>
    </row>
    <row r="205" spans="1:17" ht="14.4" customHeight="1" x14ac:dyDescent="0.3">
      <c r="A205" s="831" t="s">
        <v>562</v>
      </c>
      <c r="B205" s="832" t="s">
        <v>5522</v>
      </c>
      <c r="C205" s="832" t="s">
        <v>5730</v>
      </c>
      <c r="D205" s="832" t="s">
        <v>5731</v>
      </c>
      <c r="E205" s="832" t="s">
        <v>5732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2159.5700000000002</v>
      </c>
      <c r="P205" s="837"/>
      <c r="Q205" s="850">
        <v>2159.5700000000002</v>
      </c>
    </row>
    <row r="206" spans="1:17" ht="14.4" customHeight="1" x14ac:dyDescent="0.3">
      <c r="A206" s="831" t="s">
        <v>562</v>
      </c>
      <c r="B206" s="832" t="s">
        <v>5522</v>
      </c>
      <c r="C206" s="832" t="s">
        <v>1016</v>
      </c>
      <c r="D206" s="832" t="s">
        <v>5759</v>
      </c>
      <c r="E206" s="832" t="s">
        <v>5760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196</v>
      </c>
      <c r="P206" s="837"/>
      <c r="Q206" s="850">
        <v>196</v>
      </c>
    </row>
    <row r="207" spans="1:17" ht="14.4" customHeight="1" x14ac:dyDescent="0.3">
      <c r="A207" s="831" t="s">
        <v>562</v>
      </c>
      <c r="B207" s="832" t="s">
        <v>5522</v>
      </c>
      <c r="C207" s="832" t="s">
        <v>1016</v>
      </c>
      <c r="D207" s="832" t="s">
        <v>5587</v>
      </c>
      <c r="E207" s="832" t="s">
        <v>5588</v>
      </c>
      <c r="F207" s="849"/>
      <c r="G207" s="849"/>
      <c r="H207" s="849"/>
      <c r="I207" s="849"/>
      <c r="J207" s="849"/>
      <c r="K207" s="849"/>
      <c r="L207" s="849"/>
      <c r="M207" s="849"/>
      <c r="N207" s="849">
        <v>56</v>
      </c>
      <c r="O207" s="849">
        <v>28080</v>
      </c>
      <c r="P207" s="837"/>
      <c r="Q207" s="850">
        <v>501.42857142857144</v>
      </c>
    </row>
    <row r="208" spans="1:17" ht="14.4" customHeight="1" x14ac:dyDescent="0.3">
      <c r="A208" s="831" t="s">
        <v>562</v>
      </c>
      <c r="B208" s="832" t="s">
        <v>5522</v>
      </c>
      <c r="C208" s="832" t="s">
        <v>1016</v>
      </c>
      <c r="D208" s="832" t="s">
        <v>5587</v>
      </c>
      <c r="E208" s="832" t="s">
        <v>5589</v>
      </c>
      <c r="F208" s="849"/>
      <c r="G208" s="849"/>
      <c r="H208" s="849"/>
      <c r="I208" s="849"/>
      <c r="J208" s="849"/>
      <c r="K208" s="849"/>
      <c r="L208" s="849"/>
      <c r="M208" s="849"/>
      <c r="N208" s="849">
        <v>18</v>
      </c>
      <c r="O208" s="849">
        <v>2106</v>
      </c>
      <c r="P208" s="837"/>
      <c r="Q208" s="850">
        <v>117</v>
      </c>
    </row>
    <row r="209" spans="1:17" ht="14.4" customHeight="1" x14ac:dyDescent="0.3">
      <c r="A209" s="831" t="s">
        <v>562</v>
      </c>
      <c r="B209" s="832" t="s">
        <v>5522</v>
      </c>
      <c r="C209" s="832" t="s">
        <v>1016</v>
      </c>
      <c r="D209" s="832" t="s">
        <v>5590</v>
      </c>
      <c r="E209" s="832" t="s">
        <v>5591</v>
      </c>
      <c r="F209" s="849"/>
      <c r="G209" s="849"/>
      <c r="H209" s="849"/>
      <c r="I209" s="849"/>
      <c r="J209" s="849"/>
      <c r="K209" s="849"/>
      <c r="L209" s="849"/>
      <c r="M209" s="849"/>
      <c r="N209" s="849">
        <v>15</v>
      </c>
      <c r="O209" s="849">
        <v>3560</v>
      </c>
      <c r="P209" s="837"/>
      <c r="Q209" s="850">
        <v>237.33333333333334</v>
      </c>
    </row>
    <row r="210" spans="1:17" ht="14.4" customHeight="1" x14ac:dyDescent="0.3">
      <c r="A210" s="831" t="s">
        <v>562</v>
      </c>
      <c r="B210" s="832" t="s">
        <v>5522</v>
      </c>
      <c r="C210" s="832" t="s">
        <v>1016</v>
      </c>
      <c r="D210" s="832" t="s">
        <v>5590</v>
      </c>
      <c r="E210" s="832" t="s">
        <v>5592</v>
      </c>
      <c r="F210" s="849"/>
      <c r="G210" s="849"/>
      <c r="H210" s="849"/>
      <c r="I210" s="849"/>
      <c r="J210" s="849"/>
      <c r="K210" s="849"/>
      <c r="L210" s="849"/>
      <c r="M210" s="849"/>
      <c r="N210" s="849">
        <v>14</v>
      </c>
      <c r="O210" s="849">
        <v>4005</v>
      </c>
      <c r="P210" s="837"/>
      <c r="Q210" s="850">
        <v>286.07142857142856</v>
      </c>
    </row>
    <row r="211" spans="1:17" ht="14.4" customHeight="1" x14ac:dyDescent="0.3">
      <c r="A211" s="831" t="s">
        <v>562</v>
      </c>
      <c r="B211" s="832" t="s">
        <v>5522</v>
      </c>
      <c r="C211" s="832" t="s">
        <v>1016</v>
      </c>
      <c r="D211" s="832" t="s">
        <v>5593</v>
      </c>
      <c r="E211" s="832" t="s">
        <v>5594</v>
      </c>
      <c r="F211" s="849"/>
      <c r="G211" s="849"/>
      <c r="H211" s="849"/>
      <c r="I211" s="849"/>
      <c r="J211" s="849"/>
      <c r="K211" s="849"/>
      <c r="L211" s="849"/>
      <c r="M211" s="849"/>
      <c r="N211" s="849">
        <v>0</v>
      </c>
      <c r="O211" s="849">
        <v>0</v>
      </c>
      <c r="P211" s="837"/>
      <c r="Q211" s="850"/>
    </row>
    <row r="212" spans="1:17" ht="14.4" customHeight="1" x14ac:dyDescent="0.3">
      <c r="A212" s="831" t="s">
        <v>562</v>
      </c>
      <c r="B212" s="832" t="s">
        <v>5522</v>
      </c>
      <c r="C212" s="832" t="s">
        <v>1016</v>
      </c>
      <c r="D212" s="832" t="s">
        <v>5593</v>
      </c>
      <c r="E212" s="832" t="s">
        <v>5595</v>
      </c>
      <c r="F212" s="849"/>
      <c r="G212" s="849"/>
      <c r="H212" s="849"/>
      <c r="I212" s="849"/>
      <c r="J212" s="849"/>
      <c r="K212" s="849"/>
      <c r="L212" s="849"/>
      <c r="M212" s="849"/>
      <c r="N212" s="849">
        <v>5</v>
      </c>
      <c r="O212" s="849">
        <v>669</v>
      </c>
      <c r="P212" s="837"/>
      <c r="Q212" s="850">
        <v>133.80000000000001</v>
      </c>
    </row>
    <row r="213" spans="1:17" ht="14.4" customHeight="1" x14ac:dyDescent="0.3">
      <c r="A213" s="831" t="s">
        <v>562</v>
      </c>
      <c r="B213" s="832" t="s">
        <v>5522</v>
      </c>
      <c r="C213" s="832" t="s">
        <v>1016</v>
      </c>
      <c r="D213" s="832" t="s">
        <v>5762</v>
      </c>
      <c r="E213" s="832" t="s">
        <v>5763</v>
      </c>
      <c r="F213" s="849"/>
      <c r="G213" s="849"/>
      <c r="H213" s="849"/>
      <c r="I213" s="849"/>
      <c r="J213" s="849"/>
      <c r="K213" s="849"/>
      <c r="L213" s="849"/>
      <c r="M213" s="849"/>
      <c r="N213" s="849">
        <v>0</v>
      </c>
      <c r="O213" s="849">
        <v>0</v>
      </c>
      <c r="P213" s="837"/>
      <c r="Q213" s="850"/>
    </row>
    <row r="214" spans="1:17" ht="14.4" customHeight="1" x14ac:dyDescent="0.3">
      <c r="A214" s="831" t="s">
        <v>562</v>
      </c>
      <c r="B214" s="832" t="s">
        <v>5522</v>
      </c>
      <c r="C214" s="832" t="s">
        <v>1016</v>
      </c>
      <c r="D214" s="832" t="s">
        <v>5764</v>
      </c>
      <c r="E214" s="832" t="s">
        <v>5765</v>
      </c>
      <c r="F214" s="849"/>
      <c r="G214" s="849"/>
      <c r="H214" s="849"/>
      <c r="I214" s="849"/>
      <c r="J214" s="849"/>
      <c r="K214" s="849"/>
      <c r="L214" s="849"/>
      <c r="M214" s="849"/>
      <c r="N214" s="849">
        <v>44</v>
      </c>
      <c r="O214" s="849">
        <v>0</v>
      </c>
      <c r="P214" s="837"/>
      <c r="Q214" s="850">
        <v>0</v>
      </c>
    </row>
    <row r="215" spans="1:17" ht="14.4" customHeight="1" x14ac:dyDescent="0.3">
      <c r="A215" s="831" t="s">
        <v>562</v>
      </c>
      <c r="B215" s="832" t="s">
        <v>5522</v>
      </c>
      <c r="C215" s="832" t="s">
        <v>1016</v>
      </c>
      <c r="D215" s="832" t="s">
        <v>5549</v>
      </c>
      <c r="E215" s="832" t="s">
        <v>5550</v>
      </c>
      <c r="F215" s="849"/>
      <c r="G215" s="849"/>
      <c r="H215" s="849"/>
      <c r="I215" s="849"/>
      <c r="J215" s="849"/>
      <c r="K215" s="849"/>
      <c r="L215" s="849"/>
      <c r="M215" s="849"/>
      <c r="N215" s="849">
        <v>44</v>
      </c>
      <c r="O215" s="849">
        <v>2485</v>
      </c>
      <c r="P215" s="837"/>
      <c r="Q215" s="850">
        <v>56.477272727272727</v>
      </c>
    </row>
    <row r="216" spans="1:17" ht="14.4" customHeight="1" x14ac:dyDescent="0.3">
      <c r="A216" s="831" t="s">
        <v>562</v>
      </c>
      <c r="B216" s="832" t="s">
        <v>5522</v>
      </c>
      <c r="C216" s="832" t="s">
        <v>1016</v>
      </c>
      <c r="D216" s="832" t="s">
        <v>5549</v>
      </c>
      <c r="E216" s="832" t="s">
        <v>5596</v>
      </c>
      <c r="F216" s="849"/>
      <c r="G216" s="849"/>
      <c r="H216" s="849"/>
      <c r="I216" s="849"/>
      <c r="J216" s="849"/>
      <c r="K216" s="849"/>
      <c r="L216" s="849"/>
      <c r="M216" s="849"/>
      <c r="N216" s="849">
        <v>89</v>
      </c>
      <c r="O216" s="849">
        <v>25915</v>
      </c>
      <c r="P216" s="837"/>
      <c r="Q216" s="850">
        <v>291.17977528089887</v>
      </c>
    </row>
    <row r="217" spans="1:17" ht="14.4" customHeight="1" x14ac:dyDescent="0.3">
      <c r="A217" s="831" t="s">
        <v>562</v>
      </c>
      <c r="B217" s="832" t="s">
        <v>5522</v>
      </c>
      <c r="C217" s="832" t="s">
        <v>1016</v>
      </c>
      <c r="D217" s="832" t="s">
        <v>5822</v>
      </c>
      <c r="E217" s="832" t="s">
        <v>5823</v>
      </c>
      <c r="F217" s="849"/>
      <c r="G217" s="849"/>
      <c r="H217" s="849"/>
      <c r="I217" s="849"/>
      <c r="J217" s="849"/>
      <c r="K217" s="849"/>
      <c r="L217" s="849"/>
      <c r="M217" s="849"/>
      <c r="N217" s="849">
        <v>3165</v>
      </c>
      <c r="O217" s="849">
        <v>0</v>
      </c>
      <c r="P217" s="837"/>
      <c r="Q217" s="850">
        <v>0</v>
      </c>
    </row>
    <row r="218" spans="1:17" ht="14.4" customHeight="1" x14ac:dyDescent="0.3">
      <c r="A218" s="831" t="s">
        <v>562</v>
      </c>
      <c r="B218" s="832" t="s">
        <v>5522</v>
      </c>
      <c r="C218" s="832" t="s">
        <v>1016</v>
      </c>
      <c r="D218" s="832" t="s">
        <v>5824</v>
      </c>
      <c r="E218" s="832" t="s">
        <v>5825</v>
      </c>
      <c r="F218" s="849"/>
      <c r="G218" s="849"/>
      <c r="H218" s="849"/>
      <c r="I218" s="849"/>
      <c r="J218" s="849"/>
      <c r="K218" s="849"/>
      <c r="L218" s="849"/>
      <c r="M218" s="849"/>
      <c r="N218" s="849">
        <v>1253</v>
      </c>
      <c r="O218" s="849">
        <v>0</v>
      </c>
      <c r="P218" s="837"/>
      <c r="Q218" s="850">
        <v>0</v>
      </c>
    </row>
    <row r="219" spans="1:17" ht="14.4" customHeight="1" x14ac:dyDescent="0.3">
      <c r="A219" s="831" t="s">
        <v>562</v>
      </c>
      <c r="B219" s="832" t="s">
        <v>5826</v>
      </c>
      <c r="C219" s="832" t="s">
        <v>1016</v>
      </c>
      <c r="D219" s="832" t="s">
        <v>5587</v>
      </c>
      <c r="E219" s="832" t="s">
        <v>5589</v>
      </c>
      <c r="F219" s="849"/>
      <c r="G219" s="849"/>
      <c r="H219" s="849"/>
      <c r="I219" s="849"/>
      <c r="J219" s="849"/>
      <c r="K219" s="849"/>
      <c r="L219" s="849"/>
      <c r="M219" s="849"/>
      <c r="N219" s="849">
        <v>26</v>
      </c>
      <c r="O219" s="849">
        <v>0</v>
      </c>
      <c r="P219" s="837"/>
      <c r="Q219" s="850">
        <v>0</v>
      </c>
    </row>
    <row r="220" spans="1:17" ht="14.4" customHeight="1" x14ac:dyDescent="0.3">
      <c r="A220" s="831" t="s">
        <v>562</v>
      </c>
      <c r="B220" s="832" t="s">
        <v>5826</v>
      </c>
      <c r="C220" s="832" t="s">
        <v>1016</v>
      </c>
      <c r="D220" s="832" t="s">
        <v>5590</v>
      </c>
      <c r="E220" s="832" t="s">
        <v>5591</v>
      </c>
      <c r="F220" s="849"/>
      <c r="G220" s="849"/>
      <c r="H220" s="849"/>
      <c r="I220" s="849"/>
      <c r="J220" s="849"/>
      <c r="K220" s="849"/>
      <c r="L220" s="849"/>
      <c r="M220" s="849"/>
      <c r="N220" s="849">
        <v>13</v>
      </c>
      <c r="O220" s="849">
        <v>0</v>
      </c>
      <c r="P220" s="837"/>
      <c r="Q220" s="850">
        <v>0</v>
      </c>
    </row>
    <row r="221" spans="1:17" ht="14.4" customHeight="1" x14ac:dyDescent="0.3">
      <c r="A221" s="831" t="s">
        <v>562</v>
      </c>
      <c r="B221" s="832" t="s">
        <v>5826</v>
      </c>
      <c r="C221" s="832" t="s">
        <v>1016</v>
      </c>
      <c r="D221" s="832" t="s">
        <v>5593</v>
      </c>
      <c r="E221" s="832" t="s">
        <v>5594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0</v>
      </c>
      <c r="P221" s="837"/>
      <c r="Q221" s="850">
        <v>0</v>
      </c>
    </row>
    <row r="222" spans="1:17" ht="14.4" customHeight="1" x14ac:dyDescent="0.3">
      <c r="A222" s="831" t="s">
        <v>562</v>
      </c>
      <c r="B222" s="832" t="s">
        <v>5826</v>
      </c>
      <c r="C222" s="832" t="s">
        <v>1016</v>
      </c>
      <c r="D222" s="832" t="s">
        <v>5762</v>
      </c>
      <c r="E222" s="832" t="s">
        <v>5763</v>
      </c>
      <c r="F222" s="849"/>
      <c r="G222" s="849"/>
      <c r="H222" s="849"/>
      <c r="I222" s="849"/>
      <c r="J222" s="849"/>
      <c r="K222" s="849"/>
      <c r="L222" s="849"/>
      <c r="M222" s="849"/>
      <c r="N222" s="849">
        <v>0</v>
      </c>
      <c r="O222" s="849">
        <v>0</v>
      </c>
      <c r="P222" s="837"/>
      <c r="Q222" s="850"/>
    </row>
    <row r="223" spans="1:17" ht="14.4" customHeight="1" x14ac:dyDescent="0.3">
      <c r="A223" s="831" t="s">
        <v>562</v>
      </c>
      <c r="B223" s="832" t="s">
        <v>5826</v>
      </c>
      <c r="C223" s="832" t="s">
        <v>1016</v>
      </c>
      <c r="D223" s="832" t="s">
        <v>5764</v>
      </c>
      <c r="E223" s="832" t="s">
        <v>5765</v>
      </c>
      <c r="F223" s="849"/>
      <c r="G223" s="849"/>
      <c r="H223" s="849"/>
      <c r="I223" s="849"/>
      <c r="J223" s="849"/>
      <c r="K223" s="849"/>
      <c r="L223" s="849"/>
      <c r="M223" s="849"/>
      <c r="N223" s="849">
        <v>71</v>
      </c>
      <c r="O223" s="849">
        <v>0</v>
      </c>
      <c r="P223" s="837"/>
      <c r="Q223" s="850">
        <v>0</v>
      </c>
    </row>
    <row r="224" spans="1:17" ht="14.4" customHeight="1" x14ac:dyDescent="0.3">
      <c r="A224" s="831" t="s">
        <v>562</v>
      </c>
      <c r="B224" s="832" t="s">
        <v>5826</v>
      </c>
      <c r="C224" s="832" t="s">
        <v>1016</v>
      </c>
      <c r="D224" s="832" t="s">
        <v>5549</v>
      </c>
      <c r="E224" s="832" t="s">
        <v>5550</v>
      </c>
      <c r="F224" s="849"/>
      <c r="G224" s="849"/>
      <c r="H224" s="849"/>
      <c r="I224" s="849"/>
      <c r="J224" s="849"/>
      <c r="K224" s="849"/>
      <c r="L224" s="849"/>
      <c r="M224" s="849"/>
      <c r="N224" s="849">
        <v>60</v>
      </c>
      <c r="O224" s="849">
        <v>0</v>
      </c>
      <c r="P224" s="837"/>
      <c r="Q224" s="850">
        <v>0</v>
      </c>
    </row>
    <row r="225" spans="1:17" ht="14.4" customHeight="1" x14ac:dyDescent="0.3">
      <c r="A225" s="831" t="s">
        <v>562</v>
      </c>
      <c r="B225" s="832" t="s">
        <v>5826</v>
      </c>
      <c r="C225" s="832" t="s">
        <v>1016</v>
      </c>
      <c r="D225" s="832" t="s">
        <v>5824</v>
      </c>
      <c r="E225" s="832" t="s">
        <v>5825</v>
      </c>
      <c r="F225" s="849"/>
      <c r="G225" s="849"/>
      <c r="H225" s="849"/>
      <c r="I225" s="849"/>
      <c r="J225" s="849"/>
      <c r="K225" s="849"/>
      <c r="L225" s="849"/>
      <c r="M225" s="849"/>
      <c r="N225" s="849">
        <v>1919</v>
      </c>
      <c r="O225" s="849">
        <v>0</v>
      </c>
      <c r="P225" s="837"/>
      <c r="Q225" s="850">
        <v>0</v>
      </c>
    </row>
    <row r="226" spans="1:17" ht="14.4" customHeight="1" x14ac:dyDescent="0.3">
      <c r="A226" s="831" t="s">
        <v>5827</v>
      </c>
      <c r="B226" s="832" t="s">
        <v>5526</v>
      </c>
      <c r="C226" s="832" t="s">
        <v>1016</v>
      </c>
      <c r="D226" s="832" t="s">
        <v>5523</v>
      </c>
      <c r="E226" s="832" t="s">
        <v>5524</v>
      </c>
      <c r="F226" s="849"/>
      <c r="G226" s="849"/>
      <c r="H226" s="849"/>
      <c r="I226" s="849"/>
      <c r="J226" s="849"/>
      <c r="K226" s="849"/>
      <c r="L226" s="849"/>
      <c r="M226" s="849"/>
      <c r="N226" s="849">
        <v>3</v>
      </c>
      <c r="O226" s="849">
        <v>111</v>
      </c>
      <c r="P226" s="837"/>
      <c r="Q226" s="850">
        <v>37</v>
      </c>
    </row>
    <row r="227" spans="1:17" ht="14.4" customHeight="1" x14ac:dyDescent="0.3">
      <c r="A227" s="831" t="s">
        <v>5827</v>
      </c>
      <c r="B227" s="832" t="s">
        <v>5526</v>
      </c>
      <c r="C227" s="832" t="s">
        <v>1016</v>
      </c>
      <c r="D227" s="832" t="s">
        <v>5523</v>
      </c>
      <c r="E227" s="832" t="s">
        <v>5538</v>
      </c>
      <c r="F227" s="849"/>
      <c r="G227" s="849"/>
      <c r="H227" s="849"/>
      <c r="I227" s="849"/>
      <c r="J227" s="849"/>
      <c r="K227" s="849"/>
      <c r="L227" s="849"/>
      <c r="M227" s="849"/>
      <c r="N227" s="849">
        <v>6</v>
      </c>
      <c r="O227" s="849">
        <v>222</v>
      </c>
      <c r="P227" s="837"/>
      <c r="Q227" s="850">
        <v>37</v>
      </c>
    </row>
    <row r="228" spans="1:17" ht="14.4" customHeight="1" x14ac:dyDescent="0.3">
      <c r="A228" s="831" t="s">
        <v>5827</v>
      </c>
      <c r="B228" s="832" t="s">
        <v>5526</v>
      </c>
      <c r="C228" s="832" t="s">
        <v>1016</v>
      </c>
      <c r="D228" s="832" t="s">
        <v>5543</v>
      </c>
      <c r="E228" s="832" t="s">
        <v>5545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471</v>
      </c>
      <c r="P228" s="837"/>
      <c r="Q228" s="850">
        <v>471</v>
      </c>
    </row>
    <row r="229" spans="1:17" ht="14.4" customHeight="1" x14ac:dyDescent="0.3">
      <c r="A229" s="831" t="s">
        <v>5827</v>
      </c>
      <c r="B229" s="832" t="s">
        <v>5573</v>
      </c>
      <c r="C229" s="832" t="s">
        <v>1016</v>
      </c>
      <c r="D229" s="832" t="s">
        <v>5523</v>
      </c>
      <c r="E229" s="832" t="s">
        <v>5524</v>
      </c>
      <c r="F229" s="849">
        <v>3</v>
      </c>
      <c r="G229" s="849">
        <v>111</v>
      </c>
      <c r="H229" s="849"/>
      <c r="I229" s="849">
        <v>37</v>
      </c>
      <c r="J229" s="849"/>
      <c r="K229" s="849"/>
      <c r="L229" s="849"/>
      <c r="M229" s="849"/>
      <c r="N229" s="849">
        <v>3</v>
      </c>
      <c r="O229" s="849">
        <v>111</v>
      </c>
      <c r="P229" s="837"/>
      <c r="Q229" s="850">
        <v>37</v>
      </c>
    </row>
    <row r="230" spans="1:17" ht="14.4" customHeight="1" x14ac:dyDescent="0.3">
      <c r="A230" s="831" t="s">
        <v>5827</v>
      </c>
      <c r="B230" s="832" t="s">
        <v>5573</v>
      </c>
      <c r="C230" s="832" t="s">
        <v>1016</v>
      </c>
      <c r="D230" s="832" t="s">
        <v>5523</v>
      </c>
      <c r="E230" s="832" t="s">
        <v>5538</v>
      </c>
      <c r="F230" s="849"/>
      <c r="G230" s="849"/>
      <c r="H230" s="849"/>
      <c r="I230" s="849"/>
      <c r="J230" s="849">
        <v>3</v>
      </c>
      <c r="K230" s="849">
        <v>111</v>
      </c>
      <c r="L230" s="849">
        <v>1</v>
      </c>
      <c r="M230" s="849">
        <v>37</v>
      </c>
      <c r="N230" s="849">
        <v>70</v>
      </c>
      <c r="O230" s="849">
        <v>2590</v>
      </c>
      <c r="P230" s="837">
        <v>23.333333333333332</v>
      </c>
      <c r="Q230" s="850">
        <v>37</v>
      </c>
    </row>
    <row r="231" spans="1:17" ht="14.4" customHeight="1" x14ac:dyDescent="0.3">
      <c r="A231" s="831" t="s">
        <v>5827</v>
      </c>
      <c r="B231" s="832" t="s">
        <v>5573</v>
      </c>
      <c r="C231" s="832" t="s">
        <v>1016</v>
      </c>
      <c r="D231" s="832" t="s">
        <v>5549</v>
      </c>
      <c r="E231" s="832" t="s">
        <v>5550</v>
      </c>
      <c r="F231" s="849">
        <v>29</v>
      </c>
      <c r="G231" s="849">
        <v>10266</v>
      </c>
      <c r="H231" s="849">
        <v>1.1567323943661971</v>
      </c>
      <c r="I231" s="849">
        <v>354</v>
      </c>
      <c r="J231" s="849">
        <v>25</v>
      </c>
      <c r="K231" s="849">
        <v>8875</v>
      </c>
      <c r="L231" s="849">
        <v>1</v>
      </c>
      <c r="M231" s="849">
        <v>355</v>
      </c>
      <c r="N231" s="849">
        <v>15</v>
      </c>
      <c r="O231" s="849">
        <v>5325</v>
      </c>
      <c r="P231" s="837">
        <v>0.6</v>
      </c>
      <c r="Q231" s="850">
        <v>355</v>
      </c>
    </row>
    <row r="232" spans="1:17" ht="14.4" customHeight="1" x14ac:dyDescent="0.3">
      <c r="A232" s="831" t="s">
        <v>5827</v>
      </c>
      <c r="B232" s="832" t="s">
        <v>5573</v>
      </c>
      <c r="C232" s="832" t="s">
        <v>1016</v>
      </c>
      <c r="D232" s="832" t="s">
        <v>5549</v>
      </c>
      <c r="E232" s="832" t="s">
        <v>5596</v>
      </c>
      <c r="F232" s="849">
        <v>158</v>
      </c>
      <c r="G232" s="849">
        <v>55932</v>
      </c>
      <c r="H232" s="849">
        <v>1.0865857212238952</v>
      </c>
      <c r="I232" s="849">
        <v>354</v>
      </c>
      <c r="J232" s="849">
        <v>145</v>
      </c>
      <c r="K232" s="849">
        <v>51475</v>
      </c>
      <c r="L232" s="849">
        <v>1</v>
      </c>
      <c r="M232" s="849">
        <v>355</v>
      </c>
      <c r="N232" s="849">
        <v>70</v>
      </c>
      <c r="O232" s="849">
        <v>24850</v>
      </c>
      <c r="P232" s="837">
        <v>0.48275862068965519</v>
      </c>
      <c r="Q232" s="850">
        <v>355</v>
      </c>
    </row>
    <row r="233" spans="1:17" ht="14.4" customHeight="1" x14ac:dyDescent="0.3">
      <c r="A233" s="831" t="s">
        <v>5828</v>
      </c>
      <c r="B233" s="832" t="s">
        <v>5573</v>
      </c>
      <c r="C233" s="832" t="s">
        <v>1016</v>
      </c>
      <c r="D233" s="832" t="s">
        <v>5523</v>
      </c>
      <c r="E233" s="832" t="s">
        <v>5524</v>
      </c>
      <c r="F233" s="849"/>
      <c r="G233" s="849"/>
      <c r="H233" s="849"/>
      <c r="I233" s="849"/>
      <c r="J233" s="849">
        <v>1</v>
      </c>
      <c r="K233" s="849">
        <v>37</v>
      </c>
      <c r="L233" s="849">
        <v>1</v>
      </c>
      <c r="M233" s="849">
        <v>37</v>
      </c>
      <c r="N233" s="849"/>
      <c r="O233" s="849"/>
      <c r="P233" s="837"/>
      <c r="Q233" s="850"/>
    </row>
    <row r="234" spans="1:17" ht="14.4" customHeight="1" x14ac:dyDescent="0.3">
      <c r="A234" s="831" t="s">
        <v>5828</v>
      </c>
      <c r="B234" s="832" t="s">
        <v>5573</v>
      </c>
      <c r="C234" s="832" t="s">
        <v>1016</v>
      </c>
      <c r="D234" s="832" t="s">
        <v>5523</v>
      </c>
      <c r="E234" s="832" t="s">
        <v>5538</v>
      </c>
      <c r="F234" s="849"/>
      <c r="G234" s="849"/>
      <c r="H234" s="849"/>
      <c r="I234" s="849"/>
      <c r="J234" s="849"/>
      <c r="K234" s="849"/>
      <c r="L234" s="849"/>
      <c r="M234" s="849"/>
      <c r="N234" s="849">
        <v>4</v>
      </c>
      <c r="O234" s="849">
        <v>148</v>
      </c>
      <c r="P234" s="837"/>
      <c r="Q234" s="850">
        <v>37</v>
      </c>
    </row>
    <row r="235" spans="1:17" ht="14.4" customHeight="1" x14ac:dyDescent="0.3">
      <c r="A235" s="831" t="s">
        <v>5828</v>
      </c>
      <c r="B235" s="832" t="s">
        <v>5573</v>
      </c>
      <c r="C235" s="832" t="s">
        <v>1016</v>
      </c>
      <c r="D235" s="832" t="s">
        <v>5549</v>
      </c>
      <c r="E235" s="832" t="s">
        <v>5550</v>
      </c>
      <c r="F235" s="849">
        <v>4</v>
      </c>
      <c r="G235" s="849">
        <v>1416</v>
      </c>
      <c r="H235" s="849">
        <v>0.79774647887323946</v>
      </c>
      <c r="I235" s="849">
        <v>354</v>
      </c>
      <c r="J235" s="849">
        <v>5</v>
      </c>
      <c r="K235" s="849">
        <v>1775</v>
      </c>
      <c r="L235" s="849">
        <v>1</v>
      </c>
      <c r="M235" s="849">
        <v>355</v>
      </c>
      <c r="N235" s="849">
        <v>2</v>
      </c>
      <c r="O235" s="849">
        <v>710</v>
      </c>
      <c r="P235" s="837">
        <v>0.4</v>
      </c>
      <c r="Q235" s="850">
        <v>355</v>
      </c>
    </row>
    <row r="236" spans="1:17" ht="14.4" customHeight="1" x14ac:dyDescent="0.3">
      <c r="A236" s="831" t="s">
        <v>5828</v>
      </c>
      <c r="B236" s="832" t="s">
        <v>5573</v>
      </c>
      <c r="C236" s="832" t="s">
        <v>1016</v>
      </c>
      <c r="D236" s="832" t="s">
        <v>5549</v>
      </c>
      <c r="E236" s="832" t="s">
        <v>5596</v>
      </c>
      <c r="F236" s="849">
        <v>1</v>
      </c>
      <c r="G236" s="849">
        <v>354</v>
      </c>
      <c r="H236" s="849">
        <v>0.9971830985915493</v>
      </c>
      <c r="I236" s="849">
        <v>354</v>
      </c>
      <c r="J236" s="849">
        <v>1</v>
      </c>
      <c r="K236" s="849">
        <v>355</v>
      </c>
      <c r="L236" s="849">
        <v>1</v>
      </c>
      <c r="M236" s="849">
        <v>355</v>
      </c>
      <c r="N236" s="849">
        <v>2</v>
      </c>
      <c r="O236" s="849">
        <v>710</v>
      </c>
      <c r="P236" s="837">
        <v>2</v>
      </c>
      <c r="Q236" s="850">
        <v>355</v>
      </c>
    </row>
    <row r="237" spans="1:17" ht="14.4" customHeight="1" x14ac:dyDescent="0.3">
      <c r="A237" s="831" t="s">
        <v>5829</v>
      </c>
      <c r="B237" s="832" t="s">
        <v>5573</v>
      </c>
      <c r="C237" s="832" t="s">
        <v>1016</v>
      </c>
      <c r="D237" s="832" t="s">
        <v>5549</v>
      </c>
      <c r="E237" s="832" t="s">
        <v>5550</v>
      </c>
      <c r="F237" s="849">
        <v>1</v>
      </c>
      <c r="G237" s="849">
        <v>354</v>
      </c>
      <c r="H237" s="849">
        <v>0.24929577464788732</v>
      </c>
      <c r="I237" s="849">
        <v>354</v>
      </c>
      <c r="J237" s="849">
        <v>4</v>
      </c>
      <c r="K237" s="849">
        <v>1420</v>
      </c>
      <c r="L237" s="849">
        <v>1</v>
      </c>
      <c r="M237" s="849">
        <v>355</v>
      </c>
      <c r="N237" s="849">
        <v>2</v>
      </c>
      <c r="O237" s="849">
        <v>710</v>
      </c>
      <c r="P237" s="837">
        <v>0.5</v>
      </c>
      <c r="Q237" s="850">
        <v>355</v>
      </c>
    </row>
    <row r="238" spans="1:17" ht="14.4" customHeight="1" x14ac:dyDescent="0.3">
      <c r="A238" s="831" t="s">
        <v>5829</v>
      </c>
      <c r="B238" s="832" t="s">
        <v>5573</v>
      </c>
      <c r="C238" s="832" t="s">
        <v>1016</v>
      </c>
      <c r="D238" s="832" t="s">
        <v>5549</v>
      </c>
      <c r="E238" s="832" t="s">
        <v>5596</v>
      </c>
      <c r="F238" s="849">
        <v>2</v>
      </c>
      <c r="G238" s="849">
        <v>708</v>
      </c>
      <c r="H238" s="849"/>
      <c r="I238" s="849">
        <v>354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5830</v>
      </c>
      <c r="B239" s="832" t="s">
        <v>5573</v>
      </c>
      <c r="C239" s="832" t="s">
        <v>1016</v>
      </c>
      <c r="D239" s="832" t="s">
        <v>5523</v>
      </c>
      <c r="E239" s="832" t="s">
        <v>5538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37</v>
      </c>
      <c r="P239" s="837"/>
      <c r="Q239" s="850">
        <v>37</v>
      </c>
    </row>
    <row r="240" spans="1:17" ht="14.4" customHeight="1" x14ac:dyDescent="0.3">
      <c r="A240" s="831" t="s">
        <v>5830</v>
      </c>
      <c r="B240" s="832" t="s">
        <v>5573</v>
      </c>
      <c r="C240" s="832" t="s">
        <v>1016</v>
      </c>
      <c r="D240" s="832" t="s">
        <v>5549</v>
      </c>
      <c r="E240" s="832" t="s">
        <v>5550</v>
      </c>
      <c r="F240" s="849">
        <v>3</v>
      </c>
      <c r="G240" s="849">
        <v>1062</v>
      </c>
      <c r="H240" s="849">
        <v>0.9971830985915493</v>
      </c>
      <c r="I240" s="849">
        <v>354</v>
      </c>
      <c r="J240" s="849">
        <v>3</v>
      </c>
      <c r="K240" s="849">
        <v>1065</v>
      </c>
      <c r="L240" s="849">
        <v>1</v>
      </c>
      <c r="M240" s="849">
        <v>355</v>
      </c>
      <c r="N240" s="849"/>
      <c r="O240" s="849"/>
      <c r="P240" s="837"/>
      <c r="Q240" s="850"/>
    </row>
    <row r="241" spans="1:17" ht="14.4" customHeight="1" thickBot="1" x14ac:dyDescent="0.35">
      <c r="A241" s="839" t="s">
        <v>5830</v>
      </c>
      <c r="B241" s="840" t="s">
        <v>5573</v>
      </c>
      <c r="C241" s="840" t="s">
        <v>1016</v>
      </c>
      <c r="D241" s="840" t="s">
        <v>5549</v>
      </c>
      <c r="E241" s="840" t="s">
        <v>5596</v>
      </c>
      <c r="F241" s="851">
        <v>5</v>
      </c>
      <c r="G241" s="851">
        <v>1770</v>
      </c>
      <c r="H241" s="851">
        <v>1.6619718309859155</v>
      </c>
      <c r="I241" s="851">
        <v>354</v>
      </c>
      <c r="J241" s="851">
        <v>3</v>
      </c>
      <c r="K241" s="851">
        <v>1065</v>
      </c>
      <c r="L241" s="851">
        <v>1</v>
      </c>
      <c r="M241" s="851">
        <v>355</v>
      </c>
      <c r="N241" s="851">
        <v>1</v>
      </c>
      <c r="O241" s="851">
        <v>355</v>
      </c>
      <c r="P241" s="845">
        <v>0.33333333333333331</v>
      </c>
      <c r="Q241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825.44600000000003</v>
      </c>
      <c r="C5" s="114">
        <v>759.08600000000001</v>
      </c>
      <c r="D5" s="114">
        <v>707.64800000000002</v>
      </c>
      <c r="E5" s="424">
        <f>IF(OR(D5=0,B5=0),"",D5/B5)</f>
        <v>0.85729169442943576</v>
      </c>
      <c r="F5" s="129">
        <f>IF(OR(D5=0,C5=0),"",D5/C5)</f>
        <v>0.93223692704120487</v>
      </c>
      <c r="G5" s="130">
        <v>434</v>
      </c>
      <c r="H5" s="114">
        <v>386</v>
      </c>
      <c r="I5" s="114">
        <v>329</v>
      </c>
      <c r="J5" s="424">
        <f>IF(OR(I5=0,G5=0),"",I5/G5)</f>
        <v>0.75806451612903225</v>
      </c>
      <c r="K5" s="131">
        <f>IF(OR(I5=0,H5=0),"",I5/H5)</f>
        <v>0.85233160621761661</v>
      </c>
      <c r="L5" s="121"/>
      <c r="M5" s="121"/>
      <c r="N5" s="7">
        <f>D5-C5</f>
        <v>-51.437999999999988</v>
      </c>
      <c r="O5" s="8">
        <f>I5-H5</f>
        <v>-57</v>
      </c>
      <c r="P5" s="7">
        <f>D5-B5</f>
        <v>-117.798</v>
      </c>
      <c r="Q5" s="8">
        <f>I5-G5</f>
        <v>-105</v>
      </c>
    </row>
    <row r="6" spans="1:17" ht="14.4" hidden="1" customHeight="1" outlineLevel="1" x14ac:dyDescent="0.3">
      <c r="A6" s="441" t="s">
        <v>168</v>
      </c>
      <c r="B6" s="120">
        <v>225.958</v>
      </c>
      <c r="C6" s="113">
        <v>227.87700000000001</v>
      </c>
      <c r="D6" s="113">
        <v>354.80700000000002</v>
      </c>
      <c r="E6" s="424">
        <f t="shared" ref="E6:E12" si="0">IF(OR(D6=0,B6=0),"",D6/B6)</f>
        <v>1.570234291328477</v>
      </c>
      <c r="F6" s="129">
        <f t="shared" ref="F6:F12" si="1">IF(OR(D6=0,C6=0),"",D6/C6)</f>
        <v>1.5570110191024105</v>
      </c>
      <c r="G6" s="133">
        <v>121</v>
      </c>
      <c r="H6" s="113">
        <v>108</v>
      </c>
      <c r="I6" s="113">
        <v>114</v>
      </c>
      <c r="J6" s="425">
        <f t="shared" ref="J6:J12" si="2">IF(OR(I6=0,G6=0),"",I6/G6)</f>
        <v>0.94214876033057848</v>
      </c>
      <c r="K6" s="134">
        <f t="shared" ref="K6:K12" si="3">IF(OR(I6=0,H6=0),"",I6/H6)</f>
        <v>1.0555555555555556</v>
      </c>
      <c r="L6" s="121"/>
      <c r="M6" s="121"/>
      <c r="N6" s="5">
        <f t="shared" ref="N6:N13" si="4">D6-C6</f>
        <v>126.93</v>
      </c>
      <c r="O6" s="6">
        <f t="shared" ref="O6:O13" si="5">I6-H6</f>
        <v>6</v>
      </c>
      <c r="P6" s="5">
        <f t="shared" ref="P6:P13" si="6">D6-B6</f>
        <v>128.84900000000002</v>
      </c>
      <c r="Q6" s="6">
        <f t="shared" ref="Q6:Q13" si="7">I6-G6</f>
        <v>-7</v>
      </c>
    </row>
    <row r="7" spans="1:17" ht="14.4" hidden="1" customHeight="1" outlineLevel="1" x14ac:dyDescent="0.3">
      <c r="A7" s="441" t="s">
        <v>169</v>
      </c>
      <c r="B7" s="120">
        <v>298.17500000000001</v>
      </c>
      <c r="C7" s="113">
        <v>285.274</v>
      </c>
      <c r="D7" s="113">
        <v>282.00400000000002</v>
      </c>
      <c r="E7" s="424">
        <f t="shared" si="0"/>
        <v>0.94576674771526792</v>
      </c>
      <c r="F7" s="129">
        <f t="shared" si="1"/>
        <v>0.98853733603482974</v>
      </c>
      <c r="G7" s="133">
        <v>134</v>
      </c>
      <c r="H7" s="113">
        <v>112</v>
      </c>
      <c r="I7" s="113">
        <v>123</v>
      </c>
      <c r="J7" s="425">
        <f t="shared" si="2"/>
        <v>0.91791044776119401</v>
      </c>
      <c r="K7" s="134">
        <f t="shared" si="3"/>
        <v>1.0982142857142858</v>
      </c>
      <c r="L7" s="121"/>
      <c r="M7" s="121"/>
      <c r="N7" s="5">
        <f t="shared" si="4"/>
        <v>-3.2699999999999818</v>
      </c>
      <c r="O7" s="6">
        <f t="shared" si="5"/>
        <v>11</v>
      </c>
      <c r="P7" s="5">
        <f t="shared" si="6"/>
        <v>-16.170999999999992</v>
      </c>
      <c r="Q7" s="6">
        <f t="shared" si="7"/>
        <v>-11</v>
      </c>
    </row>
    <row r="8" spans="1:17" ht="14.4" hidden="1" customHeight="1" outlineLevel="1" x14ac:dyDescent="0.3">
      <c r="A8" s="441" t="s">
        <v>170</v>
      </c>
      <c r="B8" s="120">
        <v>51.789000000000001</v>
      </c>
      <c r="C8" s="113">
        <v>29.436</v>
      </c>
      <c r="D8" s="113">
        <v>126.44499999999999</v>
      </c>
      <c r="E8" s="424">
        <f t="shared" si="0"/>
        <v>2.4415416401166268</v>
      </c>
      <c r="F8" s="129">
        <f t="shared" si="1"/>
        <v>4.2955904334828103</v>
      </c>
      <c r="G8" s="133">
        <v>18</v>
      </c>
      <c r="H8" s="113">
        <v>14</v>
      </c>
      <c r="I8" s="113">
        <v>16</v>
      </c>
      <c r="J8" s="425">
        <f t="shared" si="2"/>
        <v>0.88888888888888884</v>
      </c>
      <c r="K8" s="134">
        <f t="shared" si="3"/>
        <v>1.1428571428571428</v>
      </c>
      <c r="L8" s="121"/>
      <c r="M8" s="121"/>
      <c r="N8" s="5">
        <f t="shared" si="4"/>
        <v>97.008999999999986</v>
      </c>
      <c r="O8" s="6">
        <f t="shared" si="5"/>
        <v>2</v>
      </c>
      <c r="P8" s="5">
        <f t="shared" si="6"/>
        <v>74.655999999999992</v>
      </c>
      <c r="Q8" s="6">
        <f t="shared" si="7"/>
        <v>-2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222.386</v>
      </c>
      <c r="C10" s="113">
        <v>253.44800000000001</v>
      </c>
      <c r="D10" s="113">
        <v>262.91500000000002</v>
      </c>
      <c r="E10" s="424">
        <f t="shared" si="0"/>
        <v>1.1822461845619778</v>
      </c>
      <c r="F10" s="129">
        <f t="shared" si="1"/>
        <v>1.0373528297717876</v>
      </c>
      <c r="G10" s="133">
        <v>95</v>
      </c>
      <c r="H10" s="113">
        <v>103</v>
      </c>
      <c r="I10" s="113">
        <v>90</v>
      </c>
      <c r="J10" s="425">
        <f t="shared" si="2"/>
        <v>0.94736842105263153</v>
      </c>
      <c r="K10" s="134">
        <f t="shared" si="3"/>
        <v>0.87378640776699024</v>
      </c>
      <c r="L10" s="121"/>
      <c r="M10" s="121"/>
      <c r="N10" s="5">
        <f t="shared" si="4"/>
        <v>9.467000000000013</v>
      </c>
      <c r="O10" s="6">
        <f t="shared" si="5"/>
        <v>-13</v>
      </c>
      <c r="P10" s="5">
        <f t="shared" si="6"/>
        <v>40.529000000000025</v>
      </c>
      <c r="Q10" s="6">
        <f t="shared" si="7"/>
        <v>-5</v>
      </c>
    </row>
    <row r="11" spans="1:17" ht="14.4" hidden="1" customHeight="1" outlineLevel="1" x14ac:dyDescent="0.3">
      <c r="A11" s="441" t="s">
        <v>173</v>
      </c>
      <c r="B11" s="120">
        <v>15.923999999999999</v>
      </c>
      <c r="C11" s="113">
        <v>52.143999999999998</v>
      </c>
      <c r="D11" s="113">
        <v>13.04</v>
      </c>
      <c r="E11" s="424">
        <f t="shared" si="0"/>
        <v>0.81888972619944733</v>
      </c>
      <c r="F11" s="129">
        <f t="shared" si="1"/>
        <v>0.25007671064743786</v>
      </c>
      <c r="G11" s="133">
        <v>9</v>
      </c>
      <c r="H11" s="113">
        <v>5</v>
      </c>
      <c r="I11" s="113">
        <v>6</v>
      </c>
      <c r="J11" s="425">
        <f t="shared" si="2"/>
        <v>0.66666666666666663</v>
      </c>
      <c r="K11" s="134">
        <f t="shared" si="3"/>
        <v>1.2</v>
      </c>
      <c r="L11" s="121"/>
      <c r="M11" s="121"/>
      <c r="N11" s="5">
        <f t="shared" si="4"/>
        <v>-39.103999999999999</v>
      </c>
      <c r="O11" s="6">
        <f t="shared" si="5"/>
        <v>1</v>
      </c>
      <c r="P11" s="5">
        <f t="shared" si="6"/>
        <v>-2.8840000000000003</v>
      </c>
      <c r="Q11" s="6">
        <f t="shared" si="7"/>
        <v>-3</v>
      </c>
    </row>
    <row r="12" spans="1:17" ht="14.4" hidden="1" customHeight="1" outlineLevel="1" thickBot="1" x14ac:dyDescent="0.35">
      <c r="A12" s="442" t="s">
        <v>208</v>
      </c>
      <c r="B12" s="238">
        <v>6.4509999999999996</v>
      </c>
      <c r="C12" s="239">
        <v>24.940999999999999</v>
      </c>
      <c r="D12" s="239">
        <v>5.7130000000000001</v>
      </c>
      <c r="E12" s="424">
        <f t="shared" si="0"/>
        <v>0.88559913191753226</v>
      </c>
      <c r="F12" s="129">
        <f t="shared" si="1"/>
        <v>0.22906058297582296</v>
      </c>
      <c r="G12" s="241">
        <v>1</v>
      </c>
      <c r="H12" s="239">
        <v>14</v>
      </c>
      <c r="I12" s="239">
        <v>3</v>
      </c>
      <c r="J12" s="426">
        <f t="shared" si="2"/>
        <v>3</v>
      </c>
      <c r="K12" s="242">
        <f t="shared" si="3"/>
        <v>0.21428571428571427</v>
      </c>
      <c r="L12" s="121"/>
      <c r="M12" s="121"/>
      <c r="N12" s="243">
        <f t="shared" si="4"/>
        <v>-19.227999999999998</v>
      </c>
      <c r="O12" s="244">
        <f t="shared" si="5"/>
        <v>-11</v>
      </c>
      <c r="P12" s="243">
        <f t="shared" si="6"/>
        <v>-0.73799999999999955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1646.1289999999999</v>
      </c>
      <c r="C13" s="116">
        <f>SUM(C5:C12)</f>
        <v>1632.2060000000001</v>
      </c>
      <c r="D13" s="116">
        <f>SUM(D5:D12)</f>
        <v>1752.5719999999997</v>
      </c>
      <c r="E13" s="420">
        <f>IF(OR(D13=0,B13=0),0,D13/B13)</f>
        <v>1.0646626114964257</v>
      </c>
      <c r="F13" s="135">
        <f>IF(OR(D13=0,C13=0),0,D13/C13)</f>
        <v>1.0737443680515815</v>
      </c>
      <c r="G13" s="136">
        <f>SUM(G5:G12)</f>
        <v>812</v>
      </c>
      <c r="H13" s="116">
        <f>SUM(H5:H12)</f>
        <v>742</v>
      </c>
      <c r="I13" s="116">
        <f>SUM(I5:I12)</f>
        <v>681</v>
      </c>
      <c r="J13" s="420">
        <f>IF(OR(I13=0,G13=0),0,I13/G13)</f>
        <v>0.83866995073891626</v>
      </c>
      <c r="K13" s="137">
        <f>IF(OR(I13=0,H13=0),0,I13/H13)</f>
        <v>0.91778975741239888</v>
      </c>
      <c r="L13" s="121"/>
      <c r="M13" s="121"/>
      <c r="N13" s="127">
        <f t="shared" si="4"/>
        <v>120.36599999999953</v>
      </c>
      <c r="O13" s="138">
        <f t="shared" si="5"/>
        <v>-61</v>
      </c>
      <c r="P13" s="127">
        <f t="shared" si="6"/>
        <v>106.44299999999976</v>
      </c>
      <c r="Q13" s="138">
        <f t="shared" si="7"/>
        <v>-131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722.11599999999999</v>
      </c>
      <c r="C18" s="114">
        <v>740.52200000000005</v>
      </c>
      <c r="D18" s="114">
        <v>702.08799999999997</v>
      </c>
      <c r="E18" s="424">
        <f>IF(OR(D18=0,B18=0),"",D18/B18)</f>
        <v>0.97226484387549916</v>
      </c>
      <c r="F18" s="129">
        <f>IF(OR(D18=0,C18=0),"",D18/C18)</f>
        <v>0.94809877356783445</v>
      </c>
      <c r="G18" s="119">
        <v>408</v>
      </c>
      <c r="H18" s="114">
        <v>384</v>
      </c>
      <c r="I18" s="114">
        <v>328</v>
      </c>
      <c r="J18" s="424">
        <f>IF(OR(I18=0,G18=0),"",I18/G18)</f>
        <v>0.80392156862745101</v>
      </c>
      <c r="K18" s="131">
        <f>IF(OR(I18=0,H18=0),"",I18/H18)</f>
        <v>0.85416666666666663</v>
      </c>
      <c r="L18" s="659">
        <v>0.91871999999999998</v>
      </c>
      <c r="M18" s="660"/>
      <c r="N18" s="145">
        <f t="shared" ref="N18:N26" si="8">D18-C18</f>
        <v>-38.434000000000083</v>
      </c>
      <c r="O18" s="146">
        <f t="shared" ref="O18:O26" si="9">I18-H18</f>
        <v>-56</v>
      </c>
      <c r="P18" s="145">
        <f t="shared" ref="P18:P26" si="10">D18-B18</f>
        <v>-20.02800000000002</v>
      </c>
      <c r="Q18" s="146">
        <f t="shared" ref="Q18:Q26" si="11">I18-G18</f>
        <v>-80</v>
      </c>
    </row>
    <row r="19" spans="1:17" ht="14.4" hidden="1" customHeight="1" outlineLevel="1" x14ac:dyDescent="0.3">
      <c r="A19" s="441" t="s">
        <v>168</v>
      </c>
      <c r="B19" s="120">
        <v>208.59399999999999</v>
      </c>
      <c r="C19" s="113">
        <v>223.697</v>
      </c>
      <c r="D19" s="113">
        <v>341.23</v>
      </c>
      <c r="E19" s="425">
        <f t="shared" ref="E19:E25" si="12">IF(OR(D19=0,B19=0),"",D19/B19)</f>
        <v>1.6358572154520266</v>
      </c>
      <c r="F19" s="132">
        <f t="shared" ref="F19:F25" si="13">IF(OR(D19=0,C19=0),"",D19/C19)</f>
        <v>1.5254116058775935</v>
      </c>
      <c r="G19" s="120">
        <v>116</v>
      </c>
      <c r="H19" s="113">
        <v>107</v>
      </c>
      <c r="I19" s="113">
        <v>112</v>
      </c>
      <c r="J19" s="425">
        <f t="shared" ref="J19:J25" si="14">IF(OR(I19=0,G19=0),"",I19/G19)</f>
        <v>0.96551724137931039</v>
      </c>
      <c r="K19" s="134">
        <f t="shared" ref="K19:K25" si="15">IF(OR(I19=0,H19=0),"",I19/H19)</f>
        <v>1.0467289719626167</v>
      </c>
      <c r="L19" s="659">
        <v>0.99456</v>
      </c>
      <c r="M19" s="660"/>
      <c r="N19" s="147">
        <f t="shared" si="8"/>
        <v>117.53300000000002</v>
      </c>
      <c r="O19" s="148">
        <f t="shared" si="9"/>
        <v>5</v>
      </c>
      <c r="P19" s="147">
        <f t="shared" si="10"/>
        <v>132.63600000000002</v>
      </c>
      <c r="Q19" s="148">
        <f t="shared" si="11"/>
        <v>-4</v>
      </c>
    </row>
    <row r="20" spans="1:17" ht="14.4" hidden="1" customHeight="1" outlineLevel="1" x14ac:dyDescent="0.3">
      <c r="A20" s="441" t="s">
        <v>169</v>
      </c>
      <c r="B20" s="120">
        <v>271.113</v>
      </c>
      <c r="C20" s="113">
        <v>281.916</v>
      </c>
      <c r="D20" s="113">
        <v>282.00400000000002</v>
      </c>
      <c r="E20" s="425">
        <f t="shared" si="12"/>
        <v>1.0401714414284819</v>
      </c>
      <c r="F20" s="132">
        <f t="shared" si="13"/>
        <v>1.0003121497183558</v>
      </c>
      <c r="G20" s="120">
        <v>126</v>
      </c>
      <c r="H20" s="113">
        <v>111</v>
      </c>
      <c r="I20" s="113">
        <v>123</v>
      </c>
      <c r="J20" s="425">
        <f t="shared" si="14"/>
        <v>0.97619047619047616</v>
      </c>
      <c r="K20" s="134">
        <f t="shared" si="15"/>
        <v>1.1081081081081081</v>
      </c>
      <c r="L20" s="659">
        <v>0.96671999999999991</v>
      </c>
      <c r="M20" s="660"/>
      <c r="N20" s="147">
        <f t="shared" si="8"/>
        <v>8.8000000000022283E-2</v>
      </c>
      <c r="O20" s="148">
        <f t="shared" si="9"/>
        <v>12</v>
      </c>
      <c r="P20" s="147">
        <f t="shared" si="10"/>
        <v>10.89100000000002</v>
      </c>
      <c r="Q20" s="148">
        <f t="shared" si="11"/>
        <v>-3</v>
      </c>
    </row>
    <row r="21" spans="1:17" ht="14.4" hidden="1" customHeight="1" outlineLevel="1" x14ac:dyDescent="0.3">
      <c r="A21" s="441" t="s">
        <v>170</v>
      </c>
      <c r="B21" s="120">
        <v>51.789000000000001</v>
      </c>
      <c r="C21" s="113">
        <v>29.436</v>
      </c>
      <c r="D21" s="113">
        <v>126.44499999999999</v>
      </c>
      <c r="E21" s="425">
        <f t="shared" si="12"/>
        <v>2.4415416401166268</v>
      </c>
      <c r="F21" s="132">
        <f t="shared" si="13"/>
        <v>4.2955904334828103</v>
      </c>
      <c r="G21" s="120">
        <v>18</v>
      </c>
      <c r="H21" s="113">
        <v>14</v>
      </c>
      <c r="I21" s="113">
        <v>16</v>
      </c>
      <c r="J21" s="425">
        <f t="shared" si="14"/>
        <v>0.88888888888888884</v>
      </c>
      <c r="K21" s="134">
        <f t="shared" si="15"/>
        <v>1.1428571428571428</v>
      </c>
      <c r="L21" s="659">
        <v>1.11744</v>
      </c>
      <c r="M21" s="660"/>
      <c r="N21" s="147">
        <f t="shared" si="8"/>
        <v>97.008999999999986</v>
      </c>
      <c r="O21" s="148">
        <f t="shared" si="9"/>
        <v>2</v>
      </c>
      <c r="P21" s="147">
        <f t="shared" si="10"/>
        <v>74.655999999999992</v>
      </c>
      <c r="Q21" s="148">
        <f t="shared" si="11"/>
        <v>-2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208.98</v>
      </c>
      <c r="C23" s="113">
        <v>247.95099999999999</v>
      </c>
      <c r="D23" s="113">
        <v>262.91500000000002</v>
      </c>
      <c r="E23" s="425">
        <f t="shared" si="12"/>
        <v>1.2580868982677771</v>
      </c>
      <c r="F23" s="132">
        <f t="shared" si="13"/>
        <v>1.0603506337945805</v>
      </c>
      <c r="G23" s="120">
        <v>92</v>
      </c>
      <c r="H23" s="113">
        <v>102</v>
      </c>
      <c r="I23" s="113">
        <v>90</v>
      </c>
      <c r="J23" s="425">
        <f t="shared" si="14"/>
        <v>0.97826086956521741</v>
      </c>
      <c r="K23" s="134">
        <f t="shared" si="15"/>
        <v>0.88235294117647056</v>
      </c>
      <c r="L23" s="659">
        <v>0.98495999999999995</v>
      </c>
      <c r="M23" s="660"/>
      <c r="N23" s="147">
        <f t="shared" si="8"/>
        <v>14.964000000000027</v>
      </c>
      <c r="O23" s="148">
        <f t="shared" si="9"/>
        <v>-12</v>
      </c>
      <c r="P23" s="147">
        <f t="shared" si="10"/>
        <v>53.935000000000031</v>
      </c>
      <c r="Q23" s="148">
        <f t="shared" si="11"/>
        <v>-2</v>
      </c>
    </row>
    <row r="24" spans="1:17" ht="14.4" hidden="1" customHeight="1" outlineLevel="1" x14ac:dyDescent="0.3">
      <c r="A24" s="441" t="s">
        <v>173</v>
      </c>
      <c r="B24" s="120">
        <v>15.923999999999999</v>
      </c>
      <c r="C24" s="113">
        <v>52.143999999999998</v>
      </c>
      <c r="D24" s="113">
        <v>13.04</v>
      </c>
      <c r="E24" s="425">
        <f t="shared" si="12"/>
        <v>0.81888972619944733</v>
      </c>
      <c r="F24" s="132">
        <f t="shared" si="13"/>
        <v>0.25007671064743786</v>
      </c>
      <c r="G24" s="120">
        <v>9</v>
      </c>
      <c r="H24" s="113">
        <v>5</v>
      </c>
      <c r="I24" s="113">
        <v>6</v>
      </c>
      <c r="J24" s="425">
        <f t="shared" si="14"/>
        <v>0.66666666666666663</v>
      </c>
      <c r="K24" s="134">
        <f t="shared" si="15"/>
        <v>1.2</v>
      </c>
      <c r="L24" s="659">
        <v>1.0147199999999998</v>
      </c>
      <c r="M24" s="660"/>
      <c r="N24" s="147">
        <f t="shared" si="8"/>
        <v>-39.103999999999999</v>
      </c>
      <c r="O24" s="148">
        <f t="shared" si="9"/>
        <v>1</v>
      </c>
      <c r="P24" s="147">
        <f t="shared" si="10"/>
        <v>-2.8840000000000003</v>
      </c>
      <c r="Q24" s="148">
        <f t="shared" si="11"/>
        <v>-3</v>
      </c>
    </row>
    <row r="25" spans="1:17" ht="14.4" hidden="1" customHeight="1" outlineLevel="1" thickBot="1" x14ac:dyDescent="0.35">
      <c r="A25" s="442" t="s">
        <v>208</v>
      </c>
      <c r="B25" s="238">
        <v>6.4509999999999996</v>
      </c>
      <c r="C25" s="239">
        <v>24.940999999999999</v>
      </c>
      <c r="D25" s="239">
        <v>5.7130000000000001</v>
      </c>
      <c r="E25" s="426">
        <f t="shared" si="12"/>
        <v>0.88559913191753226</v>
      </c>
      <c r="F25" s="240">
        <f t="shared" si="13"/>
        <v>0.22906058297582296</v>
      </c>
      <c r="G25" s="238">
        <v>1</v>
      </c>
      <c r="H25" s="239">
        <v>14</v>
      </c>
      <c r="I25" s="239">
        <v>3</v>
      </c>
      <c r="J25" s="426">
        <f t="shared" si="14"/>
        <v>3</v>
      </c>
      <c r="K25" s="242">
        <f t="shared" si="15"/>
        <v>0.21428571428571427</v>
      </c>
      <c r="L25" s="356"/>
      <c r="M25" s="357"/>
      <c r="N25" s="245">
        <f t="shared" si="8"/>
        <v>-19.227999999999998</v>
      </c>
      <c r="O25" s="246">
        <f t="shared" si="9"/>
        <v>-11</v>
      </c>
      <c r="P25" s="245">
        <f t="shared" si="10"/>
        <v>-0.73799999999999955</v>
      </c>
      <c r="Q25" s="246">
        <f t="shared" si="11"/>
        <v>2</v>
      </c>
    </row>
    <row r="26" spans="1:17" ht="14.4" customHeight="1" collapsed="1" thickBot="1" x14ac:dyDescent="0.35">
      <c r="A26" s="445" t="s">
        <v>3</v>
      </c>
      <c r="B26" s="149">
        <f>SUM(B18:B25)</f>
        <v>1484.9670000000001</v>
      </c>
      <c r="C26" s="150">
        <f>SUM(C18:C25)</f>
        <v>1600.607</v>
      </c>
      <c r="D26" s="150">
        <f>SUM(D18:D25)</f>
        <v>1733.4349999999999</v>
      </c>
      <c r="E26" s="421">
        <f>IF(OR(D26=0,B26=0),0,D26/B26)</f>
        <v>1.167322236790447</v>
      </c>
      <c r="F26" s="151">
        <f>IF(OR(D26=0,C26=0),0,D26/C26)</f>
        <v>1.0829860171797325</v>
      </c>
      <c r="G26" s="149">
        <f>SUM(G18:G25)</f>
        <v>770</v>
      </c>
      <c r="H26" s="150">
        <f>SUM(H18:H25)</f>
        <v>737</v>
      </c>
      <c r="I26" s="150">
        <f>SUM(I18:I25)</f>
        <v>678</v>
      </c>
      <c r="J26" s="421">
        <f>IF(OR(I26=0,G26=0),0,I26/G26)</f>
        <v>0.88051948051948048</v>
      </c>
      <c r="K26" s="152">
        <f>IF(OR(I26=0,H26=0),0,I26/H26)</f>
        <v>0.9199457259158752</v>
      </c>
      <c r="L26" s="121"/>
      <c r="M26" s="121"/>
      <c r="N26" s="143">
        <f t="shared" si="8"/>
        <v>132.82799999999997</v>
      </c>
      <c r="O26" s="153">
        <f t="shared" si="9"/>
        <v>-59</v>
      </c>
      <c r="P26" s="143">
        <f t="shared" si="10"/>
        <v>248.46799999999985</v>
      </c>
      <c r="Q26" s="153">
        <f t="shared" si="11"/>
        <v>-92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103.33</v>
      </c>
      <c r="C31" s="114">
        <v>18.564</v>
      </c>
      <c r="D31" s="114">
        <v>5.56</v>
      </c>
      <c r="E31" s="424">
        <f>IF(OR(D31=0,B31=0),"",D31/B31)</f>
        <v>5.3808187360882609E-2</v>
      </c>
      <c r="F31" s="129">
        <f>IF(OR(D31=0,C31=0),"",D31/C31)</f>
        <v>0.29950441715147597</v>
      </c>
      <c r="G31" s="130">
        <v>26</v>
      </c>
      <c r="H31" s="114">
        <v>2</v>
      </c>
      <c r="I31" s="114">
        <v>1</v>
      </c>
      <c r="J31" s="424">
        <f>IF(OR(I31=0,G31=0),"",I31/G31)</f>
        <v>3.8461538461538464E-2</v>
      </c>
      <c r="K31" s="131">
        <f>IF(OR(I31=0,H31=0),"",I31/H31)</f>
        <v>0.5</v>
      </c>
      <c r="L31" s="155"/>
      <c r="M31" s="155"/>
      <c r="N31" s="145">
        <f t="shared" ref="N31:N39" si="16">D31-C31</f>
        <v>-13.004000000000001</v>
      </c>
      <c r="O31" s="146">
        <f t="shared" ref="O31:O39" si="17">I31-H31</f>
        <v>-1</v>
      </c>
      <c r="P31" s="145">
        <f t="shared" ref="P31:P39" si="18">D31-B31</f>
        <v>-97.77</v>
      </c>
      <c r="Q31" s="146">
        <f t="shared" ref="Q31:Q39" si="19">I31-G31</f>
        <v>-25</v>
      </c>
    </row>
    <row r="32" spans="1:17" ht="14.4" hidden="1" customHeight="1" outlineLevel="1" x14ac:dyDescent="0.3">
      <c r="A32" s="441" t="s">
        <v>168</v>
      </c>
      <c r="B32" s="120">
        <v>17.364000000000001</v>
      </c>
      <c r="C32" s="113">
        <v>4.18</v>
      </c>
      <c r="D32" s="113">
        <v>13.577</v>
      </c>
      <c r="E32" s="425">
        <f t="shared" ref="E32:E38" si="20">IF(OR(D32=0,B32=0),"",D32/B32)</f>
        <v>0.78190509099285876</v>
      </c>
      <c r="F32" s="132">
        <f t="shared" ref="F32:F38" si="21">IF(OR(D32=0,C32=0),"",D32/C32)</f>
        <v>3.2480861244019139</v>
      </c>
      <c r="G32" s="133">
        <v>5</v>
      </c>
      <c r="H32" s="113">
        <v>1</v>
      </c>
      <c r="I32" s="113">
        <v>2</v>
      </c>
      <c r="J32" s="425">
        <f t="shared" ref="J32:J38" si="22">IF(OR(I32=0,G32=0),"",I32/G32)</f>
        <v>0.4</v>
      </c>
      <c r="K32" s="134">
        <f t="shared" ref="K32:K38" si="23">IF(OR(I32=0,H32=0),"",I32/H32)</f>
        <v>2</v>
      </c>
      <c r="L32" s="155"/>
      <c r="M32" s="155"/>
      <c r="N32" s="147">
        <f t="shared" si="16"/>
        <v>9.3970000000000002</v>
      </c>
      <c r="O32" s="148">
        <f t="shared" si="17"/>
        <v>1</v>
      </c>
      <c r="P32" s="147">
        <f t="shared" si="18"/>
        <v>-3.7870000000000008</v>
      </c>
      <c r="Q32" s="148">
        <f t="shared" si="19"/>
        <v>-3</v>
      </c>
    </row>
    <row r="33" spans="1:17" ht="14.4" hidden="1" customHeight="1" outlineLevel="1" x14ac:dyDescent="0.3">
      <c r="A33" s="441" t="s">
        <v>169</v>
      </c>
      <c r="B33" s="120">
        <v>27.062000000000001</v>
      </c>
      <c r="C33" s="113">
        <v>3.3580000000000001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8</v>
      </c>
      <c r="H33" s="113">
        <v>1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-3.3580000000000001</v>
      </c>
      <c r="O33" s="148">
        <f t="shared" si="17"/>
        <v>-1</v>
      </c>
      <c r="P33" s="147">
        <f t="shared" si="18"/>
        <v>-27.062000000000001</v>
      </c>
      <c r="Q33" s="148">
        <f t="shared" si="19"/>
        <v>-8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13.406000000000001</v>
      </c>
      <c r="C36" s="113">
        <v>5.4969999999999999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3</v>
      </c>
      <c r="H36" s="113">
        <v>1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-5.4969999999999999</v>
      </c>
      <c r="O36" s="148">
        <f t="shared" si="17"/>
        <v>-1</v>
      </c>
      <c r="P36" s="147">
        <f t="shared" si="18"/>
        <v>-13.406000000000001</v>
      </c>
      <c r="Q36" s="148">
        <f t="shared" si="19"/>
        <v>-3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161.16200000000001</v>
      </c>
      <c r="C39" s="162">
        <f>SUM(C31:C38)</f>
        <v>31.599</v>
      </c>
      <c r="D39" s="162">
        <f>SUM(D31:D38)</f>
        <v>19.137</v>
      </c>
      <c r="E39" s="422">
        <f>IF(OR(D39=0,B39=0),0,D39/B39)</f>
        <v>0.11874387262506049</v>
      </c>
      <c r="F39" s="163">
        <f>IF(OR(D39=0,C39=0),0,D39/C39)</f>
        <v>0.60562043102629826</v>
      </c>
      <c r="G39" s="164">
        <f>SUM(G31:G38)</f>
        <v>42</v>
      </c>
      <c r="H39" s="162">
        <f>SUM(H31:H38)</f>
        <v>5</v>
      </c>
      <c r="I39" s="162">
        <f>SUM(I31:I38)</f>
        <v>3</v>
      </c>
      <c r="J39" s="422">
        <f>IF(OR(I39=0,G39=0),0,I39/G39)</f>
        <v>7.1428571428571425E-2</v>
      </c>
      <c r="K39" s="165">
        <f>IF(OR(I39=0,H39=0),0,I39/H39)</f>
        <v>0.6</v>
      </c>
      <c r="L39" s="155"/>
      <c r="M39" s="155"/>
      <c r="N39" s="160">
        <f t="shared" si="16"/>
        <v>-12.462</v>
      </c>
      <c r="O39" s="166">
        <f t="shared" si="17"/>
        <v>-2</v>
      </c>
      <c r="P39" s="160">
        <f t="shared" si="18"/>
        <v>-142.02500000000001</v>
      </c>
      <c r="Q39" s="166">
        <f t="shared" si="19"/>
        <v>-39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499</v>
      </c>
      <c r="C33" s="199">
        <v>1742</v>
      </c>
      <c r="D33" s="84">
        <f>IF(C33="","",C33-B33)</f>
        <v>1243</v>
      </c>
      <c r="E33" s="85">
        <f>IF(C33="","",C33/B33)</f>
        <v>3.4909819639278559</v>
      </c>
      <c r="F33" s="86">
        <v>1243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1054</v>
      </c>
      <c r="C34" s="200">
        <v>3763</v>
      </c>
      <c r="D34" s="87">
        <f t="shared" ref="D34:D45" si="0">IF(C34="","",C34-B34)</f>
        <v>2709</v>
      </c>
      <c r="E34" s="88">
        <f t="shared" ref="E34:E45" si="1">IF(C34="","",C34/B34)</f>
        <v>3.5702087286527515</v>
      </c>
      <c r="F34" s="89">
        <v>2709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1600</v>
      </c>
      <c r="C35" s="200">
        <v>5849</v>
      </c>
      <c r="D35" s="87">
        <f t="shared" si="0"/>
        <v>4249</v>
      </c>
      <c r="E35" s="88">
        <f t="shared" si="1"/>
        <v>3.6556250000000001</v>
      </c>
      <c r="F35" s="89">
        <v>4255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2261</v>
      </c>
      <c r="C36" s="200">
        <v>8195</v>
      </c>
      <c r="D36" s="87">
        <f t="shared" si="0"/>
        <v>5934</v>
      </c>
      <c r="E36" s="88">
        <f t="shared" si="1"/>
        <v>3.6245024325519681</v>
      </c>
      <c r="F36" s="89">
        <v>5936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2977</v>
      </c>
      <c r="C37" s="200">
        <v>10396</v>
      </c>
      <c r="D37" s="87">
        <f t="shared" si="0"/>
        <v>7419</v>
      </c>
      <c r="E37" s="88">
        <f t="shared" si="1"/>
        <v>3.4921061471279811</v>
      </c>
      <c r="F37" s="89">
        <v>7426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3759</v>
      </c>
      <c r="C38" s="200">
        <v>12920</v>
      </c>
      <c r="D38" s="87">
        <f t="shared" si="0"/>
        <v>9161</v>
      </c>
      <c r="E38" s="88">
        <f t="shared" si="1"/>
        <v>3.4370843309390797</v>
      </c>
      <c r="F38" s="89">
        <v>9174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4290</v>
      </c>
      <c r="C39" s="200">
        <v>14862</v>
      </c>
      <c r="D39" s="87">
        <f t="shared" si="0"/>
        <v>10572</v>
      </c>
      <c r="E39" s="88">
        <f t="shared" si="1"/>
        <v>3.4643356643356644</v>
      </c>
      <c r="F39" s="89">
        <v>10585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4848</v>
      </c>
      <c r="C40" s="200">
        <v>17040</v>
      </c>
      <c r="D40" s="87">
        <f t="shared" si="0"/>
        <v>12192</v>
      </c>
      <c r="E40" s="88">
        <f t="shared" si="1"/>
        <v>3.5148514851485149</v>
      </c>
      <c r="F40" s="89">
        <v>12208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5318</v>
      </c>
      <c r="C41" s="200">
        <v>18812</v>
      </c>
      <c r="D41" s="87">
        <f t="shared" si="0"/>
        <v>13494</v>
      </c>
      <c r="E41" s="88">
        <f t="shared" si="1"/>
        <v>3.5374200827378712</v>
      </c>
      <c r="F41" s="89">
        <v>13507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5812</v>
      </c>
      <c r="C42" s="200">
        <v>20814</v>
      </c>
      <c r="D42" s="87">
        <f t="shared" si="0"/>
        <v>15002</v>
      </c>
      <c r="E42" s="88">
        <f t="shared" si="1"/>
        <v>3.5812112869924295</v>
      </c>
      <c r="F42" s="89">
        <v>15015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6294</v>
      </c>
      <c r="C43" s="200">
        <v>22871</v>
      </c>
      <c r="D43" s="87">
        <f t="shared" si="0"/>
        <v>16577</v>
      </c>
      <c r="E43" s="88">
        <f t="shared" si="1"/>
        <v>3.6337782014617095</v>
      </c>
      <c r="F43" s="89">
        <v>16590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6665</v>
      </c>
      <c r="C44" s="200">
        <v>24797</v>
      </c>
      <c r="D44" s="87">
        <f t="shared" si="0"/>
        <v>18132</v>
      </c>
      <c r="E44" s="88">
        <f t="shared" si="1"/>
        <v>3.7204801200300075</v>
      </c>
      <c r="F44" s="89">
        <v>18148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5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6488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5832</v>
      </c>
      <c r="B5" s="950"/>
      <c r="C5" s="951"/>
      <c r="D5" s="952"/>
      <c r="E5" s="953">
        <v>1</v>
      </c>
      <c r="F5" s="954">
        <v>7.77</v>
      </c>
      <c r="G5" s="955">
        <v>34</v>
      </c>
      <c r="H5" s="956">
        <v>2</v>
      </c>
      <c r="I5" s="957">
        <v>21.96</v>
      </c>
      <c r="J5" s="958">
        <v>55.5</v>
      </c>
      <c r="K5" s="959">
        <v>7.77</v>
      </c>
      <c r="L5" s="960">
        <v>5</v>
      </c>
      <c r="M5" s="960">
        <v>45</v>
      </c>
      <c r="N5" s="961">
        <v>15</v>
      </c>
      <c r="O5" s="960" t="s">
        <v>5833</v>
      </c>
      <c r="P5" s="962" t="s">
        <v>5834</v>
      </c>
      <c r="Q5" s="963">
        <f>H5-B5</f>
        <v>2</v>
      </c>
      <c r="R5" s="977">
        <f>I5-C5</f>
        <v>21.96</v>
      </c>
      <c r="S5" s="963">
        <f>H5-E5</f>
        <v>1</v>
      </c>
      <c r="T5" s="977">
        <f>I5-F5</f>
        <v>14.190000000000001</v>
      </c>
      <c r="U5" s="989">
        <v>30</v>
      </c>
      <c r="V5" s="950">
        <v>111</v>
      </c>
      <c r="W5" s="950">
        <v>81</v>
      </c>
      <c r="X5" s="990">
        <v>3.7</v>
      </c>
      <c r="Y5" s="991">
        <v>81</v>
      </c>
    </row>
    <row r="6" spans="1:25" ht="14.4" customHeight="1" x14ac:dyDescent="0.3">
      <c r="A6" s="947" t="s">
        <v>5835</v>
      </c>
      <c r="B6" s="928"/>
      <c r="C6" s="929"/>
      <c r="D6" s="930"/>
      <c r="E6" s="913">
        <v>1</v>
      </c>
      <c r="F6" s="914">
        <v>43.57</v>
      </c>
      <c r="G6" s="920">
        <v>59</v>
      </c>
      <c r="H6" s="917"/>
      <c r="I6" s="911"/>
      <c r="J6" s="912"/>
      <c r="K6" s="916">
        <v>33.15</v>
      </c>
      <c r="L6" s="917">
        <v>22</v>
      </c>
      <c r="M6" s="917">
        <v>135</v>
      </c>
      <c r="N6" s="918">
        <v>45</v>
      </c>
      <c r="O6" s="917" t="s">
        <v>5833</v>
      </c>
      <c r="P6" s="932" t="s">
        <v>5836</v>
      </c>
      <c r="Q6" s="919">
        <f t="shared" ref="Q6:R69" si="0">H6-B6</f>
        <v>0</v>
      </c>
      <c r="R6" s="978">
        <f t="shared" si="0"/>
        <v>0</v>
      </c>
      <c r="S6" s="919">
        <f t="shared" ref="S6:S69" si="1">H6-E6</f>
        <v>-1</v>
      </c>
      <c r="T6" s="978">
        <f t="shared" ref="T6:T69" si="2">I6-F6</f>
        <v>-43.57</v>
      </c>
      <c r="U6" s="987" t="s">
        <v>564</v>
      </c>
      <c r="V6" s="928" t="s">
        <v>564</v>
      </c>
      <c r="W6" s="928" t="s">
        <v>564</v>
      </c>
      <c r="X6" s="985" t="s">
        <v>564</v>
      </c>
      <c r="Y6" s="983"/>
    </row>
    <row r="7" spans="1:25" ht="14.4" customHeight="1" x14ac:dyDescent="0.3">
      <c r="A7" s="947" t="s">
        <v>5837</v>
      </c>
      <c r="B7" s="928">
        <v>2</v>
      </c>
      <c r="C7" s="929">
        <v>43.49</v>
      </c>
      <c r="D7" s="930">
        <v>66</v>
      </c>
      <c r="E7" s="931">
        <v>2</v>
      </c>
      <c r="F7" s="911">
        <v>41.42</v>
      </c>
      <c r="G7" s="912">
        <v>58</v>
      </c>
      <c r="H7" s="913">
        <v>2</v>
      </c>
      <c r="I7" s="914">
        <v>89.64</v>
      </c>
      <c r="J7" s="915">
        <v>136</v>
      </c>
      <c r="K7" s="916">
        <v>20.34</v>
      </c>
      <c r="L7" s="917">
        <v>11</v>
      </c>
      <c r="M7" s="917">
        <v>87</v>
      </c>
      <c r="N7" s="918">
        <v>29</v>
      </c>
      <c r="O7" s="917" t="s">
        <v>5833</v>
      </c>
      <c r="P7" s="932" t="s">
        <v>5838</v>
      </c>
      <c r="Q7" s="919">
        <f t="shared" si="0"/>
        <v>0</v>
      </c>
      <c r="R7" s="978">
        <f t="shared" si="0"/>
        <v>46.15</v>
      </c>
      <c r="S7" s="919">
        <f t="shared" si="1"/>
        <v>0</v>
      </c>
      <c r="T7" s="978">
        <f t="shared" si="2"/>
        <v>48.22</v>
      </c>
      <c r="U7" s="987">
        <v>58</v>
      </c>
      <c r="V7" s="928">
        <v>272</v>
      </c>
      <c r="W7" s="928">
        <v>214</v>
      </c>
      <c r="X7" s="985">
        <v>4.6896551724137927</v>
      </c>
      <c r="Y7" s="983">
        <v>214</v>
      </c>
    </row>
    <row r="8" spans="1:25" ht="14.4" customHeight="1" x14ac:dyDescent="0.3">
      <c r="A8" s="947" t="s">
        <v>5839</v>
      </c>
      <c r="B8" s="928"/>
      <c r="C8" s="929"/>
      <c r="D8" s="930"/>
      <c r="E8" s="913">
        <v>2</v>
      </c>
      <c r="F8" s="914">
        <v>33.64</v>
      </c>
      <c r="G8" s="920">
        <v>52</v>
      </c>
      <c r="H8" s="917"/>
      <c r="I8" s="911"/>
      <c r="J8" s="912"/>
      <c r="K8" s="916">
        <v>12.38</v>
      </c>
      <c r="L8" s="917">
        <v>5</v>
      </c>
      <c r="M8" s="917">
        <v>60</v>
      </c>
      <c r="N8" s="918">
        <v>20</v>
      </c>
      <c r="O8" s="917" t="s">
        <v>5833</v>
      </c>
      <c r="P8" s="932" t="s">
        <v>5840</v>
      </c>
      <c r="Q8" s="919">
        <f t="shared" si="0"/>
        <v>0</v>
      </c>
      <c r="R8" s="978">
        <f t="shared" si="0"/>
        <v>0</v>
      </c>
      <c r="S8" s="919">
        <f t="shared" si="1"/>
        <v>-2</v>
      </c>
      <c r="T8" s="978">
        <f t="shared" si="2"/>
        <v>-33.64</v>
      </c>
      <c r="U8" s="987" t="s">
        <v>564</v>
      </c>
      <c r="V8" s="928" t="s">
        <v>564</v>
      </c>
      <c r="W8" s="928" t="s">
        <v>564</v>
      </c>
      <c r="X8" s="985" t="s">
        <v>564</v>
      </c>
      <c r="Y8" s="983"/>
    </row>
    <row r="9" spans="1:25" ht="14.4" customHeight="1" x14ac:dyDescent="0.3">
      <c r="A9" s="948" t="s">
        <v>5841</v>
      </c>
      <c r="B9" s="934">
        <v>3</v>
      </c>
      <c r="C9" s="935">
        <v>64.52</v>
      </c>
      <c r="D9" s="933">
        <v>66.7</v>
      </c>
      <c r="E9" s="936">
        <v>5</v>
      </c>
      <c r="F9" s="937">
        <v>86.37</v>
      </c>
      <c r="G9" s="921">
        <v>70.599999999999994</v>
      </c>
      <c r="H9" s="938">
        <v>1</v>
      </c>
      <c r="I9" s="939">
        <v>31.7</v>
      </c>
      <c r="J9" s="922">
        <v>115</v>
      </c>
      <c r="K9" s="940">
        <v>12.65</v>
      </c>
      <c r="L9" s="938">
        <v>5</v>
      </c>
      <c r="M9" s="938">
        <v>60</v>
      </c>
      <c r="N9" s="941">
        <v>20</v>
      </c>
      <c r="O9" s="938" t="s">
        <v>5833</v>
      </c>
      <c r="P9" s="942" t="s">
        <v>5840</v>
      </c>
      <c r="Q9" s="943">
        <f t="shared" si="0"/>
        <v>-2</v>
      </c>
      <c r="R9" s="979">
        <f t="shared" si="0"/>
        <v>-32.819999999999993</v>
      </c>
      <c r="S9" s="943">
        <f t="shared" si="1"/>
        <v>-4</v>
      </c>
      <c r="T9" s="979">
        <f t="shared" si="2"/>
        <v>-54.67</v>
      </c>
      <c r="U9" s="988">
        <v>20</v>
      </c>
      <c r="V9" s="934">
        <v>115</v>
      </c>
      <c r="W9" s="934">
        <v>95</v>
      </c>
      <c r="X9" s="986">
        <v>5.75</v>
      </c>
      <c r="Y9" s="984">
        <v>95</v>
      </c>
    </row>
    <row r="10" spans="1:25" ht="14.4" customHeight="1" x14ac:dyDescent="0.3">
      <c r="A10" s="947" t="s">
        <v>5842</v>
      </c>
      <c r="B10" s="928">
        <v>1</v>
      </c>
      <c r="C10" s="929">
        <v>3.29</v>
      </c>
      <c r="D10" s="930">
        <v>28</v>
      </c>
      <c r="E10" s="913">
        <v>3</v>
      </c>
      <c r="F10" s="914">
        <v>11.66</v>
      </c>
      <c r="G10" s="920">
        <v>26.7</v>
      </c>
      <c r="H10" s="917">
        <v>1</v>
      </c>
      <c r="I10" s="911">
        <v>3.29</v>
      </c>
      <c r="J10" s="915">
        <v>22</v>
      </c>
      <c r="K10" s="916">
        <v>3.29</v>
      </c>
      <c r="L10" s="917">
        <v>3</v>
      </c>
      <c r="M10" s="917">
        <v>30</v>
      </c>
      <c r="N10" s="918">
        <v>10</v>
      </c>
      <c r="O10" s="917" t="s">
        <v>5833</v>
      </c>
      <c r="P10" s="932" t="s">
        <v>5843</v>
      </c>
      <c r="Q10" s="919">
        <f t="shared" si="0"/>
        <v>0</v>
      </c>
      <c r="R10" s="978">
        <f t="shared" si="0"/>
        <v>0</v>
      </c>
      <c r="S10" s="919">
        <f t="shared" si="1"/>
        <v>-2</v>
      </c>
      <c r="T10" s="978">
        <f t="shared" si="2"/>
        <v>-8.370000000000001</v>
      </c>
      <c r="U10" s="987">
        <v>10</v>
      </c>
      <c r="V10" s="928">
        <v>22</v>
      </c>
      <c r="W10" s="928">
        <v>12</v>
      </c>
      <c r="X10" s="985">
        <v>2.2000000000000002</v>
      </c>
      <c r="Y10" s="983">
        <v>12</v>
      </c>
    </row>
    <row r="11" spans="1:25" ht="14.4" customHeight="1" x14ac:dyDescent="0.3">
      <c r="A11" s="948" t="s">
        <v>5844</v>
      </c>
      <c r="B11" s="934">
        <v>2</v>
      </c>
      <c r="C11" s="935">
        <v>9.77</v>
      </c>
      <c r="D11" s="933">
        <v>37</v>
      </c>
      <c r="E11" s="936">
        <v>4</v>
      </c>
      <c r="F11" s="937">
        <v>23.5</v>
      </c>
      <c r="G11" s="921">
        <v>38</v>
      </c>
      <c r="H11" s="938">
        <v>1</v>
      </c>
      <c r="I11" s="939">
        <v>4.5999999999999996</v>
      </c>
      <c r="J11" s="922">
        <v>23</v>
      </c>
      <c r="K11" s="940">
        <v>4.5999999999999996</v>
      </c>
      <c r="L11" s="938">
        <v>4</v>
      </c>
      <c r="M11" s="938">
        <v>39</v>
      </c>
      <c r="N11" s="941">
        <v>13</v>
      </c>
      <c r="O11" s="938" t="s">
        <v>5833</v>
      </c>
      <c r="P11" s="942" t="s">
        <v>5845</v>
      </c>
      <c r="Q11" s="943">
        <f t="shared" si="0"/>
        <v>-1</v>
      </c>
      <c r="R11" s="979">
        <f t="shared" si="0"/>
        <v>-5.17</v>
      </c>
      <c r="S11" s="943">
        <f t="shared" si="1"/>
        <v>-3</v>
      </c>
      <c r="T11" s="979">
        <f t="shared" si="2"/>
        <v>-18.899999999999999</v>
      </c>
      <c r="U11" s="988">
        <v>13</v>
      </c>
      <c r="V11" s="934">
        <v>23</v>
      </c>
      <c r="W11" s="934">
        <v>10</v>
      </c>
      <c r="X11" s="986">
        <v>1.7692307692307692</v>
      </c>
      <c r="Y11" s="984">
        <v>10</v>
      </c>
    </row>
    <row r="12" spans="1:25" ht="14.4" customHeight="1" x14ac:dyDescent="0.3">
      <c r="A12" s="948" t="s">
        <v>5846</v>
      </c>
      <c r="B12" s="934">
        <v>2</v>
      </c>
      <c r="C12" s="935">
        <v>12.99</v>
      </c>
      <c r="D12" s="933">
        <v>34.5</v>
      </c>
      <c r="E12" s="936">
        <v>1</v>
      </c>
      <c r="F12" s="937">
        <v>6.5</v>
      </c>
      <c r="G12" s="921">
        <v>39</v>
      </c>
      <c r="H12" s="938"/>
      <c r="I12" s="939"/>
      <c r="J12" s="923"/>
      <c r="K12" s="940">
        <v>6.5</v>
      </c>
      <c r="L12" s="938">
        <v>4</v>
      </c>
      <c r="M12" s="938">
        <v>39</v>
      </c>
      <c r="N12" s="941">
        <v>13</v>
      </c>
      <c r="O12" s="938" t="s">
        <v>5833</v>
      </c>
      <c r="P12" s="942" t="s">
        <v>5847</v>
      </c>
      <c r="Q12" s="943">
        <f t="shared" si="0"/>
        <v>-2</v>
      </c>
      <c r="R12" s="979">
        <f t="shared" si="0"/>
        <v>-12.99</v>
      </c>
      <c r="S12" s="943">
        <f t="shared" si="1"/>
        <v>-1</v>
      </c>
      <c r="T12" s="979">
        <f t="shared" si="2"/>
        <v>-6.5</v>
      </c>
      <c r="U12" s="988" t="s">
        <v>564</v>
      </c>
      <c r="V12" s="934" t="s">
        <v>564</v>
      </c>
      <c r="W12" s="934" t="s">
        <v>564</v>
      </c>
      <c r="X12" s="986" t="s">
        <v>564</v>
      </c>
      <c r="Y12" s="984"/>
    </row>
    <row r="13" spans="1:25" ht="14.4" customHeight="1" x14ac:dyDescent="0.3">
      <c r="A13" s="947" t="s">
        <v>5848</v>
      </c>
      <c r="B13" s="924">
        <v>1</v>
      </c>
      <c r="C13" s="925">
        <v>6.78</v>
      </c>
      <c r="D13" s="926">
        <v>55</v>
      </c>
      <c r="E13" s="931"/>
      <c r="F13" s="911"/>
      <c r="G13" s="912"/>
      <c r="H13" s="917"/>
      <c r="I13" s="911"/>
      <c r="J13" s="912"/>
      <c r="K13" s="916">
        <v>3.22</v>
      </c>
      <c r="L13" s="917">
        <v>4</v>
      </c>
      <c r="M13" s="917">
        <v>33</v>
      </c>
      <c r="N13" s="918">
        <v>11</v>
      </c>
      <c r="O13" s="917" t="s">
        <v>5833</v>
      </c>
      <c r="P13" s="932" t="s">
        <v>5849</v>
      </c>
      <c r="Q13" s="919">
        <f t="shared" si="0"/>
        <v>-1</v>
      </c>
      <c r="R13" s="978">
        <f t="shared" si="0"/>
        <v>-6.78</v>
      </c>
      <c r="S13" s="919">
        <f t="shared" si="1"/>
        <v>0</v>
      </c>
      <c r="T13" s="978">
        <f t="shared" si="2"/>
        <v>0</v>
      </c>
      <c r="U13" s="987" t="s">
        <v>564</v>
      </c>
      <c r="V13" s="928" t="s">
        <v>564</v>
      </c>
      <c r="W13" s="928" t="s">
        <v>564</v>
      </c>
      <c r="X13" s="985" t="s">
        <v>564</v>
      </c>
      <c r="Y13" s="983"/>
    </row>
    <row r="14" spans="1:25" ht="14.4" customHeight="1" x14ac:dyDescent="0.3">
      <c r="A14" s="947" t="s">
        <v>5850</v>
      </c>
      <c r="B14" s="924">
        <v>1</v>
      </c>
      <c r="C14" s="925">
        <v>5.78</v>
      </c>
      <c r="D14" s="926">
        <v>50</v>
      </c>
      <c r="E14" s="931"/>
      <c r="F14" s="911"/>
      <c r="G14" s="912"/>
      <c r="H14" s="917"/>
      <c r="I14" s="911"/>
      <c r="J14" s="912"/>
      <c r="K14" s="916">
        <v>2.2799999999999998</v>
      </c>
      <c r="L14" s="917">
        <v>3</v>
      </c>
      <c r="M14" s="917">
        <v>27</v>
      </c>
      <c r="N14" s="918">
        <v>9</v>
      </c>
      <c r="O14" s="917" t="s">
        <v>5833</v>
      </c>
      <c r="P14" s="932" t="s">
        <v>5851</v>
      </c>
      <c r="Q14" s="919">
        <f t="shared" si="0"/>
        <v>-1</v>
      </c>
      <c r="R14" s="978">
        <f t="shared" si="0"/>
        <v>-5.78</v>
      </c>
      <c r="S14" s="919">
        <f t="shared" si="1"/>
        <v>0</v>
      </c>
      <c r="T14" s="978">
        <f t="shared" si="2"/>
        <v>0</v>
      </c>
      <c r="U14" s="987" t="s">
        <v>564</v>
      </c>
      <c r="V14" s="928" t="s">
        <v>564</v>
      </c>
      <c r="W14" s="928" t="s">
        <v>564</v>
      </c>
      <c r="X14" s="985" t="s">
        <v>564</v>
      </c>
      <c r="Y14" s="983"/>
    </row>
    <row r="15" spans="1:25" ht="14.4" customHeight="1" x14ac:dyDescent="0.3">
      <c r="A15" s="947" t="s">
        <v>5852</v>
      </c>
      <c r="B15" s="928"/>
      <c r="C15" s="929"/>
      <c r="D15" s="930"/>
      <c r="E15" s="931">
        <v>2</v>
      </c>
      <c r="F15" s="911">
        <v>5</v>
      </c>
      <c r="G15" s="912">
        <v>30</v>
      </c>
      <c r="H15" s="913">
        <v>1</v>
      </c>
      <c r="I15" s="914">
        <v>2.5</v>
      </c>
      <c r="J15" s="915">
        <v>32</v>
      </c>
      <c r="K15" s="916">
        <v>2.5</v>
      </c>
      <c r="L15" s="917">
        <v>4</v>
      </c>
      <c r="M15" s="917">
        <v>36</v>
      </c>
      <c r="N15" s="918">
        <v>12</v>
      </c>
      <c r="O15" s="917" t="s">
        <v>5833</v>
      </c>
      <c r="P15" s="932" t="s">
        <v>5853</v>
      </c>
      <c r="Q15" s="919">
        <f t="shared" si="0"/>
        <v>1</v>
      </c>
      <c r="R15" s="978">
        <f t="shared" si="0"/>
        <v>2.5</v>
      </c>
      <c r="S15" s="919">
        <f t="shared" si="1"/>
        <v>-1</v>
      </c>
      <c r="T15" s="978">
        <f t="shared" si="2"/>
        <v>-2.5</v>
      </c>
      <c r="U15" s="987">
        <v>12</v>
      </c>
      <c r="V15" s="928">
        <v>32</v>
      </c>
      <c r="W15" s="928">
        <v>20</v>
      </c>
      <c r="X15" s="985">
        <v>2.6666666666666665</v>
      </c>
      <c r="Y15" s="983">
        <v>20</v>
      </c>
    </row>
    <row r="16" spans="1:25" ht="14.4" customHeight="1" x14ac:dyDescent="0.3">
      <c r="A16" s="948" t="s">
        <v>5854</v>
      </c>
      <c r="B16" s="934"/>
      <c r="C16" s="935"/>
      <c r="D16" s="933"/>
      <c r="E16" s="944"/>
      <c r="F16" s="939"/>
      <c r="G16" s="923"/>
      <c r="H16" s="936">
        <v>1</v>
      </c>
      <c r="I16" s="937">
        <v>5.9</v>
      </c>
      <c r="J16" s="922">
        <v>38</v>
      </c>
      <c r="K16" s="940">
        <v>5.42</v>
      </c>
      <c r="L16" s="938">
        <v>7</v>
      </c>
      <c r="M16" s="938">
        <v>66</v>
      </c>
      <c r="N16" s="941">
        <v>22</v>
      </c>
      <c r="O16" s="938" t="s">
        <v>5833</v>
      </c>
      <c r="P16" s="942" t="s">
        <v>5853</v>
      </c>
      <c r="Q16" s="943">
        <f t="shared" si="0"/>
        <v>1</v>
      </c>
      <c r="R16" s="979">
        <f t="shared" si="0"/>
        <v>5.9</v>
      </c>
      <c r="S16" s="943">
        <f t="shared" si="1"/>
        <v>1</v>
      </c>
      <c r="T16" s="979">
        <f t="shared" si="2"/>
        <v>5.9</v>
      </c>
      <c r="U16" s="988">
        <v>22</v>
      </c>
      <c r="V16" s="934">
        <v>38</v>
      </c>
      <c r="W16" s="934">
        <v>16</v>
      </c>
      <c r="X16" s="986">
        <v>1.7272727272727273</v>
      </c>
      <c r="Y16" s="984">
        <v>16</v>
      </c>
    </row>
    <row r="17" spans="1:25" ht="14.4" customHeight="1" x14ac:dyDescent="0.3">
      <c r="A17" s="947" t="s">
        <v>5855</v>
      </c>
      <c r="B17" s="924">
        <v>6</v>
      </c>
      <c r="C17" s="925">
        <v>61.48</v>
      </c>
      <c r="D17" s="926">
        <v>42.5</v>
      </c>
      <c r="E17" s="931">
        <v>3</v>
      </c>
      <c r="F17" s="911">
        <v>22.22</v>
      </c>
      <c r="G17" s="912">
        <v>27.3</v>
      </c>
      <c r="H17" s="917">
        <v>1</v>
      </c>
      <c r="I17" s="911">
        <v>20.29</v>
      </c>
      <c r="J17" s="915">
        <v>90</v>
      </c>
      <c r="K17" s="916">
        <v>7.19</v>
      </c>
      <c r="L17" s="917">
        <v>3</v>
      </c>
      <c r="M17" s="917">
        <v>30</v>
      </c>
      <c r="N17" s="918">
        <v>10</v>
      </c>
      <c r="O17" s="917" t="s">
        <v>5833</v>
      </c>
      <c r="P17" s="932" t="s">
        <v>5856</v>
      </c>
      <c r="Q17" s="919">
        <f t="shared" si="0"/>
        <v>-5</v>
      </c>
      <c r="R17" s="978">
        <f t="shared" si="0"/>
        <v>-41.19</v>
      </c>
      <c r="S17" s="919">
        <f t="shared" si="1"/>
        <v>-2</v>
      </c>
      <c r="T17" s="978">
        <f t="shared" si="2"/>
        <v>-1.9299999999999997</v>
      </c>
      <c r="U17" s="987">
        <v>10</v>
      </c>
      <c r="V17" s="928">
        <v>90</v>
      </c>
      <c r="W17" s="928">
        <v>80</v>
      </c>
      <c r="X17" s="985">
        <v>9</v>
      </c>
      <c r="Y17" s="983">
        <v>80</v>
      </c>
    </row>
    <row r="18" spans="1:25" ht="14.4" customHeight="1" x14ac:dyDescent="0.3">
      <c r="A18" s="947" t="s">
        <v>5857</v>
      </c>
      <c r="B18" s="928">
        <v>1</v>
      </c>
      <c r="C18" s="929">
        <v>0.87</v>
      </c>
      <c r="D18" s="930">
        <v>22</v>
      </c>
      <c r="E18" s="931"/>
      <c r="F18" s="911"/>
      <c r="G18" s="912"/>
      <c r="H18" s="913">
        <v>1</v>
      </c>
      <c r="I18" s="914">
        <v>0.87</v>
      </c>
      <c r="J18" s="915">
        <v>21</v>
      </c>
      <c r="K18" s="916">
        <v>0.62</v>
      </c>
      <c r="L18" s="917">
        <v>2</v>
      </c>
      <c r="M18" s="917">
        <v>18</v>
      </c>
      <c r="N18" s="918">
        <v>6</v>
      </c>
      <c r="O18" s="917" t="s">
        <v>5833</v>
      </c>
      <c r="P18" s="932" t="s">
        <v>5858</v>
      </c>
      <c r="Q18" s="919">
        <f t="shared" si="0"/>
        <v>0</v>
      </c>
      <c r="R18" s="978">
        <f t="shared" si="0"/>
        <v>0</v>
      </c>
      <c r="S18" s="919">
        <f t="shared" si="1"/>
        <v>1</v>
      </c>
      <c r="T18" s="978">
        <f t="shared" si="2"/>
        <v>0.87</v>
      </c>
      <c r="U18" s="987">
        <v>6</v>
      </c>
      <c r="V18" s="928">
        <v>21</v>
      </c>
      <c r="W18" s="928">
        <v>15</v>
      </c>
      <c r="X18" s="985">
        <v>3.5</v>
      </c>
      <c r="Y18" s="983">
        <v>15</v>
      </c>
    </row>
    <row r="19" spans="1:25" ht="14.4" customHeight="1" x14ac:dyDescent="0.3">
      <c r="A19" s="948" t="s">
        <v>5859</v>
      </c>
      <c r="B19" s="934">
        <v>1</v>
      </c>
      <c r="C19" s="935">
        <v>2.39</v>
      </c>
      <c r="D19" s="933">
        <v>37</v>
      </c>
      <c r="E19" s="944"/>
      <c r="F19" s="939"/>
      <c r="G19" s="923"/>
      <c r="H19" s="936">
        <v>2</v>
      </c>
      <c r="I19" s="937">
        <v>10.56</v>
      </c>
      <c r="J19" s="922">
        <v>37.5</v>
      </c>
      <c r="K19" s="940">
        <v>2.39</v>
      </c>
      <c r="L19" s="938">
        <v>4</v>
      </c>
      <c r="M19" s="938">
        <v>39</v>
      </c>
      <c r="N19" s="941">
        <v>13</v>
      </c>
      <c r="O19" s="938" t="s">
        <v>5833</v>
      </c>
      <c r="P19" s="942" t="s">
        <v>5860</v>
      </c>
      <c r="Q19" s="943">
        <f t="shared" si="0"/>
        <v>1</v>
      </c>
      <c r="R19" s="979">
        <f t="shared" si="0"/>
        <v>8.17</v>
      </c>
      <c r="S19" s="943">
        <f t="shared" si="1"/>
        <v>2</v>
      </c>
      <c r="T19" s="979">
        <f t="shared" si="2"/>
        <v>10.56</v>
      </c>
      <c r="U19" s="988">
        <v>26</v>
      </c>
      <c r="V19" s="934">
        <v>75</v>
      </c>
      <c r="W19" s="934">
        <v>49</v>
      </c>
      <c r="X19" s="986">
        <v>2.8846153846153846</v>
      </c>
      <c r="Y19" s="984">
        <v>49</v>
      </c>
    </row>
    <row r="20" spans="1:25" ht="14.4" customHeight="1" x14ac:dyDescent="0.3">
      <c r="A20" s="947" t="s">
        <v>5861</v>
      </c>
      <c r="B20" s="924">
        <v>5</v>
      </c>
      <c r="C20" s="925">
        <v>6.55</v>
      </c>
      <c r="D20" s="926">
        <v>30.8</v>
      </c>
      <c r="E20" s="931">
        <v>2</v>
      </c>
      <c r="F20" s="911">
        <v>2.5099999999999998</v>
      </c>
      <c r="G20" s="912">
        <v>30</v>
      </c>
      <c r="H20" s="917"/>
      <c r="I20" s="911"/>
      <c r="J20" s="912"/>
      <c r="K20" s="916">
        <v>0.61</v>
      </c>
      <c r="L20" s="917">
        <v>2</v>
      </c>
      <c r="M20" s="917">
        <v>18</v>
      </c>
      <c r="N20" s="918">
        <v>6</v>
      </c>
      <c r="O20" s="917" t="s">
        <v>5833</v>
      </c>
      <c r="P20" s="932" t="s">
        <v>5862</v>
      </c>
      <c r="Q20" s="919">
        <f t="shared" si="0"/>
        <v>-5</v>
      </c>
      <c r="R20" s="978">
        <f t="shared" si="0"/>
        <v>-6.55</v>
      </c>
      <c r="S20" s="919">
        <f t="shared" si="1"/>
        <v>-2</v>
      </c>
      <c r="T20" s="978">
        <f t="shared" si="2"/>
        <v>-2.5099999999999998</v>
      </c>
      <c r="U20" s="987" t="s">
        <v>564</v>
      </c>
      <c r="V20" s="928" t="s">
        <v>564</v>
      </c>
      <c r="W20" s="928" t="s">
        <v>564</v>
      </c>
      <c r="X20" s="985" t="s">
        <v>564</v>
      </c>
      <c r="Y20" s="983"/>
    </row>
    <row r="21" spans="1:25" ht="14.4" customHeight="1" x14ac:dyDescent="0.3">
      <c r="A21" s="948" t="s">
        <v>5863</v>
      </c>
      <c r="B21" s="945">
        <v>5</v>
      </c>
      <c r="C21" s="946">
        <v>4.34</v>
      </c>
      <c r="D21" s="927">
        <v>25.8</v>
      </c>
      <c r="E21" s="944">
        <v>6</v>
      </c>
      <c r="F21" s="939">
        <v>6.14</v>
      </c>
      <c r="G21" s="923">
        <v>28.3</v>
      </c>
      <c r="H21" s="938">
        <v>9</v>
      </c>
      <c r="I21" s="939">
        <v>14.9</v>
      </c>
      <c r="J21" s="922">
        <v>40.6</v>
      </c>
      <c r="K21" s="940">
        <v>0.74</v>
      </c>
      <c r="L21" s="938">
        <v>3</v>
      </c>
      <c r="M21" s="938">
        <v>24</v>
      </c>
      <c r="N21" s="941">
        <v>8</v>
      </c>
      <c r="O21" s="938" t="s">
        <v>5833</v>
      </c>
      <c r="P21" s="942" t="s">
        <v>5862</v>
      </c>
      <c r="Q21" s="943">
        <f t="shared" si="0"/>
        <v>4</v>
      </c>
      <c r="R21" s="979">
        <f t="shared" si="0"/>
        <v>10.56</v>
      </c>
      <c r="S21" s="943">
        <f t="shared" si="1"/>
        <v>3</v>
      </c>
      <c r="T21" s="979">
        <f t="shared" si="2"/>
        <v>8.7600000000000016</v>
      </c>
      <c r="U21" s="988">
        <v>72</v>
      </c>
      <c r="V21" s="934">
        <v>365.40000000000003</v>
      </c>
      <c r="W21" s="934">
        <v>293.40000000000003</v>
      </c>
      <c r="X21" s="986">
        <v>5.0750000000000002</v>
      </c>
      <c r="Y21" s="984">
        <v>293</v>
      </c>
    </row>
    <row r="22" spans="1:25" ht="14.4" customHeight="1" x14ac:dyDescent="0.3">
      <c r="A22" s="948" t="s">
        <v>5864</v>
      </c>
      <c r="B22" s="945">
        <v>2</v>
      </c>
      <c r="C22" s="946">
        <v>5.03</v>
      </c>
      <c r="D22" s="927">
        <v>52.5</v>
      </c>
      <c r="E22" s="944">
        <v>3</v>
      </c>
      <c r="F22" s="939">
        <v>3.31</v>
      </c>
      <c r="G22" s="923">
        <v>16</v>
      </c>
      <c r="H22" s="938">
        <v>2</v>
      </c>
      <c r="I22" s="939">
        <v>6.42</v>
      </c>
      <c r="J22" s="922">
        <v>61.5</v>
      </c>
      <c r="K22" s="940">
        <v>1.1000000000000001</v>
      </c>
      <c r="L22" s="938">
        <v>4</v>
      </c>
      <c r="M22" s="938">
        <v>33</v>
      </c>
      <c r="N22" s="941">
        <v>11</v>
      </c>
      <c r="O22" s="938" t="s">
        <v>5833</v>
      </c>
      <c r="P22" s="942" t="s">
        <v>5862</v>
      </c>
      <c r="Q22" s="943">
        <f t="shared" si="0"/>
        <v>0</v>
      </c>
      <c r="R22" s="979">
        <f t="shared" si="0"/>
        <v>1.3899999999999997</v>
      </c>
      <c r="S22" s="943">
        <f t="shared" si="1"/>
        <v>-1</v>
      </c>
      <c r="T22" s="979">
        <f t="shared" si="2"/>
        <v>3.11</v>
      </c>
      <c r="U22" s="988">
        <v>22</v>
      </c>
      <c r="V22" s="934">
        <v>123</v>
      </c>
      <c r="W22" s="934">
        <v>101</v>
      </c>
      <c r="X22" s="986">
        <v>5.5909090909090908</v>
      </c>
      <c r="Y22" s="984">
        <v>101</v>
      </c>
    </row>
    <row r="23" spans="1:25" ht="14.4" customHeight="1" x14ac:dyDescent="0.3">
      <c r="A23" s="947" t="s">
        <v>5865</v>
      </c>
      <c r="B23" s="928"/>
      <c r="C23" s="929"/>
      <c r="D23" s="930"/>
      <c r="E23" s="931">
        <v>2</v>
      </c>
      <c r="F23" s="911">
        <v>3.51</v>
      </c>
      <c r="G23" s="912">
        <v>33.5</v>
      </c>
      <c r="H23" s="913">
        <v>2</v>
      </c>
      <c r="I23" s="914">
        <v>4.4000000000000004</v>
      </c>
      <c r="J23" s="915">
        <v>40.5</v>
      </c>
      <c r="K23" s="916">
        <v>0.43</v>
      </c>
      <c r="L23" s="917">
        <v>1</v>
      </c>
      <c r="M23" s="917">
        <v>12</v>
      </c>
      <c r="N23" s="918">
        <v>4</v>
      </c>
      <c r="O23" s="917" t="s">
        <v>5833</v>
      </c>
      <c r="P23" s="932" t="s">
        <v>5866</v>
      </c>
      <c r="Q23" s="919">
        <f t="shared" si="0"/>
        <v>2</v>
      </c>
      <c r="R23" s="978">
        <f t="shared" si="0"/>
        <v>4.4000000000000004</v>
      </c>
      <c r="S23" s="919">
        <f t="shared" si="1"/>
        <v>0</v>
      </c>
      <c r="T23" s="978">
        <f t="shared" si="2"/>
        <v>0.89000000000000057</v>
      </c>
      <c r="U23" s="987">
        <v>8</v>
      </c>
      <c r="V23" s="928">
        <v>81</v>
      </c>
      <c r="W23" s="928">
        <v>73</v>
      </c>
      <c r="X23" s="985">
        <v>10.125</v>
      </c>
      <c r="Y23" s="983">
        <v>73</v>
      </c>
    </row>
    <row r="24" spans="1:25" ht="14.4" customHeight="1" x14ac:dyDescent="0.3">
      <c r="A24" s="948" t="s">
        <v>5867</v>
      </c>
      <c r="B24" s="934"/>
      <c r="C24" s="935"/>
      <c r="D24" s="933"/>
      <c r="E24" s="944"/>
      <c r="F24" s="939"/>
      <c r="G24" s="923"/>
      <c r="H24" s="936">
        <v>1</v>
      </c>
      <c r="I24" s="937">
        <v>3.32</v>
      </c>
      <c r="J24" s="922">
        <v>68</v>
      </c>
      <c r="K24" s="940">
        <v>0.56000000000000005</v>
      </c>
      <c r="L24" s="938">
        <v>2</v>
      </c>
      <c r="M24" s="938">
        <v>18</v>
      </c>
      <c r="N24" s="941">
        <v>6</v>
      </c>
      <c r="O24" s="938" t="s">
        <v>5833</v>
      </c>
      <c r="P24" s="942" t="s">
        <v>5868</v>
      </c>
      <c r="Q24" s="943">
        <f t="shared" si="0"/>
        <v>1</v>
      </c>
      <c r="R24" s="979">
        <f t="shared" si="0"/>
        <v>3.32</v>
      </c>
      <c r="S24" s="943">
        <f t="shared" si="1"/>
        <v>1</v>
      </c>
      <c r="T24" s="979">
        <f t="shared" si="2"/>
        <v>3.32</v>
      </c>
      <c r="U24" s="988">
        <v>6</v>
      </c>
      <c r="V24" s="934">
        <v>68</v>
      </c>
      <c r="W24" s="934">
        <v>62</v>
      </c>
      <c r="X24" s="986">
        <v>11.333333333333334</v>
      </c>
      <c r="Y24" s="984">
        <v>62</v>
      </c>
    </row>
    <row r="25" spans="1:25" ht="14.4" customHeight="1" x14ac:dyDescent="0.3">
      <c r="A25" s="948" t="s">
        <v>5869</v>
      </c>
      <c r="B25" s="934">
        <v>1</v>
      </c>
      <c r="C25" s="935">
        <v>1.52</v>
      </c>
      <c r="D25" s="933">
        <v>37</v>
      </c>
      <c r="E25" s="944">
        <v>1</v>
      </c>
      <c r="F25" s="939">
        <v>0.92</v>
      </c>
      <c r="G25" s="923">
        <v>21</v>
      </c>
      <c r="H25" s="936"/>
      <c r="I25" s="937"/>
      <c r="J25" s="921"/>
      <c r="K25" s="940">
        <v>0.78</v>
      </c>
      <c r="L25" s="938">
        <v>3</v>
      </c>
      <c r="M25" s="938">
        <v>24</v>
      </c>
      <c r="N25" s="941">
        <v>8</v>
      </c>
      <c r="O25" s="938" t="s">
        <v>5833</v>
      </c>
      <c r="P25" s="942" t="s">
        <v>5870</v>
      </c>
      <c r="Q25" s="943">
        <f t="shared" si="0"/>
        <v>-1</v>
      </c>
      <c r="R25" s="979">
        <f t="shared" si="0"/>
        <v>-1.52</v>
      </c>
      <c r="S25" s="943">
        <f t="shared" si="1"/>
        <v>-1</v>
      </c>
      <c r="T25" s="979">
        <f t="shared" si="2"/>
        <v>-0.92</v>
      </c>
      <c r="U25" s="988" t="s">
        <v>564</v>
      </c>
      <c r="V25" s="934" t="s">
        <v>564</v>
      </c>
      <c r="W25" s="934" t="s">
        <v>564</v>
      </c>
      <c r="X25" s="986" t="s">
        <v>564</v>
      </c>
      <c r="Y25" s="984"/>
    </row>
    <row r="26" spans="1:25" ht="14.4" customHeight="1" x14ac:dyDescent="0.3">
      <c r="A26" s="947" t="s">
        <v>5871</v>
      </c>
      <c r="B26" s="928">
        <v>1</v>
      </c>
      <c r="C26" s="929">
        <v>2</v>
      </c>
      <c r="D26" s="930">
        <v>30</v>
      </c>
      <c r="E26" s="931">
        <v>3</v>
      </c>
      <c r="F26" s="911">
        <v>5.72</v>
      </c>
      <c r="G26" s="912">
        <v>28.3</v>
      </c>
      <c r="H26" s="913">
        <v>1</v>
      </c>
      <c r="I26" s="914">
        <v>3.8</v>
      </c>
      <c r="J26" s="915">
        <v>50</v>
      </c>
      <c r="K26" s="916">
        <v>1.08</v>
      </c>
      <c r="L26" s="917">
        <v>2</v>
      </c>
      <c r="M26" s="917">
        <v>21</v>
      </c>
      <c r="N26" s="918">
        <v>7</v>
      </c>
      <c r="O26" s="917" t="s">
        <v>5833</v>
      </c>
      <c r="P26" s="932" t="s">
        <v>5872</v>
      </c>
      <c r="Q26" s="919">
        <f t="shared" si="0"/>
        <v>0</v>
      </c>
      <c r="R26" s="978">
        <f t="shared" si="0"/>
        <v>1.7999999999999998</v>
      </c>
      <c r="S26" s="919">
        <f t="shared" si="1"/>
        <v>-2</v>
      </c>
      <c r="T26" s="978">
        <f t="shared" si="2"/>
        <v>-1.92</v>
      </c>
      <c r="U26" s="987">
        <v>7</v>
      </c>
      <c r="V26" s="928">
        <v>50</v>
      </c>
      <c r="W26" s="928">
        <v>43</v>
      </c>
      <c r="X26" s="985">
        <v>7.1428571428571432</v>
      </c>
      <c r="Y26" s="983">
        <v>43</v>
      </c>
    </row>
    <row r="27" spans="1:25" ht="14.4" customHeight="1" x14ac:dyDescent="0.3">
      <c r="A27" s="948" t="s">
        <v>5873</v>
      </c>
      <c r="B27" s="934">
        <v>3</v>
      </c>
      <c r="C27" s="935">
        <v>7.32</v>
      </c>
      <c r="D27" s="933">
        <v>35.700000000000003</v>
      </c>
      <c r="E27" s="944">
        <v>3</v>
      </c>
      <c r="F27" s="939">
        <v>5.9</v>
      </c>
      <c r="G27" s="923">
        <v>31.7</v>
      </c>
      <c r="H27" s="936">
        <v>6</v>
      </c>
      <c r="I27" s="937">
        <v>20.54</v>
      </c>
      <c r="J27" s="922">
        <v>43.8</v>
      </c>
      <c r="K27" s="940">
        <v>1.61</v>
      </c>
      <c r="L27" s="938">
        <v>3</v>
      </c>
      <c r="M27" s="938">
        <v>30</v>
      </c>
      <c r="N27" s="941">
        <v>10</v>
      </c>
      <c r="O27" s="938" t="s">
        <v>5833</v>
      </c>
      <c r="P27" s="942" t="s">
        <v>5874</v>
      </c>
      <c r="Q27" s="943">
        <f t="shared" si="0"/>
        <v>3</v>
      </c>
      <c r="R27" s="979">
        <f t="shared" si="0"/>
        <v>13.219999999999999</v>
      </c>
      <c r="S27" s="943">
        <f t="shared" si="1"/>
        <v>3</v>
      </c>
      <c r="T27" s="979">
        <f t="shared" si="2"/>
        <v>14.639999999999999</v>
      </c>
      <c r="U27" s="988">
        <v>60</v>
      </c>
      <c r="V27" s="934">
        <v>262.79999999999995</v>
      </c>
      <c r="W27" s="934">
        <v>202.79999999999995</v>
      </c>
      <c r="X27" s="986">
        <v>4.379999999999999</v>
      </c>
      <c r="Y27" s="984">
        <v>203</v>
      </c>
    </row>
    <row r="28" spans="1:25" ht="14.4" customHeight="1" x14ac:dyDescent="0.3">
      <c r="A28" s="948" t="s">
        <v>5875</v>
      </c>
      <c r="B28" s="934">
        <v>1</v>
      </c>
      <c r="C28" s="935">
        <v>6.08</v>
      </c>
      <c r="D28" s="933">
        <v>56</v>
      </c>
      <c r="E28" s="944">
        <v>1</v>
      </c>
      <c r="F28" s="939">
        <v>2.93</v>
      </c>
      <c r="G28" s="923">
        <v>35</v>
      </c>
      <c r="H28" s="936">
        <v>3</v>
      </c>
      <c r="I28" s="937">
        <v>9.7899999999999991</v>
      </c>
      <c r="J28" s="922">
        <v>29</v>
      </c>
      <c r="K28" s="940">
        <v>2.2200000000000002</v>
      </c>
      <c r="L28" s="938">
        <v>3</v>
      </c>
      <c r="M28" s="938">
        <v>30</v>
      </c>
      <c r="N28" s="941">
        <v>10</v>
      </c>
      <c r="O28" s="938" t="s">
        <v>5833</v>
      </c>
      <c r="P28" s="942" t="s">
        <v>5876</v>
      </c>
      <c r="Q28" s="943">
        <f t="shared" si="0"/>
        <v>2</v>
      </c>
      <c r="R28" s="979">
        <f t="shared" si="0"/>
        <v>3.7099999999999991</v>
      </c>
      <c r="S28" s="943">
        <f t="shared" si="1"/>
        <v>2</v>
      </c>
      <c r="T28" s="979">
        <f t="shared" si="2"/>
        <v>6.8599999999999994</v>
      </c>
      <c r="U28" s="988">
        <v>30</v>
      </c>
      <c r="V28" s="934">
        <v>87</v>
      </c>
      <c r="W28" s="934">
        <v>57</v>
      </c>
      <c r="X28" s="986">
        <v>2.9</v>
      </c>
      <c r="Y28" s="984">
        <v>57</v>
      </c>
    </row>
    <row r="29" spans="1:25" ht="14.4" customHeight="1" x14ac:dyDescent="0.3">
      <c r="A29" s="947" t="s">
        <v>5877</v>
      </c>
      <c r="B29" s="928">
        <v>24</v>
      </c>
      <c r="C29" s="929">
        <v>31.1</v>
      </c>
      <c r="D29" s="930">
        <v>25.5</v>
      </c>
      <c r="E29" s="913">
        <v>27</v>
      </c>
      <c r="F29" s="914">
        <v>30.48</v>
      </c>
      <c r="G29" s="920">
        <v>23.6</v>
      </c>
      <c r="H29" s="917">
        <v>11</v>
      </c>
      <c r="I29" s="911">
        <v>29.42</v>
      </c>
      <c r="J29" s="915">
        <v>46.7</v>
      </c>
      <c r="K29" s="916">
        <v>0.82</v>
      </c>
      <c r="L29" s="917">
        <v>2</v>
      </c>
      <c r="M29" s="917">
        <v>21</v>
      </c>
      <c r="N29" s="918">
        <v>7</v>
      </c>
      <c r="O29" s="917" t="s">
        <v>5833</v>
      </c>
      <c r="P29" s="932" t="s">
        <v>5878</v>
      </c>
      <c r="Q29" s="919">
        <f t="shared" si="0"/>
        <v>-13</v>
      </c>
      <c r="R29" s="978">
        <f t="shared" si="0"/>
        <v>-1.6799999999999997</v>
      </c>
      <c r="S29" s="919">
        <f t="shared" si="1"/>
        <v>-16</v>
      </c>
      <c r="T29" s="978">
        <f t="shared" si="2"/>
        <v>-1.0599999999999987</v>
      </c>
      <c r="U29" s="987">
        <v>77</v>
      </c>
      <c r="V29" s="928">
        <v>513.70000000000005</v>
      </c>
      <c r="W29" s="928">
        <v>436.70000000000005</v>
      </c>
      <c r="X29" s="985">
        <v>6.6714285714285717</v>
      </c>
      <c r="Y29" s="983">
        <v>437</v>
      </c>
    </row>
    <row r="30" spans="1:25" ht="14.4" customHeight="1" x14ac:dyDescent="0.3">
      <c r="A30" s="948" t="s">
        <v>5879</v>
      </c>
      <c r="B30" s="934">
        <v>28</v>
      </c>
      <c r="C30" s="935">
        <v>43.51</v>
      </c>
      <c r="D30" s="933">
        <v>29.9</v>
      </c>
      <c r="E30" s="936">
        <v>29</v>
      </c>
      <c r="F30" s="937">
        <v>39.17</v>
      </c>
      <c r="G30" s="921">
        <v>25.2</v>
      </c>
      <c r="H30" s="938">
        <v>25</v>
      </c>
      <c r="I30" s="939">
        <v>57.32</v>
      </c>
      <c r="J30" s="922">
        <v>40.299999999999997</v>
      </c>
      <c r="K30" s="940">
        <v>1.1100000000000001</v>
      </c>
      <c r="L30" s="938">
        <v>3</v>
      </c>
      <c r="M30" s="938">
        <v>27</v>
      </c>
      <c r="N30" s="941">
        <v>9</v>
      </c>
      <c r="O30" s="938" t="s">
        <v>5833</v>
      </c>
      <c r="P30" s="942" t="s">
        <v>5880</v>
      </c>
      <c r="Q30" s="943">
        <f t="shared" si="0"/>
        <v>-3</v>
      </c>
      <c r="R30" s="979">
        <f t="shared" si="0"/>
        <v>13.810000000000002</v>
      </c>
      <c r="S30" s="943">
        <f t="shared" si="1"/>
        <v>-4</v>
      </c>
      <c r="T30" s="979">
        <f t="shared" si="2"/>
        <v>18.149999999999999</v>
      </c>
      <c r="U30" s="988">
        <v>225</v>
      </c>
      <c r="V30" s="934">
        <v>1007.4999999999999</v>
      </c>
      <c r="W30" s="934">
        <v>782.49999999999989</v>
      </c>
      <c r="X30" s="986">
        <v>4.477777777777777</v>
      </c>
      <c r="Y30" s="984">
        <v>783</v>
      </c>
    </row>
    <row r="31" spans="1:25" ht="14.4" customHeight="1" x14ac:dyDescent="0.3">
      <c r="A31" s="948" t="s">
        <v>5881</v>
      </c>
      <c r="B31" s="934">
        <v>9</v>
      </c>
      <c r="C31" s="935">
        <v>19.38</v>
      </c>
      <c r="D31" s="933">
        <v>33.200000000000003</v>
      </c>
      <c r="E31" s="936">
        <v>7</v>
      </c>
      <c r="F31" s="937">
        <v>12.53</v>
      </c>
      <c r="G31" s="921">
        <v>27.6</v>
      </c>
      <c r="H31" s="938">
        <v>11</v>
      </c>
      <c r="I31" s="939">
        <v>37.33</v>
      </c>
      <c r="J31" s="922">
        <v>49</v>
      </c>
      <c r="K31" s="940">
        <v>1.72</v>
      </c>
      <c r="L31" s="938">
        <v>4</v>
      </c>
      <c r="M31" s="938">
        <v>33</v>
      </c>
      <c r="N31" s="941">
        <v>11</v>
      </c>
      <c r="O31" s="938" t="s">
        <v>5833</v>
      </c>
      <c r="P31" s="942" t="s">
        <v>5882</v>
      </c>
      <c r="Q31" s="943">
        <f t="shared" si="0"/>
        <v>2</v>
      </c>
      <c r="R31" s="979">
        <f t="shared" si="0"/>
        <v>17.95</v>
      </c>
      <c r="S31" s="943">
        <f t="shared" si="1"/>
        <v>4</v>
      </c>
      <c r="T31" s="979">
        <f t="shared" si="2"/>
        <v>24.799999999999997</v>
      </c>
      <c r="U31" s="988">
        <v>121</v>
      </c>
      <c r="V31" s="934">
        <v>539</v>
      </c>
      <c r="W31" s="934">
        <v>418</v>
      </c>
      <c r="X31" s="986">
        <v>4.4545454545454541</v>
      </c>
      <c r="Y31" s="984">
        <v>418</v>
      </c>
    </row>
    <row r="32" spans="1:25" ht="14.4" customHeight="1" x14ac:dyDescent="0.3">
      <c r="A32" s="947" t="s">
        <v>5883</v>
      </c>
      <c r="B32" s="928">
        <v>3</v>
      </c>
      <c r="C32" s="929">
        <v>3.15</v>
      </c>
      <c r="D32" s="930">
        <v>24</v>
      </c>
      <c r="E32" s="913">
        <v>2</v>
      </c>
      <c r="F32" s="914">
        <v>1.54</v>
      </c>
      <c r="G32" s="920">
        <v>18</v>
      </c>
      <c r="H32" s="917">
        <v>2</v>
      </c>
      <c r="I32" s="911">
        <v>6.31</v>
      </c>
      <c r="J32" s="915">
        <v>62</v>
      </c>
      <c r="K32" s="916">
        <v>0.6</v>
      </c>
      <c r="L32" s="917">
        <v>2</v>
      </c>
      <c r="M32" s="917">
        <v>18</v>
      </c>
      <c r="N32" s="918">
        <v>6</v>
      </c>
      <c r="O32" s="917" t="s">
        <v>5833</v>
      </c>
      <c r="P32" s="932" t="s">
        <v>5884</v>
      </c>
      <c r="Q32" s="919">
        <f t="shared" si="0"/>
        <v>-1</v>
      </c>
      <c r="R32" s="978">
        <f t="shared" si="0"/>
        <v>3.1599999999999997</v>
      </c>
      <c r="S32" s="919">
        <f t="shared" si="1"/>
        <v>0</v>
      </c>
      <c r="T32" s="978">
        <f t="shared" si="2"/>
        <v>4.7699999999999996</v>
      </c>
      <c r="U32" s="987">
        <v>12</v>
      </c>
      <c r="V32" s="928">
        <v>124</v>
      </c>
      <c r="W32" s="928">
        <v>112</v>
      </c>
      <c r="X32" s="985">
        <v>10.333333333333334</v>
      </c>
      <c r="Y32" s="983">
        <v>112</v>
      </c>
    </row>
    <row r="33" spans="1:25" ht="14.4" customHeight="1" x14ac:dyDescent="0.3">
      <c r="A33" s="948" t="s">
        <v>5885</v>
      </c>
      <c r="B33" s="934">
        <v>2</v>
      </c>
      <c r="C33" s="935">
        <v>2.21</v>
      </c>
      <c r="D33" s="933">
        <v>30</v>
      </c>
      <c r="E33" s="936">
        <v>4</v>
      </c>
      <c r="F33" s="937">
        <v>4.29</v>
      </c>
      <c r="G33" s="921">
        <v>27.5</v>
      </c>
      <c r="H33" s="938">
        <v>6</v>
      </c>
      <c r="I33" s="939">
        <v>8.4600000000000009</v>
      </c>
      <c r="J33" s="922">
        <v>38.799999999999997</v>
      </c>
      <c r="K33" s="940">
        <v>0.66</v>
      </c>
      <c r="L33" s="938">
        <v>3</v>
      </c>
      <c r="M33" s="938">
        <v>24</v>
      </c>
      <c r="N33" s="941">
        <v>8</v>
      </c>
      <c r="O33" s="938" t="s">
        <v>5833</v>
      </c>
      <c r="P33" s="942" t="s">
        <v>5884</v>
      </c>
      <c r="Q33" s="943">
        <f t="shared" si="0"/>
        <v>4</v>
      </c>
      <c r="R33" s="979">
        <f t="shared" si="0"/>
        <v>6.2500000000000009</v>
      </c>
      <c r="S33" s="943">
        <f t="shared" si="1"/>
        <v>2</v>
      </c>
      <c r="T33" s="979">
        <f t="shared" si="2"/>
        <v>4.1700000000000008</v>
      </c>
      <c r="U33" s="988">
        <v>48</v>
      </c>
      <c r="V33" s="934">
        <v>232.79999999999998</v>
      </c>
      <c r="W33" s="934">
        <v>184.79999999999998</v>
      </c>
      <c r="X33" s="986">
        <v>4.8499999999999996</v>
      </c>
      <c r="Y33" s="984">
        <v>185</v>
      </c>
    </row>
    <row r="34" spans="1:25" ht="14.4" customHeight="1" x14ac:dyDescent="0.3">
      <c r="A34" s="948" t="s">
        <v>5886</v>
      </c>
      <c r="B34" s="934"/>
      <c r="C34" s="935"/>
      <c r="D34" s="933"/>
      <c r="E34" s="936">
        <v>3</v>
      </c>
      <c r="F34" s="937">
        <v>3.38</v>
      </c>
      <c r="G34" s="921">
        <v>21</v>
      </c>
      <c r="H34" s="938"/>
      <c r="I34" s="939"/>
      <c r="J34" s="923"/>
      <c r="K34" s="940">
        <v>1.0900000000000001</v>
      </c>
      <c r="L34" s="938">
        <v>3</v>
      </c>
      <c r="M34" s="938">
        <v>27</v>
      </c>
      <c r="N34" s="941">
        <v>9</v>
      </c>
      <c r="O34" s="938" t="s">
        <v>5833</v>
      </c>
      <c r="P34" s="942" t="s">
        <v>5884</v>
      </c>
      <c r="Q34" s="943">
        <f t="shared" si="0"/>
        <v>0</v>
      </c>
      <c r="R34" s="979">
        <f t="shared" si="0"/>
        <v>0</v>
      </c>
      <c r="S34" s="943">
        <f t="shared" si="1"/>
        <v>-3</v>
      </c>
      <c r="T34" s="979">
        <f t="shared" si="2"/>
        <v>-3.38</v>
      </c>
      <c r="U34" s="988" t="s">
        <v>564</v>
      </c>
      <c r="V34" s="934" t="s">
        <v>564</v>
      </c>
      <c r="W34" s="934" t="s">
        <v>564</v>
      </c>
      <c r="X34" s="986" t="s">
        <v>564</v>
      </c>
      <c r="Y34" s="984"/>
    </row>
    <row r="35" spans="1:25" ht="14.4" customHeight="1" x14ac:dyDescent="0.3">
      <c r="A35" s="947" t="s">
        <v>5887</v>
      </c>
      <c r="B35" s="928"/>
      <c r="C35" s="929"/>
      <c r="D35" s="930"/>
      <c r="E35" s="913">
        <v>2</v>
      </c>
      <c r="F35" s="914">
        <v>1.44</v>
      </c>
      <c r="G35" s="920">
        <v>14.5</v>
      </c>
      <c r="H35" s="917"/>
      <c r="I35" s="911"/>
      <c r="J35" s="912"/>
      <c r="K35" s="916">
        <v>0.47</v>
      </c>
      <c r="L35" s="917">
        <v>2</v>
      </c>
      <c r="M35" s="917">
        <v>15</v>
      </c>
      <c r="N35" s="918">
        <v>5</v>
      </c>
      <c r="O35" s="917" t="s">
        <v>5833</v>
      </c>
      <c r="P35" s="932" t="s">
        <v>5888</v>
      </c>
      <c r="Q35" s="919">
        <f t="shared" si="0"/>
        <v>0</v>
      </c>
      <c r="R35" s="978">
        <f t="shared" si="0"/>
        <v>0</v>
      </c>
      <c r="S35" s="919">
        <f t="shared" si="1"/>
        <v>-2</v>
      </c>
      <c r="T35" s="978">
        <f t="shared" si="2"/>
        <v>-1.44</v>
      </c>
      <c r="U35" s="987" t="s">
        <v>564</v>
      </c>
      <c r="V35" s="928" t="s">
        <v>564</v>
      </c>
      <c r="W35" s="928" t="s">
        <v>564</v>
      </c>
      <c r="X35" s="985" t="s">
        <v>564</v>
      </c>
      <c r="Y35" s="983"/>
    </row>
    <row r="36" spans="1:25" ht="14.4" customHeight="1" x14ac:dyDescent="0.3">
      <c r="A36" s="948" t="s">
        <v>5889</v>
      </c>
      <c r="B36" s="934"/>
      <c r="C36" s="935"/>
      <c r="D36" s="933"/>
      <c r="E36" s="936">
        <v>1</v>
      </c>
      <c r="F36" s="937">
        <v>0.7</v>
      </c>
      <c r="G36" s="921">
        <v>21</v>
      </c>
      <c r="H36" s="938"/>
      <c r="I36" s="939"/>
      <c r="J36" s="923"/>
      <c r="K36" s="940">
        <v>0.54</v>
      </c>
      <c r="L36" s="938">
        <v>2</v>
      </c>
      <c r="M36" s="938">
        <v>18</v>
      </c>
      <c r="N36" s="941">
        <v>6</v>
      </c>
      <c r="O36" s="938" t="s">
        <v>5833</v>
      </c>
      <c r="P36" s="942" t="s">
        <v>5890</v>
      </c>
      <c r="Q36" s="943">
        <f t="shared" si="0"/>
        <v>0</v>
      </c>
      <c r="R36" s="979">
        <f t="shared" si="0"/>
        <v>0</v>
      </c>
      <c r="S36" s="943">
        <f t="shared" si="1"/>
        <v>-1</v>
      </c>
      <c r="T36" s="979">
        <f t="shared" si="2"/>
        <v>-0.7</v>
      </c>
      <c r="U36" s="988" t="s">
        <v>564</v>
      </c>
      <c r="V36" s="934" t="s">
        <v>564</v>
      </c>
      <c r="W36" s="934" t="s">
        <v>564</v>
      </c>
      <c r="X36" s="986" t="s">
        <v>564</v>
      </c>
      <c r="Y36" s="984"/>
    </row>
    <row r="37" spans="1:25" ht="14.4" customHeight="1" x14ac:dyDescent="0.3">
      <c r="A37" s="947" t="s">
        <v>5891</v>
      </c>
      <c r="B37" s="928"/>
      <c r="C37" s="929"/>
      <c r="D37" s="930"/>
      <c r="E37" s="931"/>
      <c r="F37" s="911"/>
      <c r="G37" s="912"/>
      <c r="H37" s="913">
        <v>1</v>
      </c>
      <c r="I37" s="914">
        <v>1.33</v>
      </c>
      <c r="J37" s="915">
        <v>35</v>
      </c>
      <c r="K37" s="916">
        <v>0.5</v>
      </c>
      <c r="L37" s="917">
        <v>2</v>
      </c>
      <c r="M37" s="917">
        <v>18</v>
      </c>
      <c r="N37" s="918">
        <v>6</v>
      </c>
      <c r="O37" s="917" t="s">
        <v>5833</v>
      </c>
      <c r="P37" s="932" t="s">
        <v>5892</v>
      </c>
      <c r="Q37" s="919">
        <f t="shared" si="0"/>
        <v>1</v>
      </c>
      <c r="R37" s="978">
        <f t="shared" si="0"/>
        <v>1.33</v>
      </c>
      <c r="S37" s="919">
        <f t="shared" si="1"/>
        <v>1</v>
      </c>
      <c r="T37" s="978">
        <f t="shared" si="2"/>
        <v>1.33</v>
      </c>
      <c r="U37" s="987">
        <v>6</v>
      </c>
      <c r="V37" s="928">
        <v>35</v>
      </c>
      <c r="W37" s="928">
        <v>29</v>
      </c>
      <c r="X37" s="985">
        <v>5.833333333333333</v>
      </c>
      <c r="Y37" s="983">
        <v>29</v>
      </c>
    </row>
    <row r="38" spans="1:25" ht="14.4" customHeight="1" x14ac:dyDescent="0.3">
      <c r="A38" s="948" t="s">
        <v>5893</v>
      </c>
      <c r="B38" s="934"/>
      <c r="C38" s="935"/>
      <c r="D38" s="933"/>
      <c r="E38" s="944">
        <v>1</v>
      </c>
      <c r="F38" s="939">
        <v>0.73</v>
      </c>
      <c r="G38" s="923">
        <v>24</v>
      </c>
      <c r="H38" s="936">
        <v>3</v>
      </c>
      <c r="I38" s="937">
        <v>5.91</v>
      </c>
      <c r="J38" s="922">
        <v>36.700000000000003</v>
      </c>
      <c r="K38" s="940">
        <v>0.57999999999999996</v>
      </c>
      <c r="L38" s="938">
        <v>2</v>
      </c>
      <c r="M38" s="938">
        <v>21</v>
      </c>
      <c r="N38" s="941">
        <v>7</v>
      </c>
      <c r="O38" s="938" t="s">
        <v>5833</v>
      </c>
      <c r="P38" s="942" t="s">
        <v>5894</v>
      </c>
      <c r="Q38" s="943">
        <f t="shared" si="0"/>
        <v>3</v>
      </c>
      <c r="R38" s="979">
        <f t="shared" si="0"/>
        <v>5.91</v>
      </c>
      <c r="S38" s="943">
        <f t="shared" si="1"/>
        <v>2</v>
      </c>
      <c r="T38" s="979">
        <f t="shared" si="2"/>
        <v>5.18</v>
      </c>
      <c r="U38" s="988">
        <v>21</v>
      </c>
      <c r="V38" s="934">
        <v>110.10000000000001</v>
      </c>
      <c r="W38" s="934">
        <v>89.100000000000009</v>
      </c>
      <c r="X38" s="986">
        <v>5.2428571428571429</v>
      </c>
      <c r="Y38" s="984">
        <v>89</v>
      </c>
    </row>
    <row r="39" spans="1:25" ht="14.4" customHeight="1" x14ac:dyDescent="0.3">
      <c r="A39" s="948" t="s">
        <v>5895</v>
      </c>
      <c r="B39" s="934">
        <v>1</v>
      </c>
      <c r="C39" s="935">
        <v>0.74</v>
      </c>
      <c r="D39" s="933">
        <v>20</v>
      </c>
      <c r="E39" s="944"/>
      <c r="F39" s="939"/>
      <c r="G39" s="923"/>
      <c r="H39" s="936"/>
      <c r="I39" s="937"/>
      <c r="J39" s="921"/>
      <c r="K39" s="940">
        <v>0.74</v>
      </c>
      <c r="L39" s="938">
        <v>3</v>
      </c>
      <c r="M39" s="938">
        <v>24</v>
      </c>
      <c r="N39" s="941">
        <v>8</v>
      </c>
      <c r="O39" s="938" t="s">
        <v>5833</v>
      </c>
      <c r="P39" s="942" t="s">
        <v>5896</v>
      </c>
      <c r="Q39" s="943">
        <f t="shared" si="0"/>
        <v>-1</v>
      </c>
      <c r="R39" s="979">
        <f t="shared" si="0"/>
        <v>-0.74</v>
      </c>
      <c r="S39" s="943">
        <f t="shared" si="1"/>
        <v>0</v>
      </c>
      <c r="T39" s="979">
        <f t="shared" si="2"/>
        <v>0</v>
      </c>
      <c r="U39" s="988" t="s">
        <v>564</v>
      </c>
      <c r="V39" s="934" t="s">
        <v>564</v>
      </c>
      <c r="W39" s="934" t="s">
        <v>564</v>
      </c>
      <c r="X39" s="986" t="s">
        <v>564</v>
      </c>
      <c r="Y39" s="984"/>
    </row>
    <row r="40" spans="1:25" ht="14.4" customHeight="1" x14ac:dyDescent="0.3">
      <c r="A40" s="947" t="s">
        <v>5897</v>
      </c>
      <c r="B40" s="924">
        <v>1</v>
      </c>
      <c r="C40" s="925">
        <v>4.2699999999999996</v>
      </c>
      <c r="D40" s="926">
        <v>67</v>
      </c>
      <c r="E40" s="931"/>
      <c r="F40" s="911"/>
      <c r="G40" s="912"/>
      <c r="H40" s="917"/>
      <c r="I40" s="911"/>
      <c r="J40" s="912"/>
      <c r="K40" s="916">
        <v>1.07</v>
      </c>
      <c r="L40" s="917">
        <v>3</v>
      </c>
      <c r="M40" s="917">
        <v>24</v>
      </c>
      <c r="N40" s="918">
        <v>8</v>
      </c>
      <c r="O40" s="917" t="s">
        <v>5833</v>
      </c>
      <c r="P40" s="932" t="s">
        <v>5898</v>
      </c>
      <c r="Q40" s="919">
        <f t="shared" si="0"/>
        <v>-1</v>
      </c>
      <c r="R40" s="978">
        <f t="shared" si="0"/>
        <v>-4.2699999999999996</v>
      </c>
      <c r="S40" s="919">
        <f t="shared" si="1"/>
        <v>0</v>
      </c>
      <c r="T40" s="978">
        <f t="shared" si="2"/>
        <v>0</v>
      </c>
      <c r="U40" s="987" t="s">
        <v>564</v>
      </c>
      <c r="V40" s="928" t="s">
        <v>564</v>
      </c>
      <c r="W40" s="928" t="s">
        <v>564</v>
      </c>
      <c r="X40" s="985" t="s">
        <v>564</v>
      </c>
      <c r="Y40" s="983"/>
    </row>
    <row r="41" spans="1:25" ht="14.4" customHeight="1" x14ac:dyDescent="0.3">
      <c r="A41" s="947" t="s">
        <v>5899</v>
      </c>
      <c r="B41" s="928">
        <v>1</v>
      </c>
      <c r="C41" s="929">
        <v>1.21</v>
      </c>
      <c r="D41" s="930">
        <v>22</v>
      </c>
      <c r="E41" s="913"/>
      <c r="F41" s="914"/>
      <c r="G41" s="920"/>
      <c r="H41" s="917"/>
      <c r="I41" s="911"/>
      <c r="J41" s="912"/>
      <c r="K41" s="916">
        <v>0.49</v>
      </c>
      <c r="L41" s="917">
        <v>1</v>
      </c>
      <c r="M41" s="917">
        <v>12</v>
      </c>
      <c r="N41" s="918">
        <v>4</v>
      </c>
      <c r="O41" s="917" t="s">
        <v>5833</v>
      </c>
      <c r="P41" s="932" t="s">
        <v>5900</v>
      </c>
      <c r="Q41" s="919">
        <f t="shared" si="0"/>
        <v>-1</v>
      </c>
      <c r="R41" s="978">
        <f t="shared" si="0"/>
        <v>-1.21</v>
      </c>
      <c r="S41" s="919">
        <f t="shared" si="1"/>
        <v>0</v>
      </c>
      <c r="T41" s="978">
        <f t="shared" si="2"/>
        <v>0</v>
      </c>
      <c r="U41" s="987" t="s">
        <v>564</v>
      </c>
      <c r="V41" s="928" t="s">
        <v>564</v>
      </c>
      <c r="W41" s="928" t="s">
        <v>564</v>
      </c>
      <c r="X41" s="985" t="s">
        <v>564</v>
      </c>
      <c r="Y41" s="983"/>
    </row>
    <row r="42" spans="1:25" ht="14.4" customHeight="1" x14ac:dyDescent="0.3">
      <c r="A42" s="948" t="s">
        <v>5901</v>
      </c>
      <c r="B42" s="934"/>
      <c r="C42" s="935"/>
      <c r="D42" s="933"/>
      <c r="E42" s="936">
        <v>1</v>
      </c>
      <c r="F42" s="937">
        <v>1.33</v>
      </c>
      <c r="G42" s="921">
        <v>17</v>
      </c>
      <c r="H42" s="938"/>
      <c r="I42" s="939"/>
      <c r="J42" s="923"/>
      <c r="K42" s="940">
        <v>1.24</v>
      </c>
      <c r="L42" s="938">
        <v>3</v>
      </c>
      <c r="M42" s="938">
        <v>24</v>
      </c>
      <c r="N42" s="941">
        <v>8</v>
      </c>
      <c r="O42" s="938" t="s">
        <v>5833</v>
      </c>
      <c r="P42" s="942" t="s">
        <v>5902</v>
      </c>
      <c r="Q42" s="943">
        <f t="shared" si="0"/>
        <v>0</v>
      </c>
      <c r="R42" s="979">
        <f t="shared" si="0"/>
        <v>0</v>
      </c>
      <c r="S42" s="943">
        <f t="shared" si="1"/>
        <v>-1</v>
      </c>
      <c r="T42" s="979">
        <f t="shared" si="2"/>
        <v>-1.33</v>
      </c>
      <c r="U42" s="988" t="s">
        <v>564</v>
      </c>
      <c r="V42" s="934" t="s">
        <v>564</v>
      </c>
      <c r="W42" s="934" t="s">
        <v>564</v>
      </c>
      <c r="X42" s="986" t="s">
        <v>564</v>
      </c>
      <c r="Y42" s="984"/>
    </row>
    <row r="43" spans="1:25" ht="14.4" customHeight="1" x14ac:dyDescent="0.3">
      <c r="A43" s="947" t="s">
        <v>5903</v>
      </c>
      <c r="B43" s="928">
        <v>1</v>
      </c>
      <c r="C43" s="929">
        <v>1.84</v>
      </c>
      <c r="D43" s="930">
        <v>29</v>
      </c>
      <c r="E43" s="913">
        <v>1</v>
      </c>
      <c r="F43" s="914">
        <v>1.74</v>
      </c>
      <c r="G43" s="920">
        <v>29</v>
      </c>
      <c r="H43" s="917"/>
      <c r="I43" s="911"/>
      <c r="J43" s="912"/>
      <c r="K43" s="916">
        <v>0.49</v>
      </c>
      <c r="L43" s="917">
        <v>1</v>
      </c>
      <c r="M43" s="917">
        <v>12</v>
      </c>
      <c r="N43" s="918">
        <v>4</v>
      </c>
      <c r="O43" s="917" t="s">
        <v>5833</v>
      </c>
      <c r="P43" s="932" t="s">
        <v>5904</v>
      </c>
      <c r="Q43" s="919">
        <f t="shared" si="0"/>
        <v>-1</v>
      </c>
      <c r="R43" s="978">
        <f t="shared" si="0"/>
        <v>-1.84</v>
      </c>
      <c r="S43" s="919">
        <f t="shared" si="1"/>
        <v>-1</v>
      </c>
      <c r="T43" s="978">
        <f t="shared" si="2"/>
        <v>-1.74</v>
      </c>
      <c r="U43" s="987" t="s">
        <v>564</v>
      </c>
      <c r="V43" s="928" t="s">
        <v>564</v>
      </c>
      <c r="W43" s="928" t="s">
        <v>564</v>
      </c>
      <c r="X43" s="985" t="s">
        <v>564</v>
      </c>
      <c r="Y43" s="983"/>
    </row>
    <row r="44" spans="1:25" ht="14.4" customHeight="1" x14ac:dyDescent="0.3">
      <c r="A44" s="948" t="s">
        <v>5905</v>
      </c>
      <c r="B44" s="934">
        <v>1</v>
      </c>
      <c r="C44" s="935">
        <v>2.71</v>
      </c>
      <c r="D44" s="933">
        <v>42</v>
      </c>
      <c r="E44" s="936">
        <v>1</v>
      </c>
      <c r="F44" s="937">
        <v>1.1200000000000001</v>
      </c>
      <c r="G44" s="921">
        <v>19</v>
      </c>
      <c r="H44" s="938"/>
      <c r="I44" s="939"/>
      <c r="J44" s="923"/>
      <c r="K44" s="940">
        <v>0.64</v>
      </c>
      <c r="L44" s="938">
        <v>2</v>
      </c>
      <c r="M44" s="938">
        <v>15</v>
      </c>
      <c r="N44" s="941">
        <v>5</v>
      </c>
      <c r="O44" s="938" t="s">
        <v>5833</v>
      </c>
      <c r="P44" s="942" t="s">
        <v>5906</v>
      </c>
      <c r="Q44" s="943">
        <f t="shared" si="0"/>
        <v>-1</v>
      </c>
      <c r="R44" s="979">
        <f t="shared" si="0"/>
        <v>-2.71</v>
      </c>
      <c r="S44" s="943">
        <f t="shared" si="1"/>
        <v>-1</v>
      </c>
      <c r="T44" s="979">
        <f t="shared" si="2"/>
        <v>-1.1200000000000001</v>
      </c>
      <c r="U44" s="988" t="s">
        <v>564</v>
      </c>
      <c r="V44" s="934" t="s">
        <v>564</v>
      </c>
      <c r="W44" s="934" t="s">
        <v>564</v>
      </c>
      <c r="X44" s="986" t="s">
        <v>564</v>
      </c>
      <c r="Y44" s="984"/>
    </row>
    <row r="45" spans="1:25" ht="14.4" customHeight="1" x14ac:dyDescent="0.3">
      <c r="A45" s="948" t="s">
        <v>5907</v>
      </c>
      <c r="B45" s="934"/>
      <c r="C45" s="935"/>
      <c r="D45" s="933"/>
      <c r="E45" s="936">
        <v>1</v>
      </c>
      <c r="F45" s="937">
        <v>2.74</v>
      </c>
      <c r="G45" s="921">
        <v>36</v>
      </c>
      <c r="H45" s="938">
        <v>2</v>
      </c>
      <c r="I45" s="939">
        <v>4.96</v>
      </c>
      <c r="J45" s="922">
        <v>34.5</v>
      </c>
      <c r="K45" s="940">
        <v>1.1599999999999999</v>
      </c>
      <c r="L45" s="938">
        <v>2</v>
      </c>
      <c r="M45" s="938">
        <v>21</v>
      </c>
      <c r="N45" s="941">
        <v>7</v>
      </c>
      <c r="O45" s="938" t="s">
        <v>5833</v>
      </c>
      <c r="P45" s="942" t="s">
        <v>5908</v>
      </c>
      <c r="Q45" s="943">
        <f t="shared" si="0"/>
        <v>2</v>
      </c>
      <c r="R45" s="979">
        <f t="shared" si="0"/>
        <v>4.96</v>
      </c>
      <c r="S45" s="943">
        <f t="shared" si="1"/>
        <v>1</v>
      </c>
      <c r="T45" s="979">
        <f t="shared" si="2"/>
        <v>2.2199999999999998</v>
      </c>
      <c r="U45" s="988">
        <v>14</v>
      </c>
      <c r="V45" s="934">
        <v>69</v>
      </c>
      <c r="W45" s="934">
        <v>55</v>
      </c>
      <c r="X45" s="986">
        <v>4.9285714285714288</v>
      </c>
      <c r="Y45" s="984">
        <v>55</v>
      </c>
    </row>
    <row r="46" spans="1:25" ht="14.4" customHeight="1" x14ac:dyDescent="0.3">
      <c r="A46" s="947" t="s">
        <v>5909</v>
      </c>
      <c r="B46" s="928">
        <v>1</v>
      </c>
      <c r="C46" s="929">
        <v>2.81</v>
      </c>
      <c r="D46" s="930">
        <v>50</v>
      </c>
      <c r="E46" s="931">
        <v>4</v>
      </c>
      <c r="F46" s="911">
        <v>5.83</v>
      </c>
      <c r="G46" s="912">
        <v>29.3</v>
      </c>
      <c r="H46" s="913">
        <v>2</v>
      </c>
      <c r="I46" s="914">
        <v>5.84</v>
      </c>
      <c r="J46" s="915">
        <v>51</v>
      </c>
      <c r="K46" s="916">
        <v>0.67</v>
      </c>
      <c r="L46" s="917">
        <v>2</v>
      </c>
      <c r="M46" s="917">
        <v>18</v>
      </c>
      <c r="N46" s="918">
        <v>6</v>
      </c>
      <c r="O46" s="917" t="s">
        <v>5833</v>
      </c>
      <c r="P46" s="932" t="s">
        <v>5910</v>
      </c>
      <c r="Q46" s="919">
        <f t="shared" si="0"/>
        <v>1</v>
      </c>
      <c r="R46" s="978">
        <f t="shared" si="0"/>
        <v>3.03</v>
      </c>
      <c r="S46" s="919">
        <f t="shared" si="1"/>
        <v>-2</v>
      </c>
      <c r="T46" s="978">
        <f t="shared" si="2"/>
        <v>9.9999999999997868E-3</v>
      </c>
      <c r="U46" s="987">
        <v>12</v>
      </c>
      <c r="V46" s="928">
        <v>102</v>
      </c>
      <c r="W46" s="928">
        <v>90</v>
      </c>
      <c r="X46" s="985">
        <v>8.5</v>
      </c>
      <c r="Y46" s="983">
        <v>90</v>
      </c>
    </row>
    <row r="47" spans="1:25" ht="14.4" customHeight="1" x14ac:dyDescent="0.3">
      <c r="A47" s="948" t="s">
        <v>5911</v>
      </c>
      <c r="B47" s="934">
        <v>2</v>
      </c>
      <c r="C47" s="935">
        <v>3.15</v>
      </c>
      <c r="D47" s="933">
        <v>31</v>
      </c>
      <c r="E47" s="944">
        <v>1</v>
      </c>
      <c r="F47" s="939">
        <v>1.1200000000000001</v>
      </c>
      <c r="G47" s="923">
        <v>25</v>
      </c>
      <c r="H47" s="936">
        <v>1</v>
      </c>
      <c r="I47" s="937">
        <v>1.19</v>
      </c>
      <c r="J47" s="922">
        <v>28</v>
      </c>
      <c r="K47" s="940">
        <v>1.1200000000000001</v>
      </c>
      <c r="L47" s="938">
        <v>3</v>
      </c>
      <c r="M47" s="938">
        <v>27</v>
      </c>
      <c r="N47" s="941">
        <v>9</v>
      </c>
      <c r="O47" s="938" t="s">
        <v>5833</v>
      </c>
      <c r="P47" s="942" t="s">
        <v>5912</v>
      </c>
      <c r="Q47" s="943">
        <f t="shared" si="0"/>
        <v>-1</v>
      </c>
      <c r="R47" s="979">
        <f t="shared" si="0"/>
        <v>-1.96</v>
      </c>
      <c r="S47" s="943">
        <f t="shared" si="1"/>
        <v>0</v>
      </c>
      <c r="T47" s="979">
        <f t="shared" si="2"/>
        <v>6.999999999999984E-2</v>
      </c>
      <c r="U47" s="988">
        <v>9</v>
      </c>
      <c r="V47" s="934">
        <v>28</v>
      </c>
      <c r="W47" s="934">
        <v>19</v>
      </c>
      <c r="X47" s="986">
        <v>3.1111111111111112</v>
      </c>
      <c r="Y47" s="984">
        <v>19</v>
      </c>
    </row>
    <row r="48" spans="1:25" ht="14.4" customHeight="1" x14ac:dyDescent="0.3">
      <c r="A48" s="948" t="s">
        <v>5913</v>
      </c>
      <c r="B48" s="934"/>
      <c r="C48" s="935"/>
      <c r="D48" s="933"/>
      <c r="E48" s="944"/>
      <c r="F48" s="939"/>
      <c r="G48" s="923"/>
      <c r="H48" s="936">
        <v>4</v>
      </c>
      <c r="I48" s="937">
        <v>19.559999999999999</v>
      </c>
      <c r="J48" s="922">
        <v>48</v>
      </c>
      <c r="K48" s="940">
        <v>2.38</v>
      </c>
      <c r="L48" s="938">
        <v>3</v>
      </c>
      <c r="M48" s="938">
        <v>30</v>
      </c>
      <c r="N48" s="941">
        <v>10</v>
      </c>
      <c r="O48" s="938" t="s">
        <v>5833</v>
      </c>
      <c r="P48" s="942" t="s">
        <v>5914</v>
      </c>
      <c r="Q48" s="943">
        <f t="shared" si="0"/>
        <v>4</v>
      </c>
      <c r="R48" s="979">
        <f t="shared" si="0"/>
        <v>19.559999999999999</v>
      </c>
      <c r="S48" s="943">
        <f t="shared" si="1"/>
        <v>4</v>
      </c>
      <c r="T48" s="979">
        <f t="shared" si="2"/>
        <v>19.559999999999999</v>
      </c>
      <c r="U48" s="988">
        <v>40</v>
      </c>
      <c r="V48" s="934">
        <v>192</v>
      </c>
      <c r="W48" s="934">
        <v>152</v>
      </c>
      <c r="X48" s="986">
        <v>4.8</v>
      </c>
      <c r="Y48" s="984">
        <v>152</v>
      </c>
    </row>
    <row r="49" spans="1:25" ht="14.4" customHeight="1" x14ac:dyDescent="0.3">
      <c r="A49" s="947" t="s">
        <v>5915</v>
      </c>
      <c r="B49" s="928">
        <v>1</v>
      </c>
      <c r="C49" s="929">
        <v>0.76</v>
      </c>
      <c r="D49" s="930">
        <v>21</v>
      </c>
      <c r="E49" s="913">
        <v>1</v>
      </c>
      <c r="F49" s="914">
        <v>1.1299999999999999</v>
      </c>
      <c r="G49" s="920">
        <v>29</v>
      </c>
      <c r="H49" s="917"/>
      <c r="I49" s="911"/>
      <c r="J49" s="912"/>
      <c r="K49" s="916">
        <v>0.22</v>
      </c>
      <c r="L49" s="917">
        <v>1</v>
      </c>
      <c r="M49" s="917">
        <v>9</v>
      </c>
      <c r="N49" s="918">
        <v>3</v>
      </c>
      <c r="O49" s="917" t="s">
        <v>5833</v>
      </c>
      <c r="P49" s="932" t="s">
        <v>5916</v>
      </c>
      <c r="Q49" s="919">
        <f t="shared" si="0"/>
        <v>-1</v>
      </c>
      <c r="R49" s="978">
        <f t="shared" si="0"/>
        <v>-0.76</v>
      </c>
      <c r="S49" s="919">
        <f t="shared" si="1"/>
        <v>-1</v>
      </c>
      <c r="T49" s="978">
        <f t="shared" si="2"/>
        <v>-1.1299999999999999</v>
      </c>
      <c r="U49" s="987" t="s">
        <v>564</v>
      </c>
      <c r="V49" s="928" t="s">
        <v>564</v>
      </c>
      <c r="W49" s="928" t="s">
        <v>564</v>
      </c>
      <c r="X49" s="985" t="s">
        <v>564</v>
      </c>
      <c r="Y49" s="983"/>
    </row>
    <row r="50" spans="1:25" ht="14.4" customHeight="1" x14ac:dyDescent="0.3">
      <c r="A50" s="948" t="s">
        <v>5917</v>
      </c>
      <c r="B50" s="934">
        <v>2</v>
      </c>
      <c r="C50" s="935">
        <v>1.47</v>
      </c>
      <c r="D50" s="933">
        <v>18.5</v>
      </c>
      <c r="E50" s="936">
        <v>3</v>
      </c>
      <c r="F50" s="937">
        <v>2.84</v>
      </c>
      <c r="G50" s="921">
        <v>22.7</v>
      </c>
      <c r="H50" s="938">
        <v>1</v>
      </c>
      <c r="I50" s="939">
        <v>1.44</v>
      </c>
      <c r="J50" s="922">
        <v>30</v>
      </c>
      <c r="K50" s="940">
        <v>0.25</v>
      </c>
      <c r="L50" s="938">
        <v>1</v>
      </c>
      <c r="M50" s="938">
        <v>9</v>
      </c>
      <c r="N50" s="941">
        <v>3</v>
      </c>
      <c r="O50" s="938" t="s">
        <v>5833</v>
      </c>
      <c r="P50" s="942" t="s">
        <v>5918</v>
      </c>
      <c r="Q50" s="943">
        <f t="shared" si="0"/>
        <v>-1</v>
      </c>
      <c r="R50" s="979">
        <f t="shared" si="0"/>
        <v>-3.0000000000000027E-2</v>
      </c>
      <c r="S50" s="943">
        <f t="shared" si="1"/>
        <v>-2</v>
      </c>
      <c r="T50" s="979">
        <f t="shared" si="2"/>
        <v>-1.4</v>
      </c>
      <c r="U50" s="988">
        <v>3</v>
      </c>
      <c r="V50" s="934">
        <v>30</v>
      </c>
      <c r="W50" s="934">
        <v>27</v>
      </c>
      <c r="X50" s="986">
        <v>10</v>
      </c>
      <c r="Y50" s="984">
        <v>27</v>
      </c>
    </row>
    <row r="51" spans="1:25" ht="14.4" customHeight="1" x14ac:dyDescent="0.3">
      <c r="A51" s="948" t="s">
        <v>5919</v>
      </c>
      <c r="B51" s="934">
        <v>1</v>
      </c>
      <c r="C51" s="935">
        <v>1.27</v>
      </c>
      <c r="D51" s="933">
        <v>29</v>
      </c>
      <c r="E51" s="936"/>
      <c r="F51" s="937"/>
      <c r="G51" s="921"/>
      <c r="H51" s="938"/>
      <c r="I51" s="939"/>
      <c r="J51" s="923"/>
      <c r="K51" s="940">
        <v>0.48</v>
      </c>
      <c r="L51" s="938">
        <v>2</v>
      </c>
      <c r="M51" s="938">
        <v>15</v>
      </c>
      <c r="N51" s="941">
        <v>5</v>
      </c>
      <c r="O51" s="938" t="s">
        <v>5833</v>
      </c>
      <c r="P51" s="942" t="s">
        <v>5920</v>
      </c>
      <c r="Q51" s="943">
        <f t="shared" si="0"/>
        <v>-1</v>
      </c>
      <c r="R51" s="979">
        <f t="shared" si="0"/>
        <v>-1.27</v>
      </c>
      <c r="S51" s="943">
        <f t="shared" si="1"/>
        <v>0</v>
      </c>
      <c r="T51" s="979">
        <f t="shared" si="2"/>
        <v>0</v>
      </c>
      <c r="U51" s="988" t="s">
        <v>564</v>
      </c>
      <c r="V51" s="934" t="s">
        <v>564</v>
      </c>
      <c r="W51" s="934" t="s">
        <v>564</v>
      </c>
      <c r="X51" s="986" t="s">
        <v>564</v>
      </c>
      <c r="Y51" s="984"/>
    </row>
    <row r="52" spans="1:25" ht="14.4" customHeight="1" x14ac:dyDescent="0.3">
      <c r="A52" s="947" t="s">
        <v>5921</v>
      </c>
      <c r="B52" s="924">
        <v>1</v>
      </c>
      <c r="C52" s="925">
        <v>1.1399999999999999</v>
      </c>
      <c r="D52" s="926">
        <v>19</v>
      </c>
      <c r="E52" s="931">
        <v>1</v>
      </c>
      <c r="F52" s="911">
        <v>1.52</v>
      </c>
      <c r="G52" s="912">
        <v>24</v>
      </c>
      <c r="H52" s="917">
        <v>1</v>
      </c>
      <c r="I52" s="911">
        <v>0.69</v>
      </c>
      <c r="J52" s="915">
        <v>13</v>
      </c>
      <c r="K52" s="916">
        <v>0.38</v>
      </c>
      <c r="L52" s="917">
        <v>1</v>
      </c>
      <c r="M52" s="917">
        <v>9</v>
      </c>
      <c r="N52" s="918">
        <v>3</v>
      </c>
      <c r="O52" s="917" t="s">
        <v>5833</v>
      </c>
      <c r="P52" s="932" t="s">
        <v>5922</v>
      </c>
      <c r="Q52" s="919">
        <f t="shared" si="0"/>
        <v>0</v>
      </c>
      <c r="R52" s="978">
        <f t="shared" si="0"/>
        <v>-0.44999999999999996</v>
      </c>
      <c r="S52" s="919">
        <f t="shared" si="1"/>
        <v>0</v>
      </c>
      <c r="T52" s="978">
        <f t="shared" si="2"/>
        <v>-0.83000000000000007</v>
      </c>
      <c r="U52" s="987">
        <v>3</v>
      </c>
      <c r="V52" s="928">
        <v>13</v>
      </c>
      <c r="W52" s="928">
        <v>10</v>
      </c>
      <c r="X52" s="985">
        <v>4.333333333333333</v>
      </c>
      <c r="Y52" s="983">
        <v>10</v>
      </c>
    </row>
    <row r="53" spans="1:25" ht="14.4" customHeight="1" x14ac:dyDescent="0.3">
      <c r="A53" s="948" t="s">
        <v>5923</v>
      </c>
      <c r="B53" s="945">
        <v>4</v>
      </c>
      <c r="C53" s="946">
        <v>4.7699999999999996</v>
      </c>
      <c r="D53" s="927">
        <v>30</v>
      </c>
      <c r="E53" s="944">
        <v>1</v>
      </c>
      <c r="F53" s="939">
        <v>0.86</v>
      </c>
      <c r="G53" s="923">
        <v>25</v>
      </c>
      <c r="H53" s="938">
        <v>2</v>
      </c>
      <c r="I53" s="939">
        <v>1.1200000000000001</v>
      </c>
      <c r="J53" s="922">
        <v>16</v>
      </c>
      <c r="K53" s="940">
        <v>0.51</v>
      </c>
      <c r="L53" s="938">
        <v>2</v>
      </c>
      <c r="M53" s="938">
        <v>18</v>
      </c>
      <c r="N53" s="941">
        <v>6</v>
      </c>
      <c r="O53" s="938" t="s">
        <v>5833</v>
      </c>
      <c r="P53" s="942" t="s">
        <v>5924</v>
      </c>
      <c r="Q53" s="943">
        <f t="shared" si="0"/>
        <v>-2</v>
      </c>
      <c r="R53" s="979">
        <f t="shared" si="0"/>
        <v>-3.6499999999999995</v>
      </c>
      <c r="S53" s="943">
        <f t="shared" si="1"/>
        <v>1</v>
      </c>
      <c r="T53" s="979">
        <f t="shared" si="2"/>
        <v>0.26000000000000012</v>
      </c>
      <c r="U53" s="988">
        <v>12</v>
      </c>
      <c r="V53" s="934">
        <v>32</v>
      </c>
      <c r="W53" s="934">
        <v>20</v>
      </c>
      <c r="X53" s="986">
        <v>2.6666666666666665</v>
      </c>
      <c r="Y53" s="984">
        <v>20</v>
      </c>
    </row>
    <row r="54" spans="1:25" ht="14.4" customHeight="1" x14ac:dyDescent="0.3">
      <c r="A54" s="948" t="s">
        <v>5925</v>
      </c>
      <c r="B54" s="945">
        <v>1</v>
      </c>
      <c r="C54" s="946">
        <v>1.3</v>
      </c>
      <c r="D54" s="927">
        <v>28</v>
      </c>
      <c r="E54" s="944"/>
      <c r="F54" s="939"/>
      <c r="G54" s="923"/>
      <c r="H54" s="938"/>
      <c r="I54" s="939"/>
      <c r="J54" s="923"/>
      <c r="K54" s="940">
        <v>0.76</v>
      </c>
      <c r="L54" s="938">
        <v>3</v>
      </c>
      <c r="M54" s="938">
        <v>24</v>
      </c>
      <c r="N54" s="941">
        <v>8</v>
      </c>
      <c r="O54" s="938" t="s">
        <v>5833</v>
      </c>
      <c r="P54" s="942" t="s">
        <v>5926</v>
      </c>
      <c r="Q54" s="943">
        <f t="shared" si="0"/>
        <v>-1</v>
      </c>
      <c r="R54" s="979">
        <f t="shared" si="0"/>
        <v>-1.3</v>
      </c>
      <c r="S54" s="943">
        <f t="shared" si="1"/>
        <v>0</v>
      </c>
      <c r="T54" s="979">
        <f t="shared" si="2"/>
        <v>0</v>
      </c>
      <c r="U54" s="988" t="s">
        <v>564</v>
      </c>
      <c r="V54" s="934" t="s">
        <v>564</v>
      </c>
      <c r="W54" s="934" t="s">
        <v>564</v>
      </c>
      <c r="X54" s="986" t="s">
        <v>564</v>
      </c>
      <c r="Y54" s="984"/>
    </row>
    <row r="55" spans="1:25" ht="14.4" customHeight="1" x14ac:dyDescent="0.3">
      <c r="A55" s="947" t="s">
        <v>5927</v>
      </c>
      <c r="B55" s="924">
        <v>1</v>
      </c>
      <c r="C55" s="925">
        <v>1.62</v>
      </c>
      <c r="D55" s="926">
        <v>21</v>
      </c>
      <c r="E55" s="931"/>
      <c r="F55" s="911"/>
      <c r="G55" s="912"/>
      <c r="H55" s="917"/>
      <c r="I55" s="911"/>
      <c r="J55" s="912"/>
      <c r="K55" s="916">
        <v>0.98</v>
      </c>
      <c r="L55" s="917">
        <v>2</v>
      </c>
      <c r="M55" s="917">
        <v>15</v>
      </c>
      <c r="N55" s="918">
        <v>5</v>
      </c>
      <c r="O55" s="917" t="s">
        <v>5833</v>
      </c>
      <c r="P55" s="932" t="s">
        <v>5928</v>
      </c>
      <c r="Q55" s="919">
        <f t="shared" si="0"/>
        <v>-1</v>
      </c>
      <c r="R55" s="978">
        <f t="shared" si="0"/>
        <v>-1.62</v>
      </c>
      <c r="S55" s="919">
        <f t="shared" si="1"/>
        <v>0</v>
      </c>
      <c r="T55" s="978">
        <f t="shared" si="2"/>
        <v>0</v>
      </c>
      <c r="U55" s="987" t="s">
        <v>564</v>
      </c>
      <c r="V55" s="928" t="s">
        <v>564</v>
      </c>
      <c r="W55" s="928" t="s">
        <v>564</v>
      </c>
      <c r="X55" s="985" t="s">
        <v>564</v>
      </c>
      <c r="Y55" s="983"/>
    </row>
    <row r="56" spans="1:25" ht="14.4" customHeight="1" x14ac:dyDescent="0.3">
      <c r="A56" s="947" t="s">
        <v>5929</v>
      </c>
      <c r="B56" s="928"/>
      <c r="C56" s="929"/>
      <c r="D56" s="930"/>
      <c r="E56" s="913">
        <v>1</v>
      </c>
      <c r="F56" s="914">
        <v>5.59</v>
      </c>
      <c r="G56" s="920">
        <v>43</v>
      </c>
      <c r="H56" s="917"/>
      <c r="I56" s="911"/>
      <c r="J56" s="912"/>
      <c r="K56" s="916">
        <v>1.65</v>
      </c>
      <c r="L56" s="917">
        <v>2</v>
      </c>
      <c r="M56" s="917">
        <v>18</v>
      </c>
      <c r="N56" s="918">
        <v>6</v>
      </c>
      <c r="O56" s="917" t="s">
        <v>5833</v>
      </c>
      <c r="P56" s="932" t="s">
        <v>5930</v>
      </c>
      <c r="Q56" s="919">
        <f t="shared" si="0"/>
        <v>0</v>
      </c>
      <c r="R56" s="978">
        <f t="shared" si="0"/>
        <v>0</v>
      </c>
      <c r="S56" s="919">
        <f t="shared" si="1"/>
        <v>-1</v>
      </c>
      <c r="T56" s="978">
        <f t="shared" si="2"/>
        <v>-5.59</v>
      </c>
      <c r="U56" s="987" t="s">
        <v>564</v>
      </c>
      <c r="V56" s="928" t="s">
        <v>564</v>
      </c>
      <c r="W56" s="928" t="s">
        <v>564</v>
      </c>
      <c r="X56" s="985" t="s">
        <v>564</v>
      </c>
      <c r="Y56" s="983"/>
    </row>
    <row r="57" spans="1:25" ht="14.4" customHeight="1" x14ac:dyDescent="0.3">
      <c r="A57" s="947" t="s">
        <v>5931</v>
      </c>
      <c r="B57" s="928"/>
      <c r="C57" s="929"/>
      <c r="D57" s="930"/>
      <c r="E57" s="931"/>
      <c r="F57" s="911"/>
      <c r="G57" s="912"/>
      <c r="H57" s="913">
        <v>2</v>
      </c>
      <c r="I57" s="914">
        <v>2.04</v>
      </c>
      <c r="J57" s="915">
        <v>26.5</v>
      </c>
      <c r="K57" s="916">
        <v>0.43</v>
      </c>
      <c r="L57" s="917">
        <v>2</v>
      </c>
      <c r="M57" s="917">
        <v>15</v>
      </c>
      <c r="N57" s="918">
        <v>5</v>
      </c>
      <c r="O57" s="917" t="s">
        <v>5833</v>
      </c>
      <c r="P57" s="932" t="s">
        <v>5932</v>
      </c>
      <c r="Q57" s="919">
        <f t="shared" si="0"/>
        <v>2</v>
      </c>
      <c r="R57" s="978">
        <f t="shared" si="0"/>
        <v>2.04</v>
      </c>
      <c r="S57" s="919">
        <f t="shared" si="1"/>
        <v>2</v>
      </c>
      <c r="T57" s="978">
        <f t="shared" si="2"/>
        <v>2.04</v>
      </c>
      <c r="U57" s="987">
        <v>10</v>
      </c>
      <c r="V57" s="928">
        <v>53</v>
      </c>
      <c r="W57" s="928">
        <v>43</v>
      </c>
      <c r="X57" s="985">
        <v>5.3</v>
      </c>
      <c r="Y57" s="983">
        <v>43</v>
      </c>
    </row>
    <row r="58" spans="1:25" ht="14.4" customHeight="1" x14ac:dyDescent="0.3">
      <c r="A58" s="948" t="s">
        <v>5933</v>
      </c>
      <c r="B58" s="934"/>
      <c r="C58" s="935"/>
      <c r="D58" s="933"/>
      <c r="E58" s="944">
        <v>2</v>
      </c>
      <c r="F58" s="939">
        <v>2.17</v>
      </c>
      <c r="G58" s="923">
        <v>29.5</v>
      </c>
      <c r="H58" s="936">
        <v>1</v>
      </c>
      <c r="I58" s="937">
        <v>0.56000000000000005</v>
      </c>
      <c r="J58" s="922">
        <v>19</v>
      </c>
      <c r="K58" s="940">
        <v>0.51</v>
      </c>
      <c r="L58" s="938">
        <v>2</v>
      </c>
      <c r="M58" s="938">
        <v>18</v>
      </c>
      <c r="N58" s="941">
        <v>6</v>
      </c>
      <c r="O58" s="938" t="s">
        <v>5833</v>
      </c>
      <c r="P58" s="942" t="s">
        <v>5934</v>
      </c>
      <c r="Q58" s="943">
        <f t="shared" si="0"/>
        <v>1</v>
      </c>
      <c r="R58" s="979">
        <f t="shared" si="0"/>
        <v>0.56000000000000005</v>
      </c>
      <c r="S58" s="943">
        <f t="shared" si="1"/>
        <v>-1</v>
      </c>
      <c r="T58" s="979">
        <f t="shared" si="2"/>
        <v>-1.6099999999999999</v>
      </c>
      <c r="U58" s="988">
        <v>6</v>
      </c>
      <c r="V58" s="934">
        <v>19</v>
      </c>
      <c r="W58" s="934">
        <v>13</v>
      </c>
      <c r="X58" s="986">
        <v>3.1666666666666665</v>
      </c>
      <c r="Y58" s="984">
        <v>13</v>
      </c>
    </row>
    <row r="59" spans="1:25" ht="14.4" customHeight="1" x14ac:dyDescent="0.3">
      <c r="A59" s="947" t="s">
        <v>5935</v>
      </c>
      <c r="B59" s="928">
        <v>1</v>
      </c>
      <c r="C59" s="929">
        <v>1</v>
      </c>
      <c r="D59" s="930">
        <v>26</v>
      </c>
      <c r="E59" s="913">
        <v>1</v>
      </c>
      <c r="F59" s="914">
        <v>0.71</v>
      </c>
      <c r="G59" s="920">
        <v>20</v>
      </c>
      <c r="H59" s="917"/>
      <c r="I59" s="911"/>
      <c r="J59" s="912"/>
      <c r="K59" s="916">
        <v>0.32</v>
      </c>
      <c r="L59" s="917">
        <v>1</v>
      </c>
      <c r="M59" s="917">
        <v>12</v>
      </c>
      <c r="N59" s="918">
        <v>4</v>
      </c>
      <c r="O59" s="917" t="s">
        <v>5833</v>
      </c>
      <c r="P59" s="932" t="s">
        <v>5936</v>
      </c>
      <c r="Q59" s="919">
        <f t="shared" si="0"/>
        <v>-1</v>
      </c>
      <c r="R59" s="978">
        <f t="shared" si="0"/>
        <v>-1</v>
      </c>
      <c r="S59" s="919">
        <f t="shared" si="1"/>
        <v>-1</v>
      </c>
      <c r="T59" s="978">
        <f t="shared" si="2"/>
        <v>-0.71</v>
      </c>
      <c r="U59" s="987" t="s">
        <v>564</v>
      </c>
      <c r="V59" s="928" t="s">
        <v>564</v>
      </c>
      <c r="W59" s="928" t="s">
        <v>564</v>
      </c>
      <c r="X59" s="985" t="s">
        <v>564</v>
      </c>
      <c r="Y59" s="983"/>
    </row>
    <row r="60" spans="1:25" ht="14.4" customHeight="1" x14ac:dyDescent="0.3">
      <c r="A60" s="948" t="s">
        <v>5937</v>
      </c>
      <c r="B60" s="934"/>
      <c r="C60" s="935"/>
      <c r="D60" s="933"/>
      <c r="E60" s="936">
        <v>2</v>
      </c>
      <c r="F60" s="937">
        <v>2.42</v>
      </c>
      <c r="G60" s="921">
        <v>29.5</v>
      </c>
      <c r="H60" s="938">
        <v>2</v>
      </c>
      <c r="I60" s="939">
        <v>1.73</v>
      </c>
      <c r="J60" s="922">
        <v>22.5</v>
      </c>
      <c r="K60" s="940">
        <v>0.45</v>
      </c>
      <c r="L60" s="938">
        <v>2</v>
      </c>
      <c r="M60" s="938">
        <v>15</v>
      </c>
      <c r="N60" s="941">
        <v>5</v>
      </c>
      <c r="O60" s="938" t="s">
        <v>5833</v>
      </c>
      <c r="P60" s="942" t="s">
        <v>5936</v>
      </c>
      <c r="Q60" s="943">
        <f t="shared" si="0"/>
        <v>2</v>
      </c>
      <c r="R60" s="979">
        <f t="shared" si="0"/>
        <v>1.73</v>
      </c>
      <c r="S60" s="943">
        <f t="shared" si="1"/>
        <v>0</v>
      </c>
      <c r="T60" s="979">
        <f t="shared" si="2"/>
        <v>-0.69</v>
      </c>
      <c r="U60" s="988">
        <v>10</v>
      </c>
      <c r="V60" s="934">
        <v>45</v>
      </c>
      <c r="W60" s="934">
        <v>35</v>
      </c>
      <c r="X60" s="986">
        <v>4.5</v>
      </c>
      <c r="Y60" s="984">
        <v>35</v>
      </c>
    </row>
    <row r="61" spans="1:25" ht="14.4" customHeight="1" x14ac:dyDescent="0.3">
      <c r="A61" s="948" t="s">
        <v>5938</v>
      </c>
      <c r="B61" s="934"/>
      <c r="C61" s="935"/>
      <c r="D61" s="933"/>
      <c r="E61" s="936">
        <v>1</v>
      </c>
      <c r="F61" s="937">
        <v>0.57999999999999996</v>
      </c>
      <c r="G61" s="921">
        <v>17</v>
      </c>
      <c r="H61" s="938">
        <v>1</v>
      </c>
      <c r="I61" s="939">
        <v>0.81</v>
      </c>
      <c r="J61" s="922">
        <v>22</v>
      </c>
      <c r="K61" s="940">
        <v>0.57999999999999996</v>
      </c>
      <c r="L61" s="938">
        <v>2</v>
      </c>
      <c r="M61" s="938">
        <v>18</v>
      </c>
      <c r="N61" s="941">
        <v>6</v>
      </c>
      <c r="O61" s="938" t="s">
        <v>5833</v>
      </c>
      <c r="P61" s="942" t="s">
        <v>5936</v>
      </c>
      <c r="Q61" s="943">
        <f t="shared" si="0"/>
        <v>1</v>
      </c>
      <c r="R61" s="979">
        <f t="shared" si="0"/>
        <v>0.81</v>
      </c>
      <c r="S61" s="943">
        <f t="shared" si="1"/>
        <v>0</v>
      </c>
      <c r="T61" s="979">
        <f t="shared" si="2"/>
        <v>0.23000000000000009</v>
      </c>
      <c r="U61" s="988">
        <v>6</v>
      </c>
      <c r="V61" s="934">
        <v>22</v>
      </c>
      <c r="W61" s="934">
        <v>16</v>
      </c>
      <c r="X61" s="986">
        <v>3.6666666666666665</v>
      </c>
      <c r="Y61" s="984">
        <v>16</v>
      </c>
    </row>
    <row r="62" spans="1:25" ht="14.4" customHeight="1" x14ac:dyDescent="0.3">
      <c r="A62" s="947" t="s">
        <v>5939</v>
      </c>
      <c r="B62" s="928"/>
      <c r="C62" s="929"/>
      <c r="D62" s="930"/>
      <c r="E62" s="913">
        <v>1</v>
      </c>
      <c r="F62" s="914">
        <v>0.67</v>
      </c>
      <c r="G62" s="920">
        <v>23</v>
      </c>
      <c r="H62" s="917"/>
      <c r="I62" s="911"/>
      <c r="J62" s="912"/>
      <c r="K62" s="916">
        <v>0.42</v>
      </c>
      <c r="L62" s="917">
        <v>2</v>
      </c>
      <c r="M62" s="917">
        <v>18</v>
      </c>
      <c r="N62" s="918">
        <v>6</v>
      </c>
      <c r="O62" s="917" t="s">
        <v>5833</v>
      </c>
      <c r="P62" s="932" t="s">
        <v>5940</v>
      </c>
      <c r="Q62" s="919">
        <f t="shared" si="0"/>
        <v>0</v>
      </c>
      <c r="R62" s="978">
        <f t="shared" si="0"/>
        <v>0</v>
      </c>
      <c r="S62" s="919">
        <f t="shared" si="1"/>
        <v>-1</v>
      </c>
      <c r="T62" s="978">
        <f t="shared" si="2"/>
        <v>-0.67</v>
      </c>
      <c r="U62" s="987" t="s">
        <v>564</v>
      </c>
      <c r="V62" s="928" t="s">
        <v>564</v>
      </c>
      <c r="W62" s="928" t="s">
        <v>564</v>
      </c>
      <c r="X62" s="985" t="s">
        <v>564</v>
      </c>
      <c r="Y62" s="983"/>
    </row>
    <row r="63" spans="1:25" ht="14.4" customHeight="1" x14ac:dyDescent="0.3">
      <c r="A63" s="947" t="s">
        <v>5941</v>
      </c>
      <c r="B63" s="928"/>
      <c r="C63" s="929"/>
      <c r="D63" s="930"/>
      <c r="E63" s="931">
        <v>1</v>
      </c>
      <c r="F63" s="911">
        <v>2.41</v>
      </c>
      <c r="G63" s="912">
        <v>18</v>
      </c>
      <c r="H63" s="913">
        <v>1</v>
      </c>
      <c r="I63" s="914">
        <v>6.34</v>
      </c>
      <c r="J63" s="915">
        <v>47</v>
      </c>
      <c r="K63" s="916">
        <v>2.41</v>
      </c>
      <c r="L63" s="917">
        <v>5</v>
      </c>
      <c r="M63" s="917">
        <v>48</v>
      </c>
      <c r="N63" s="918">
        <v>16</v>
      </c>
      <c r="O63" s="917" t="s">
        <v>5833</v>
      </c>
      <c r="P63" s="932" t="s">
        <v>5942</v>
      </c>
      <c r="Q63" s="919">
        <f t="shared" si="0"/>
        <v>1</v>
      </c>
      <c r="R63" s="978">
        <f t="shared" si="0"/>
        <v>6.34</v>
      </c>
      <c r="S63" s="919">
        <f t="shared" si="1"/>
        <v>0</v>
      </c>
      <c r="T63" s="978">
        <f t="shared" si="2"/>
        <v>3.9299999999999997</v>
      </c>
      <c r="U63" s="987">
        <v>16</v>
      </c>
      <c r="V63" s="928">
        <v>47</v>
      </c>
      <c r="W63" s="928">
        <v>31</v>
      </c>
      <c r="X63" s="985">
        <v>2.9375</v>
      </c>
      <c r="Y63" s="983">
        <v>31</v>
      </c>
    </row>
    <row r="64" spans="1:25" ht="14.4" customHeight="1" x14ac:dyDescent="0.3">
      <c r="A64" s="947" t="s">
        <v>5943</v>
      </c>
      <c r="B64" s="928">
        <v>4</v>
      </c>
      <c r="C64" s="929">
        <v>11.99</v>
      </c>
      <c r="D64" s="930">
        <v>38</v>
      </c>
      <c r="E64" s="913">
        <v>4</v>
      </c>
      <c r="F64" s="914">
        <v>11.49</v>
      </c>
      <c r="G64" s="920">
        <v>33.299999999999997</v>
      </c>
      <c r="H64" s="917">
        <v>3</v>
      </c>
      <c r="I64" s="911">
        <v>7.9</v>
      </c>
      <c r="J64" s="915">
        <v>34.299999999999997</v>
      </c>
      <c r="K64" s="916">
        <v>1.67</v>
      </c>
      <c r="L64" s="917">
        <v>3</v>
      </c>
      <c r="M64" s="917">
        <v>27</v>
      </c>
      <c r="N64" s="918">
        <v>9</v>
      </c>
      <c r="O64" s="917" t="s">
        <v>5833</v>
      </c>
      <c r="P64" s="932" t="s">
        <v>5944</v>
      </c>
      <c r="Q64" s="919">
        <f t="shared" si="0"/>
        <v>-1</v>
      </c>
      <c r="R64" s="978">
        <f t="shared" si="0"/>
        <v>-4.09</v>
      </c>
      <c r="S64" s="919">
        <f t="shared" si="1"/>
        <v>-1</v>
      </c>
      <c r="T64" s="978">
        <f t="shared" si="2"/>
        <v>-3.59</v>
      </c>
      <c r="U64" s="987">
        <v>27</v>
      </c>
      <c r="V64" s="928">
        <v>102.89999999999999</v>
      </c>
      <c r="W64" s="928">
        <v>75.899999999999991</v>
      </c>
      <c r="X64" s="985">
        <v>3.8111111111111109</v>
      </c>
      <c r="Y64" s="983">
        <v>76</v>
      </c>
    </row>
    <row r="65" spans="1:25" ht="14.4" customHeight="1" x14ac:dyDescent="0.3">
      <c r="A65" s="947" t="s">
        <v>5945</v>
      </c>
      <c r="B65" s="928">
        <v>1</v>
      </c>
      <c r="C65" s="929">
        <v>0.73</v>
      </c>
      <c r="D65" s="930">
        <v>23</v>
      </c>
      <c r="E65" s="913"/>
      <c r="F65" s="914"/>
      <c r="G65" s="920"/>
      <c r="H65" s="917">
        <v>1</v>
      </c>
      <c r="I65" s="911">
        <v>1.1499999999999999</v>
      </c>
      <c r="J65" s="915">
        <v>32</v>
      </c>
      <c r="K65" s="916">
        <v>0.73</v>
      </c>
      <c r="L65" s="917">
        <v>3</v>
      </c>
      <c r="M65" s="917">
        <v>24</v>
      </c>
      <c r="N65" s="918">
        <v>8</v>
      </c>
      <c r="O65" s="917" t="s">
        <v>5833</v>
      </c>
      <c r="P65" s="932" t="s">
        <v>5946</v>
      </c>
      <c r="Q65" s="919">
        <f t="shared" si="0"/>
        <v>0</v>
      </c>
      <c r="R65" s="978">
        <f t="shared" si="0"/>
        <v>0.41999999999999993</v>
      </c>
      <c r="S65" s="919">
        <f t="shared" si="1"/>
        <v>1</v>
      </c>
      <c r="T65" s="978">
        <f t="shared" si="2"/>
        <v>1.1499999999999999</v>
      </c>
      <c r="U65" s="987">
        <v>8</v>
      </c>
      <c r="V65" s="928">
        <v>32</v>
      </c>
      <c r="W65" s="928">
        <v>24</v>
      </c>
      <c r="X65" s="985">
        <v>4</v>
      </c>
      <c r="Y65" s="983">
        <v>24</v>
      </c>
    </row>
    <row r="66" spans="1:25" ht="14.4" customHeight="1" x14ac:dyDescent="0.3">
      <c r="A66" s="948" t="s">
        <v>5947</v>
      </c>
      <c r="B66" s="934">
        <v>4</v>
      </c>
      <c r="C66" s="935">
        <v>3.5</v>
      </c>
      <c r="D66" s="933">
        <v>24</v>
      </c>
      <c r="E66" s="936">
        <v>7</v>
      </c>
      <c r="F66" s="937">
        <v>7.4</v>
      </c>
      <c r="G66" s="921">
        <v>27.7</v>
      </c>
      <c r="H66" s="938">
        <v>3</v>
      </c>
      <c r="I66" s="939">
        <v>2.5</v>
      </c>
      <c r="J66" s="922">
        <v>24</v>
      </c>
      <c r="K66" s="940">
        <v>0.83</v>
      </c>
      <c r="L66" s="938">
        <v>3</v>
      </c>
      <c r="M66" s="938">
        <v>27</v>
      </c>
      <c r="N66" s="941">
        <v>9</v>
      </c>
      <c r="O66" s="938" t="s">
        <v>5833</v>
      </c>
      <c r="P66" s="942" t="s">
        <v>5948</v>
      </c>
      <c r="Q66" s="943">
        <f t="shared" si="0"/>
        <v>-1</v>
      </c>
      <c r="R66" s="979">
        <f t="shared" si="0"/>
        <v>-1</v>
      </c>
      <c r="S66" s="943">
        <f t="shared" si="1"/>
        <v>-4</v>
      </c>
      <c r="T66" s="979">
        <f t="shared" si="2"/>
        <v>-4.9000000000000004</v>
      </c>
      <c r="U66" s="988">
        <v>27</v>
      </c>
      <c r="V66" s="934">
        <v>72</v>
      </c>
      <c r="W66" s="934">
        <v>45</v>
      </c>
      <c r="X66" s="986">
        <v>2.6666666666666665</v>
      </c>
      <c r="Y66" s="984">
        <v>45</v>
      </c>
    </row>
    <row r="67" spans="1:25" ht="14.4" customHeight="1" x14ac:dyDescent="0.3">
      <c r="A67" s="948" t="s">
        <v>5949</v>
      </c>
      <c r="B67" s="934">
        <v>5</v>
      </c>
      <c r="C67" s="935">
        <v>6.64</v>
      </c>
      <c r="D67" s="933">
        <v>25.2</v>
      </c>
      <c r="E67" s="936">
        <v>5</v>
      </c>
      <c r="F67" s="937">
        <v>6.85</v>
      </c>
      <c r="G67" s="921">
        <v>31.4</v>
      </c>
      <c r="H67" s="938">
        <v>3</v>
      </c>
      <c r="I67" s="939">
        <v>4.43</v>
      </c>
      <c r="J67" s="922">
        <v>29.3</v>
      </c>
      <c r="K67" s="940">
        <v>1</v>
      </c>
      <c r="L67" s="938">
        <v>3</v>
      </c>
      <c r="M67" s="938">
        <v>30</v>
      </c>
      <c r="N67" s="941">
        <v>10</v>
      </c>
      <c r="O67" s="938" t="s">
        <v>5833</v>
      </c>
      <c r="P67" s="942" t="s">
        <v>5950</v>
      </c>
      <c r="Q67" s="943">
        <f t="shared" si="0"/>
        <v>-2</v>
      </c>
      <c r="R67" s="979">
        <f t="shared" si="0"/>
        <v>-2.21</v>
      </c>
      <c r="S67" s="943">
        <f t="shared" si="1"/>
        <v>-2</v>
      </c>
      <c r="T67" s="979">
        <f t="shared" si="2"/>
        <v>-2.42</v>
      </c>
      <c r="U67" s="988">
        <v>30</v>
      </c>
      <c r="V67" s="934">
        <v>87.9</v>
      </c>
      <c r="W67" s="934">
        <v>57.900000000000006</v>
      </c>
      <c r="X67" s="986">
        <v>2.93</v>
      </c>
      <c r="Y67" s="984">
        <v>58</v>
      </c>
    </row>
    <row r="68" spans="1:25" ht="14.4" customHeight="1" x14ac:dyDescent="0.3">
      <c r="A68" s="947" t="s">
        <v>5951</v>
      </c>
      <c r="B68" s="928"/>
      <c r="C68" s="929"/>
      <c r="D68" s="930"/>
      <c r="E68" s="913">
        <v>3</v>
      </c>
      <c r="F68" s="914">
        <v>2.62</v>
      </c>
      <c r="G68" s="920">
        <v>25.7</v>
      </c>
      <c r="H68" s="917">
        <v>1</v>
      </c>
      <c r="I68" s="911">
        <v>0.61</v>
      </c>
      <c r="J68" s="915">
        <v>17</v>
      </c>
      <c r="K68" s="916">
        <v>0.61</v>
      </c>
      <c r="L68" s="917">
        <v>2</v>
      </c>
      <c r="M68" s="917">
        <v>21</v>
      </c>
      <c r="N68" s="918">
        <v>7</v>
      </c>
      <c r="O68" s="917" t="s">
        <v>5833</v>
      </c>
      <c r="P68" s="932" t="s">
        <v>5952</v>
      </c>
      <c r="Q68" s="919">
        <f t="shared" si="0"/>
        <v>1</v>
      </c>
      <c r="R68" s="978">
        <f t="shared" si="0"/>
        <v>0.61</v>
      </c>
      <c r="S68" s="919">
        <f t="shared" si="1"/>
        <v>-2</v>
      </c>
      <c r="T68" s="978">
        <f t="shared" si="2"/>
        <v>-2.0100000000000002</v>
      </c>
      <c r="U68" s="987">
        <v>7</v>
      </c>
      <c r="V68" s="928">
        <v>17</v>
      </c>
      <c r="W68" s="928">
        <v>10</v>
      </c>
      <c r="X68" s="985">
        <v>2.4285714285714284</v>
      </c>
      <c r="Y68" s="983">
        <v>10</v>
      </c>
    </row>
    <row r="69" spans="1:25" ht="14.4" customHeight="1" x14ac:dyDescent="0.3">
      <c r="A69" s="947" t="s">
        <v>5953</v>
      </c>
      <c r="B69" s="928">
        <v>1</v>
      </c>
      <c r="C69" s="929">
        <v>1.48</v>
      </c>
      <c r="D69" s="930">
        <v>36</v>
      </c>
      <c r="E69" s="913"/>
      <c r="F69" s="914"/>
      <c r="G69" s="920"/>
      <c r="H69" s="917"/>
      <c r="I69" s="911"/>
      <c r="J69" s="912"/>
      <c r="K69" s="916">
        <v>0.62</v>
      </c>
      <c r="L69" s="917">
        <v>2</v>
      </c>
      <c r="M69" s="917">
        <v>21</v>
      </c>
      <c r="N69" s="918">
        <v>7</v>
      </c>
      <c r="O69" s="917" t="s">
        <v>5833</v>
      </c>
      <c r="P69" s="932" t="s">
        <v>5954</v>
      </c>
      <c r="Q69" s="919">
        <f t="shared" si="0"/>
        <v>-1</v>
      </c>
      <c r="R69" s="978">
        <f t="shared" si="0"/>
        <v>-1.48</v>
      </c>
      <c r="S69" s="919">
        <f t="shared" si="1"/>
        <v>0</v>
      </c>
      <c r="T69" s="978">
        <f t="shared" si="2"/>
        <v>0</v>
      </c>
      <c r="U69" s="987" t="s">
        <v>564</v>
      </c>
      <c r="V69" s="928" t="s">
        <v>564</v>
      </c>
      <c r="W69" s="928" t="s">
        <v>564</v>
      </c>
      <c r="X69" s="985" t="s">
        <v>564</v>
      </c>
      <c r="Y69" s="983"/>
    </row>
    <row r="70" spans="1:25" ht="14.4" customHeight="1" x14ac:dyDescent="0.3">
      <c r="A70" s="948" t="s">
        <v>5955</v>
      </c>
      <c r="B70" s="934"/>
      <c r="C70" s="935"/>
      <c r="D70" s="933"/>
      <c r="E70" s="936">
        <v>1</v>
      </c>
      <c r="F70" s="937">
        <v>0.84</v>
      </c>
      <c r="G70" s="921">
        <v>25</v>
      </c>
      <c r="H70" s="938"/>
      <c r="I70" s="939"/>
      <c r="J70" s="923"/>
      <c r="K70" s="940">
        <v>0.84</v>
      </c>
      <c r="L70" s="938">
        <v>3</v>
      </c>
      <c r="M70" s="938">
        <v>30</v>
      </c>
      <c r="N70" s="941">
        <v>10</v>
      </c>
      <c r="O70" s="938" t="s">
        <v>5833</v>
      </c>
      <c r="P70" s="942" t="s">
        <v>5956</v>
      </c>
      <c r="Q70" s="943">
        <f t="shared" ref="Q70:R133" si="3">H70-B70</f>
        <v>0</v>
      </c>
      <c r="R70" s="979">
        <f t="shared" si="3"/>
        <v>0</v>
      </c>
      <c r="S70" s="943">
        <f t="shared" ref="S70:S133" si="4">H70-E70</f>
        <v>-1</v>
      </c>
      <c r="T70" s="979">
        <f t="shared" ref="T70:T133" si="5">I70-F70</f>
        <v>-0.84</v>
      </c>
      <c r="U70" s="988" t="s">
        <v>564</v>
      </c>
      <c r="V70" s="934" t="s">
        <v>564</v>
      </c>
      <c r="W70" s="934" t="s">
        <v>564</v>
      </c>
      <c r="X70" s="986" t="s">
        <v>564</v>
      </c>
      <c r="Y70" s="984"/>
    </row>
    <row r="71" spans="1:25" ht="14.4" customHeight="1" x14ac:dyDescent="0.3">
      <c r="A71" s="947" t="s">
        <v>5957</v>
      </c>
      <c r="B71" s="928"/>
      <c r="C71" s="929"/>
      <c r="D71" s="930"/>
      <c r="E71" s="931"/>
      <c r="F71" s="911"/>
      <c r="G71" s="912"/>
      <c r="H71" s="913">
        <v>1</v>
      </c>
      <c r="I71" s="914">
        <v>0.74</v>
      </c>
      <c r="J71" s="915">
        <v>16</v>
      </c>
      <c r="K71" s="916">
        <v>0.73</v>
      </c>
      <c r="L71" s="917">
        <v>3</v>
      </c>
      <c r="M71" s="917">
        <v>30</v>
      </c>
      <c r="N71" s="918">
        <v>10</v>
      </c>
      <c r="O71" s="917" t="s">
        <v>5833</v>
      </c>
      <c r="P71" s="932" t="s">
        <v>5958</v>
      </c>
      <c r="Q71" s="919">
        <f t="shared" si="3"/>
        <v>1</v>
      </c>
      <c r="R71" s="978">
        <f t="shared" si="3"/>
        <v>0.74</v>
      </c>
      <c r="S71" s="919">
        <f t="shared" si="4"/>
        <v>1</v>
      </c>
      <c r="T71" s="978">
        <f t="shared" si="5"/>
        <v>0.74</v>
      </c>
      <c r="U71" s="987">
        <v>10</v>
      </c>
      <c r="V71" s="928">
        <v>16</v>
      </c>
      <c r="W71" s="928">
        <v>6</v>
      </c>
      <c r="X71" s="985">
        <v>1.6</v>
      </c>
      <c r="Y71" s="983">
        <v>6</v>
      </c>
    </row>
    <row r="72" spans="1:25" ht="14.4" customHeight="1" x14ac:dyDescent="0.3">
      <c r="A72" s="948" t="s">
        <v>5959</v>
      </c>
      <c r="B72" s="934">
        <v>3</v>
      </c>
      <c r="C72" s="935">
        <v>5.4</v>
      </c>
      <c r="D72" s="933">
        <v>41.7</v>
      </c>
      <c r="E72" s="944"/>
      <c r="F72" s="939"/>
      <c r="G72" s="923"/>
      <c r="H72" s="936">
        <v>2</v>
      </c>
      <c r="I72" s="937">
        <v>2.1</v>
      </c>
      <c r="J72" s="922">
        <v>22</v>
      </c>
      <c r="K72" s="940">
        <v>0.96</v>
      </c>
      <c r="L72" s="938">
        <v>4</v>
      </c>
      <c r="M72" s="938">
        <v>36</v>
      </c>
      <c r="N72" s="941">
        <v>12</v>
      </c>
      <c r="O72" s="938" t="s">
        <v>5833</v>
      </c>
      <c r="P72" s="942" t="s">
        <v>5960</v>
      </c>
      <c r="Q72" s="943">
        <f t="shared" si="3"/>
        <v>-1</v>
      </c>
      <c r="R72" s="979">
        <f t="shared" si="3"/>
        <v>-3.3000000000000003</v>
      </c>
      <c r="S72" s="943">
        <f t="shared" si="4"/>
        <v>2</v>
      </c>
      <c r="T72" s="979">
        <f t="shared" si="5"/>
        <v>2.1</v>
      </c>
      <c r="U72" s="988">
        <v>24</v>
      </c>
      <c r="V72" s="934">
        <v>44</v>
      </c>
      <c r="W72" s="934">
        <v>20</v>
      </c>
      <c r="X72" s="986">
        <v>1.8333333333333333</v>
      </c>
      <c r="Y72" s="984">
        <v>20</v>
      </c>
    </row>
    <row r="73" spans="1:25" ht="14.4" customHeight="1" x14ac:dyDescent="0.3">
      <c r="A73" s="948" t="s">
        <v>5961</v>
      </c>
      <c r="B73" s="934"/>
      <c r="C73" s="935"/>
      <c r="D73" s="933"/>
      <c r="E73" s="944">
        <v>2</v>
      </c>
      <c r="F73" s="939">
        <v>3.11</v>
      </c>
      <c r="G73" s="923">
        <v>33.5</v>
      </c>
      <c r="H73" s="936">
        <v>1</v>
      </c>
      <c r="I73" s="937">
        <v>1.55</v>
      </c>
      <c r="J73" s="922">
        <v>30</v>
      </c>
      <c r="K73" s="940">
        <v>1.55</v>
      </c>
      <c r="L73" s="938">
        <v>5</v>
      </c>
      <c r="M73" s="938">
        <v>42</v>
      </c>
      <c r="N73" s="941">
        <v>14</v>
      </c>
      <c r="O73" s="938" t="s">
        <v>5833</v>
      </c>
      <c r="P73" s="942" t="s">
        <v>5962</v>
      </c>
      <c r="Q73" s="943">
        <f t="shared" si="3"/>
        <v>1</v>
      </c>
      <c r="R73" s="979">
        <f t="shared" si="3"/>
        <v>1.55</v>
      </c>
      <c r="S73" s="943">
        <f t="shared" si="4"/>
        <v>-1</v>
      </c>
      <c r="T73" s="979">
        <f t="shared" si="5"/>
        <v>-1.5599999999999998</v>
      </c>
      <c r="U73" s="988">
        <v>14</v>
      </c>
      <c r="V73" s="934">
        <v>30</v>
      </c>
      <c r="W73" s="934">
        <v>16</v>
      </c>
      <c r="X73" s="986">
        <v>2.1428571428571428</v>
      </c>
      <c r="Y73" s="984">
        <v>16</v>
      </c>
    </row>
    <row r="74" spans="1:25" ht="14.4" customHeight="1" x14ac:dyDescent="0.3">
      <c r="A74" s="947" t="s">
        <v>5963</v>
      </c>
      <c r="B74" s="928">
        <v>2</v>
      </c>
      <c r="C74" s="929">
        <v>1.78</v>
      </c>
      <c r="D74" s="930">
        <v>24.5</v>
      </c>
      <c r="E74" s="913">
        <v>6</v>
      </c>
      <c r="F74" s="914">
        <v>4.08</v>
      </c>
      <c r="G74" s="920">
        <v>20.3</v>
      </c>
      <c r="H74" s="917">
        <v>2</v>
      </c>
      <c r="I74" s="911">
        <v>1.1499999999999999</v>
      </c>
      <c r="J74" s="915">
        <v>19</v>
      </c>
      <c r="K74" s="916">
        <v>0.57999999999999996</v>
      </c>
      <c r="L74" s="917">
        <v>2</v>
      </c>
      <c r="M74" s="917">
        <v>21</v>
      </c>
      <c r="N74" s="918">
        <v>7</v>
      </c>
      <c r="O74" s="917" t="s">
        <v>5833</v>
      </c>
      <c r="P74" s="932" t="s">
        <v>5964</v>
      </c>
      <c r="Q74" s="919">
        <f t="shared" si="3"/>
        <v>0</v>
      </c>
      <c r="R74" s="978">
        <f t="shared" si="3"/>
        <v>-0.63000000000000012</v>
      </c>
      <c r="S74" s="919">
        <f t="shared" si="4"/>
        <v>-4</v>
      </c>
      <c r="T74" s="978">
        <f t="shared" si="5"/>
        <v>-2.93</v>
      </c>
      <c r="U74" s="987">
        <v>14</v>
      </c>
      <c r="V74" s="928">
        <v>38</v>
      </c>
      <c r="W74" s="928">
        <v>24</v>
      </c>
      <c r="X74" s="985">
        <v>2.7142857142857144</v>
      </c>
      <c r="Y74" s="983">
        <v>24</v>
      </c>
    </row>
    <row r="75" spans="1:25" ht="14.4" customHeight="1" x14ac:dyDescent="0.3">
      <c r="A75" s="948" t="s">
        <v>5965</v>
      </c>
      <c r="B75" s="934">
        <v>11</v>
      </c>
      <c r="C75" s="935">
        <v>13.24</v>
      </c>
      <c r="D75" s="933">
        <v>34.9</v>
      </c>
      <c r="E75" s="936">
        <v>22</v>
      </c>
      <c r="F75" s="937">
        <v>19.71</v>
      </c>
      <c r="G75" s="921">
        <v>27.6</v>
      </c>
      <c r="H75" s="938">
        <v>13</v>
      </c>
      <c r="I75" s="939">
        <v>17.149999999999999</v>
      </c>
      <c r="J75" s="922">
        <v>39.9</v>
      </c>
      <c r="K75" s="940">
        <v>0.73</v>
      </c>
      <c r="L75" s="938">
        <v>3</v>
      </c>
      <c r="M75" s="938">
        <v>30</v>
      </c>
      <c r="N75" s="941">
        <v>10</v>
      </c>
      <c r="O75" s="938" t="s">
        <v>5833</v>
      </c>
      <c r="P75" s="942" t="s">
        <v>5966</v>
      </c>
      <c r="Q75" s="943">
        <f t="shared" si="3"/>
        <v>2</v>
      </c>
      <c r="R75" s="979">
        <f t="shared" si="3"/>
        <v>3.9099999999999984</v>
      </c>
      <c r="S75" s="943">
        <f t="shared" si="4"/>
        <v>-9</v>
      </c>
      <c r="T75" s="979">
        <f t="shared" si="5"/>
        <v>-2.5600000000000023</v>
      </c>
      <c r="U75" s="988">
        <v>130</v>
      </c>
      <c r="V75" s="934">
        <v>518.69999999999993</v>
      </c>
      <c r="W75" s="934">
        <v>388.69999999999993</v>
      </c>
      <c r="X75" s="986">
        <v>3.9899999999999993</v>
      </c>
      <c r="Y75" s="984">
        <v>388</v>
      </c>
    </row>
    <row r="76" spans="1:25" ht="14.4" customHeight="1" x14ac:dyDescent="0.3">
      <c r="A76" s="948" t="s">
        <v>5967</v>
      </c>
      <c r="B76" s="934">
        <v>6</v>
      </c>
      <c r="C76" s="935">
        <v>7.19</v>
      </c>
      <c r="D76" s="933">
        <v>26.8</v>
      </c>
      <c r="E76" s="936">
        <v>10</v>
      </c>
      <c r="F76" s="937">
        <v>11.3</v>
      </c>
      <c r="G76" s="921">
        <v>27.2</v>
      </c>
      <c r="H76" s="938">
        <v>12</v>
      </c>
      <c r="I76" s="939">
        <v>20.43</v>
      </c>
      <c r="J76" s="922">
        <v>40.200000000000003</v>
      </c>
      <c r="K76" s="940">
        <v>1.06</v>
      </c>
      <c r="L76" s="938">
        <v>4</v>
      </c>
      <c r="M76" s="938">
        <v>33</v>
      </c>
      <c r="N76" s="941">
        <v>11</v>
      </c>
      <c r="O76" s="938" t="s">
        <v>5833</v>
      </c>
      <c r="P76" s="942" t="s">
        <v>5968</v>
      </c>
      <c r="Q76" s="943">
        <f t="shared" si="3"/>
        <v>6</v>
      </c>
      <c r="R76" s="979">
        <f t="shared" si="3"/>
        <v>13.239999999999998</v>
      </c>
      <c r="S76" s="943">
        <f t="shared" si="4"/>
        <v>2</v>
      </c>
      <c r="T76" s="979">
        <f t="shared" si="5"/>
        <v>9.129999999999999</v>
      </c>
      <c r="U76" s="988">
        <v>132</v>
      </c>
      <c r="V76" s="934">
        <v>482.40000000000003</v>
      </c>
      <c r="W76" s="934">
        <v>350.40000000000003</v>
      </c>
      <c r="X76" s="986">
        <v>3.6545454545454548</v>
      </c>
      <c r="Y76" s="984">
        <v>350</v>
      </c>
    </row>
    <row r="77" spans="1:25" ht="14.4" customHeight="1" x14ac:dyDescent="0.3">
      <c r="A77" s="947" t="s">
        <v>5969</v>
      </c>
      <c r="B77" s="928">
        <v>1</v>
      </c>
      <c r="C77" s="929">
        <v>0.6</v>
      </c>
      <c r="D77" s="930">
        <v>23</v>
      </c>
      <c r="E77" s="931">
        <v>4</v>
      </c>
      <c r="F77" s="911">
        <v>3.13</v>
      </c>
      <c r="G77" s="912">
        <v>25.3</v>
      </c>
      <c r="H77" s="913">
        <v>2</v>
      </c>
      <c r="I77" s="914">
        <v>1.21</v>
      </c>
      <c r="J77" s="915">
        <v>21</v>
      </c>
      <c r="K77" s="916">
        <v>0.6</v>
      </c>
      <c r="L77" s="917">
        <v>3</v>
      </c>
      <c r="M77" s="917">
        <v>27</v>
      </c>
      <c r="N77" s="918">
        <v>9</v>
      </c>
      <c r="O77" s="917" t="s">
        <v>5833</v>
      </c>
      <c r="P77" s="932" t="s">
        <v>5970</v>
      </c>
      <c r="Q77" s="919">
        <f t="shared" si="3"/>
        <v>1</v>
      </c>
      <c r="R77" s="978">
        <f t="shared" si="3"/>
        <v>0.61</v>
      </c>
      <c r="S77" s="919">
        <f t="shared" si="4"/>
        <v>-2</v>
      </c>
      <c r="T77" s="978">
        <f t="shared" si="5"/>
        <v>-1.92</v>
      </c>
      <c r="U77" s="987">
        <v>18</v>
      </c>
      <c r="V77" s="928">
        <v>42</v>
      </c>
      <c r="W77" s="928">
        <v>24</v>
      </c>
      <c r="X77" s="985">
        <v>2.3333333333333335</v>
      </c>
      <c r="Y77" s="983">
        <v>24</v>
      </c>
    </row>
    <row r="78" spans="1:25" ht="14.4" customHeight="1" x14ac:dyDescent="0.3">
      <c r="A78" s="948" t="s">
        <v>5971</v>
      </c>
      <c r="B78" s="934">
        <v>2</v>
      </c>
      <c r="C78" s="935">
        <v>1.87</v>
      </c>
      <c r="D78" s="933">
        <v>22</v>
      </c>
      <c r="E78" s="944"/>
      <c r="F78" s="939"/>
      <c r="G78" s="923"/>
      <c r="H78" s="936">
        <v>2</v>
      </c>
      <c r="I78" s="937">
        <v>2.77</v>
      </c>
      <c r="J78" s="922">
        <v>36.5</v>
      </c>
      <c r="K78" s="940">
        <v>0.93</v>
      </c>
      <c r="L78" s="938">
        <v>4</v>
      </c>
      <c r="M78" s="938">
        <v>33</v>
      </c>
      <c r="N78" s="941">
        <v>11</v>
      </c>
      <c r="O78" s="938" t="s">
        <v>5833</v>
      </c>
      <c r="P78" s="942" t="s">
        <v>5972</v>
      </c>
      <c r="Q78" s="943">
        <f t="shared" si="3"/>
        <v>0</v>
      </c>
      <c r="R78" s="979">
        <f t="shared" si="3"/>
        <v>0.89999999999999991</v>
      </c>
      <c r="S78" s="943">
        <f t="shared" si="4"/>
        <v>2</v>
      </c>
      <c r="T78" s="979">
        <f t="shared" si="5"/>
        <v>2.77</v>
      </c>
      <c r="U78" s="988">
        <v>22</v>
      </c>
      <c r="V78" s="934">
        <v>73</v>
      </c>
      <c r="W78" s="934">
        <v>51</v>
      </c>
      <c r="X78" s="986">
        <v>3.3181818181818183</v>
      </c>
      <c r="Y78" s="984">
        <v>51</v>
      </c>
    </row>
    <row r="79" spans="1:25" ht="14.4" customHeight="1" x14ac:dyDescent="0.3">
      <c r="A79" s="947" t="s">
        <v>5973</v>
      </c>
      <c r="B79" s="928">
        <v>1</v>
      </c>
      <c r="C79" s="929">
        <v>0.65</v>
      </c>
      <c r="D79" s="930">
        <v>17</v>
      </c>
      <c r="E79" s="931">
        <v>1</v>
      </c>
      <c r="F79" s="911">
        <v>1.1599999999999999</v>
      </c>
      <c r="G79" s="912">
        <v>31</v>
      </c>
      <c r="H79" s="913">
        <v>1</v>
      </c>
      <c r="I79" s="914">
        <v>0.71</v>
      </c>
      <c r="J79" s="915">
        <v>22</v>
      </c>
      <c r="K79" s="916">
        <v>0.55000000000000004</v>
      </c>
      <c r="L79" s="917">
        <v>2</v>
      </c>
      <c r="M79" s="917">
        <v>21</v>
      </c>
      <c r="N79" s="918">
        <v>7</v>
      </c>
      <c r="O79" s="917" t="s">
        <v>5833</v>
      </c>
      <c r="P79" s="932" t="s">
        <v>5974</v>
      </c>
      <c r="Q79" s="919">
        <f t="shared" si="3"/>
        <v>0</v>
      </c>
      <c r="R79" s="978">
        <f t="shared" si="3"/>
        <v>5.9999999999999942E-2</v>
      </c>
      <c r="S79" s="919">
        <f t="shared" si="4"/>
        <v>0</v>
      </c>
      <c r="T79" s="978">
        <f t="shared" si="5"/>
        <v>-0.44999999999999996</v>
      </c>
      <c r="U79" s="987">
        <v>7</v>
      </c>
      <c r="V79" s="928">
        <v>22</v>
      </c>
      <c r="W79" s="928">
        <v>15</v>
      </c>
      <c r="X79" s="985">
        <v>3.1428571428571428</v>
      </c>
      <c r="Y79" s="983">
        <v>15</v>
      </c>
    </row>
    <row r="80" spans="1:25" ht="14.4" customHeight="1" x14ac:dyDescent="0.3">
      <c r="A80" s="948" t="s">
        <v>5975</v>
      </c>
      <c r="B80" s="934"/>
      <c r="C80" s="935"/>
      <c r="D80" s="933"/>
      <c r="E80" s="944"/>
      <c r="F80" s="939"/>
      <c r="G80" s="923"/>
      <c r="H80" s="936">
        <v>2</v>
      </c>
      <c r="I80" s="937">
        <v>2.04</v>
      </c>
      <c r="J80" s="922">
        <v>27</v>
      </c>
      <c r="K80" s="940">
        <v>0.81</v>
      </c>
      <c r="L80" s="938">
        <v>3</v>
      </c>
      <c r="M80" s="938">
        <v>24</v>
      </c>
      <c r="N80" s="941">
        <v>8</v>
      </c>
      <c r="O80" s="938" t="s">
        <v>5833</v>
      </c>
      <c r="P80" s="942" t="s">
        <v>5976</v>
      </c>
      <c r="Q80" s="943">
        <f t="shared" si="3"/>
        <v>2</v>
      </c>
      <c r="R80" s="979">
        <f t="shared" si="3"/>
        <v>2.04</v>
      </c>
      <c r="S80" s="943">
        <f t="shared" si="4"/>
        <v>2</v>
      </c>
      <c r="T80" s="979">
        <f t="shared" si="5"/>
        <v>2.04</v>
      </c>
      <c r="U80" s="988">
        <v>16</v>
      </c>
      <c r="V80" s="934">
        <v>54</v>
      </c>
      <c r="W80" s="934">
        <v>38</v>
      </c>
      <c r="X80" s="986">
        <v>3.375</v>
      </c>
      <c r="Y80" s="984">
        <v>38</v>
      </c>
    </row>
    <row r="81" spans="1:25" ht="14.4" customHeight="1" x14ac:dyDescent="0.3">
      <c r="A81" s="947" t="s">
        <v>5977</v>
      </c>
      <c r="B81" s="928"/>
      <c r="C81" s="929"/>
      <c r="D81" s="930"/>
      <c r="E81" s="913">
        <v>1</v>
      </c>
      <c r="F81" s="914">
        <v>0.82</v>
      </c>
      <c r="G81" s="920">
        <v>24</v>
      </c>
      <c r="H81" s="917"/>
      <c r="I81" s="911"/>
      <c r="J81" s="912"/>
      <c r="K81" s="916">
        <v>0.74</v>
      </c>
      <c r="L81" s="917">
        <v>3</v>
      </c>
      <c r="M81" s="917">
        <v>24</v>
      </c>
      <c r="N81" s="918">
        <v>8</v>
      </c>
      <c r="O81" s="917" t="s">
        <v>5833</v>
      </c>
      <c r="P81" s="932" t="s">
        <v>5978</v>
      </c>
      <c r="Q81" s="919">
        <f t="shared" si="3"/>
        <v>0</v>
      </c>
      <c r="R81" s="978">
        <f t="shared" si="3"/>
        <v>0</v>
      </c>
      <c r="S81" s="919">
        <f t="shared" si="4"/>
        <v>-1</v>
      </c>
      <c r="T81" s="978">
        <f t="shared" si="5"/>
        <v>-0.82</v>
      </c>
      <c r="U81" s="987" t="s">
        <v>564</v>
      </c>
      <c r="V81" s="928" t="s">
        <v>564</v>
      </c>
      <c r="W81" s="928" t="s">
        <v>564</v>
      </c>
      <c r="X81" s="985" t="s">
        <v>564</v>
      </c>
      <c r="Y81" s="983"/>
    </row>
    <row r="82" spans="1:25" ht="14.4" customHeight="1" x14ac:dyDescent="0.3">
      <c r="A82" s="947" t="s">
        <v>5979</v>
      </c>
      <c r="B82" s="928">
        <v>2</v>
      </c>
      <c r="C82" s="929">
        <v>2.89</v>
      </c>
      <c r="D82" s="930">
        <v>35.5</v>
      </c>
      <c r="E82" s="913">
        <v>1</v>
      </c>
      <c r="F82" s="914">
        <v>1.59</v>
      </c>
      <c r="G82" s="920">
        <v>37</v>
      </c>
      <c r="H82" s="917"/>
      <c r="I82" s="911"/>
      <c r="J82" s="912"/>
      <c r="K82" s="916">
        <v>0.42</v>
      </c>
      <c r="L82" s="917">
        <v>2</v>
      </c>
      <c r="M82" s="917">
        <v>15</v>
      </c>
      <c r="N82" s="918">
        <v>5</v>
      </c>
      <c r="O82" s="917" t="s">
        <v>5833</v>
      </c>
      <c r="P82" s="932" t="s">
        <v>5980</v>
      </c>
      <c r="Q82" s="919">
        <f t="shared" si="3"/>
        <v>-2</v>
      </c>
      <c r="R82" s="978">
        <f t="shared" si="3"/>
        <v>-2.89</v>
      </c>
      <c r="S82" s="919">
        <f t="shared" si="4"/>
        <v>-1</v>
      </c>
      <c r="T82" s="978">
        <f t="shared" si="5"/>
        <v>-1.59</v>
      </c>
      <c r="U82" s="987" t="s">
        <v>564</v>
      </c>
      <c r="V82" s="928" t="s">
        <v>564</v>
      </c>
      <c r="W82" s="928" t="s">
        <v>564</v>
      </c>
      <c r="X82" s="985" t="s">
        <v>564</v>
      </c>
      <c r="Y82" s="983"/>
    </row>
    <row r="83" spans="1:25" ht="14.4" customHeight="1" x14ac:dyDescent="0.3">
      <c r="A83" s="948" t="s">
        <v>5981</v>
      </c>
      <c r="B83" s="934">
        <v>6</v>
      </c>
      <c r="C83" s="935">
        <v>3.78</v>
      </c>
      <c r="D83" s="933">
        <v>17.7</v>
      </c>
      <c r="E83" s="936">
        <v>9</v>
      </c>
      <c r="F83" s="937">
        <v>8.8800000000000008</v>
      </c>
      <c r="G83" s="921">
        <v>26.9</v>
      </c>
      <c r="H83" s="938">
        <v>8</v>
      </c>
      <c r="I83" s="939">
        <v>8.57</v>
      </c>
      <c r="J83" s="922">
        <v>31.9</v>
      </c>
      <c r="K83" s="940">
        <v>0.56000000000000005</v>
      </c>
      <c r="L83" s="938">
        <v>2</v>
      </c>
      <c r="M83" s="938">
        <v>21</v>
      </c>
      <c r="N83" s="941">
        <v>7</v>
      </c>
      <c r="O83" s="938" t="s">
        <v>5833</v>
      </c>
      <c r="P83" s="942" t="s">
        <v>5982</v>
      </c>
      <c r="Q83" s="943">
        <f t="shared" si="3"/>
        <v>2</v>
      </c>
      <c r="R83" s="979">
        <f t="shared" si="3"/>
        <v>4.7900000000000009</v>
      </c>
      <c r="S83" s="943">
        <f t="shared" si="4"/>
        <v>-1</v>
      </c>
      <c r="T83" s="979">
        <f t="shared" si="5"/>
        <v>-0.3100000000000005</v>
      </c>
      <c r="U83" s="988">
        <v>56</v>
      </c>
      <c r="V83" s="934">
        <v>255.2</v>
      </c>
      <c r="W83" s="934">
        <v>199.2</v>
      </c>
      <c r="X83" s="986">
        <v>4.5571428571428569</v>
      </c>
      <c r="Y83" s="984">
        <v>199</v>
      </c>
    </row>
    <row r="84" spans="1:25" ht="14.4" customHeight="1" x14ac:dyDescent="0.3">
      <c r="A84" s="948" t="s">
        <v>5983</v>
      </c>
      <c r="B84" s="934">
        <v>3</v>
      </c>
      <c r="C84" s="935">
        <v>4.83</v>
      </c>
      <c r="D84" s="933">
        <v>34.299999999999997</v>
      </c>
      <c r="E84" s="936">
        <v>2</v>
      </c>
      <c r="F84" s="937">
        <v>2.35</v>
      </c>
      <c r="G84" s="921">
        <v>30</v>
      </c>
      <c r="H84" s="938">
        <v>3</v>
      </c>
      <c r="I84" s="939">
        <v>3.96</v>
      </c>
      <c r="J84" s="922">
        <v>30.7</v>
      </c>
      <c r="K84" s="940">
        <v>0.82</v>
      </c>
      <c r="L84" s="938">
        <v>3</v>
      </c>
      <c r="M84" s="938">
        <v>24</v>
      </c>
      <c r="N84" s="941">
        <v>8</v>
      </c>
      <c r="O84" s="938" t="s">
        <v>5833</v>
      </c>
      <c r="P84" s="942" t="s">
        <v>5984</v>
      </c>
      <c r="Q84" s="943">
        <f t="shared" si="3"/>
        <v>0</v>
      </c>
      <c r="R84" s="979">
        <f t="shared" si="3"/>
        <v>-0.87000000000000011</v>
      </c>
      <c r="S84" s="943">
        <f t="shared" si="4"/>
        <v>1</v>
      </c>
      <c r="T84" s="979">
        <f t="shared" si="5"/>
        <v>1.6099999999999999</v>
      </c>
      <c r="U84" s="988">
        <v>24</v>
      </c>
      <c r="V84" s="934">
        <v>92.1</v>
      </c>
      <c r="W84" s="934">
        <v>68.099999999999994</v>
      </c>
      <c r="X84" s="986">
        <v>3.8374999999999999</v>
      </c>
      <c r="Y84" s="984">
        <v>68</v>
      </c>
    </row>
    <row r="85" spans="1:25" ht="14.4" customHeight="1" x14ac:dyDescent="0.3">
      <c r="A85" s="947" t="s">
        <v>5985</v>
      </c>
      <c r="B85" s="928">
        <v>1</v>
      </c>
      <c r="C85" s="929">
        <v>17.850000000000001</v>
      </c>
      <c r="D85" s="930">
        <v>46</v>
      </c>
      <c r="E85" s="913">
        <v>1</v>
      </c>
      <c r="F85" s="914">
        <v>14.17</v>
      </c>
      <c r="G85" s="920">
        <v>18</v>
      </c>
      <c r="H85" s="917"/>
      <c r="I85" s="911"/>
      <c r="J85" s="912"/>
      <c r="K85" s="916">
        <v>14.17</v>
      </c>
      <c r="L85" s="917">
        <v>2</v>
      </c>
      <c r="M85" s="917">
        <v>18</v>
      </c>
      <c r="N85" s="918">
        <v>6</v>
      </c>
      <c r="O85" s="917" t="s">
        <v>1016</v>
      </c>
      <c r="P85" s="932" t="s">
        <v>5986</v>
      </c>
      <c r="Q85" s="919">
        <f t="shared" si="3"/>
        <v>-1</v>
      </c>
      <c r="R85" s="978">
        <f t="shared" si="3"/>
        <v>-17.850000000000001</v>
      </c>
      <c r="S85" s="919">
        <f t="shared" si="4"/>
        <v>-1</v>
      </c>
      <c r="T85" s="978">
        <f t="shared" si="5"/>
        <v>-14.17</v>
      </c>
      <c r="U85" s="987" t="s">
        <v>564</v>
      </c>
      <c r="V85" s="928" t="s">
        <v>564</v>
      </c>
      <c r="W85" s="928" t="s">
        <v>564</v>
      </c>
      <c r="X85" s="985" t="s">
        <v>564</v>
      </c>
      <c r="Y85" s="983"/>
    </row>
    <row r="86" spans="1:25" ht="14.4" customHeight="1" x14ac:dyDescent="0.3">
      <c r="A86" s="947" t="s">
        <v>5987</v>
      </c>
      <c r="B86" s="928"/>
      <c r="C86" s="929"/>
      <c r="D86" s="930"/>
      <c r="E86" s="931">
        <v>1</v>
      </c>
      <c r="F86" s="911">
        <v>13.07</v>
      </c>
      <c r="G86" s="912">
        <v>54</v>
      </c>
      <c r="H86" s="913">
        <v>1</v>
      </c>
      <c r="I86" s="914">
        <v>13.07</v>
      </c>
      <c r="J86" s="915">
        <v>28</v>
      </c>
      <c r="K86" s="916">
        <v>13.07</v>
      </c>
      <c r="L86" s="917">
        <v>6</v>
      </c>
      <c r="M86" s="917">
        <v>54</v>
      </c>
      <c r="N86" s="918">
        <v>18</v>
      </c>
      <c r="O86" s="917" t="s">
        <v>5833</v>
      </c>
      <c r="P86" s="932" t="s">
        <v>5988</v>
      </c>
      <c r="Q86" s="919">
        <f t="shared" si="3"/>
        <v>1</v>
      </c>
      <c r="R86" s="978">
        <f t="shared" si="3"/>
        <v>13.07</v>
      </c>
      <c r="S86" s="919">
        <f t="shared" si="4"/>
        <v>0</v>
      </c>
      <c r="T86" s="978">
        <f t="shared" si="5"/>
        <v>0</v>
      </c>
      <c r="U86" s="987">
        <v>18</v>
      </c>
      <c r="V86" s="928">
        <v>28</v>
      </c>
      <c r="W86" s="928">
        <v>10</v>
      </c>
      <c r="X86" s="985">
        <v>1.5555555555555556</v>
      </c>
      <c r="Y86" s="983">
        <v>10</v>
      </c>
    </row>
    <row r="87" spans="1:25" ht="14.4" customHeight="1" x14ac:dyDescent="0.3">
      <c r="A87" s="948" t="s">
        <v>5989</v>
      </c>
      <c r="B87" s="934">
        <v>1</v>
      </c>
      <c r="C87" s="935">
        <v>21.7</v>
      </c>
      <c r="D87" s="933">
        <v>81</v>
      </c>
      <c r="E87" s="944"/>
      <c r="F87" s="939"/>
      <c r="G87" s="923"/>
      <c r="H87" s="936">
        <v>1</v>
      </c>
      <c r="I87" s="937">
        <v>16.100000000000001</v>
      </c>
      <c r="J87" s="922">
        <v>49</v>
      </c>
      <c r="K87" s="940">
        <v>16.100000000000001</v>
      </c>
      <c r="L87" s="938">
        <v>7</v>
      </c>
      <c r="M87" s="938">
        <v>63</v>
      </c>
      <c r="N87" s="941">
        <v>21</v>
      </c>
      <c r="O87" s="938" t="s">
        <v>5833</v>
      </c>
      <c r="P87" s="942" t="s">
        <v>5990</v>
      </c>
      <c r="Q87" s="943">
        <f t="shared" si="3"/>
        <v>0</v>
      </c>
      <c r="R87" s="979">
        <f t="shared" si="3"/>
        <v>-5.5999999999999979</v>
      </c>
      <c r="S87" s="943">
        <f t="shared" si="4"/>
        <v>1</v>
      </c>
      <c r="T87" s="979">
        <f t="shared" si="5"/>
        <v>16.100000000000001</v>
      </c>
      <c r="U87" s="988">
        <v>21</v>
      </c>
      <c r="V87" s="934">
        <v>49</v>
      </c>
      <c r="W87" s="934">
        <v>28</v>
      </c>
      <c r="X87" s="986">
        <v>2.3333333333333335</v>
      </c>
      <c r="Y87" s="984">
        <v>28</v>
      </c>
    </row>
    <row r="88" spans="1:25" ht="14.4" customHeight="1" x14ac:dyDescent="0.3">
      <c r="A88" s="947" t="s">
        <v>5991</v>
      </c>
      <c r="B88" s="928"/>
      <c r="C88" s="929"/>
      <c r="D88" s="930"/>
      <c r="E88" s="931">
        <v>1</v>
      </c>
      <c r="F88" s="911">
        <v>8.49</v>
      </c>
      <c r="G88" s="912">
        <v>22</v>
      </c>
      <c r="H88" s="913">
        <v>1</v>
      </c>
      <c r="I88" s="914">
        <v>9.35</v>
      </c>
      <c r="J88" s="915">
        <v>48</v>
      </c>
      <c r="K88" s="916">
        <v>8.49</v>
      </c>
      <c r="L88" s="917">
        <v>5</v>
      </c>
      <c r="M88" s="917">
        <v>45</v>
      </c>
      <c r="N88" s="918">
        <v>15</v>
      </c>
      <c r="O88" s="917" t="s">
        <v>5833</v>
      </c>
      <c r="P88" s="932" t="s">
        <v>5992</v>
      </c>
      <c r="Q88" s="919">
        <f t="shared" si="3"/>
        <v>1</v>
      </c>
      <c r="R88" s="978">
        <f t="shared" si="3"/>
        <v>9.35</v>
      </c>
      <c r="S88" s="919">
        <f t="shared" si="4"/>
        <v>0</v>
      </c>
      <c r="T88" s="978">
        <f t="shared" si="5"/>
        <v>0.85999999999999943</v>
      </c>
      <c r="U88" s="987">
        <v>15</v>
      </c>
      <c r="V88" s="928">
        <v>48</v>
      </c>
      <c r="W88" s="928">
        <v>33</v>
      </c>
      <c r="X88" s="985">
        <v>3.2</v>
      </c>
      <c r="Y88" s="983">
        <v>33</v>
      </c>
    </row>
    <row r="89" spans="1:25" ht="14.4" customHeight="1" x14ac:dyDescent="0.3">
      <c r="A89" s="947" t="s">
        <v>5993</v>
      </c>
      <c r="B89" s="928"/>
      <c r="C89" s="929"/>
      <c r="D89" s="930"/>
      <c r="E89" s="913">
        <v>2</v>
      </c>
      <c r="F89" s="914">
        <v>9.68</v>
      </c>
      <c r="G89" s="920">
        <v>38</v>
      </c>
      <c r="H89" s="917"/>
      <c r="I89" s="911"/>
      <c r="J89" s="912"/>
      <c r="K89" s="916">
        <v>5.09</v>
      </c>
      <c r="L89" s="917">
        <v>3</v>
      </c>
      <c r="M89" s="917">
        <v>30</v>
      </c>
      <c r="N89" s="918">
        <v>10</v>
      </c>
      <c r="O89" s="917" t="s">
        <v>1016</v>
      </c>
      <c r="P89" s="932" t="s">
        <v>5994</v>
      </c>
      <c r="Q89" s="919">
        <f t="shared" si="3"/>
        <v>0</v>
      </c>
      <c r="R89" s="978">
        <f t="shared" si="3"/>
        <v>0</v>
      </c>
      <c r="S89" s="919">
        <f t="shared" si="4"/>
        <v>-2</v>
      </c>
      <c r="T89" s="978">
        <f t="shared" si="5"/>
        <v>-9.68</v>
      </c>
      <c r="U89" s="987" t="s">
        <v>564</v>
      </c>
      <c r="V89" s="928" t="s">
        <v>564</v>
      </c>
      <c r="W89" s="928" t="s">
        <v>564</v>
      </c>
      <c r="X89" s="985" t="s">
        <v>564</v>
      </c>
      <c r="Y89" s="983"/>
    </row>
    <row r="90" spans="1:25" ht="14.4" customHeight="1" x14ac:dyDescent="0.3">
      <c r="A90" s="947" t="s">
        <v>5995</v>
      </c>
      <c r="B90" s="928"/>
      <c r="C90" s="929"/>
      <c r="D90" s="930"/>
      <c r="E90" s="913">
        <v>2</v>
      </c>
      <c r="F90" s="914">
        <v>16.14</v>
      </c>
      <c r="G90" s="920">
        <v>28.5</v>
      </c>
      <c r="H90" s="917"/>
      <c r="I90" s="911"/>
      <c r="J90" s="912"/>
      <c r="K90" s="916">
        <v>5.41</v>
      </c>
      <c r="L90" s="917">
        <v>4</v>
      </c>
      <c r="M90" s="917">
        <v>33</v>
      </c>
      <c r="N90" s="918">
        <v>11</v>
      </c>
      <c r="O90" s="917" t="s">
        <v>5833</v>
      </c>
      <c r="P90" s="932" t="s">
        <v>5996</v>
      </c>
      <c r="Q90" s="919">
        <f t="shared" si="3"/>
        <v>0</v>
      </c>
      <c r="R90" s="978">
        <f t="shared" si="3"/>
        <v>0</v>
      </c>
      <c r="S90" s="919">
        <f t="shared" si="4"/>
        <v>-2</v>
      </c>
      <c r="T90" s="978">
        <f t="shared" si="5"/>
        <v>-16.14</v>
      </c>
      <c r="U90" s="987" t="s">
        <v>564</v>
      </c>
      <c r="V90" s="928" t="s">
        <v>564</v>
      </c>
      <c r="W90" s="928" t="s">
        <v>564</v>
      </c>
      <c r="X90" s="985" t="s">
        <v>564</v>
      </c>
      <c r="Y90" s="983"/>
    </row>
    <row r="91" spans="1:25" ht="14.4" customHeight="1" x14ac:dyDescent="0.3">
      <c r="A91" s="948" t="s">
        <v>5997</v>
      </c>
      <c r="B91" s="934"/>
      <c r="C91" s="935"/>
      <c r="D91" s="933"/>
      <c r="E91" s="936">
        <v>3</v>
      </c>
      <c r="F91" s="937">
        <v>36.479999999999997</v>
      </c>
      <c r="G91" s="921">
        <v>48.7</v>
      </c>
      <c r="H91" s="938"/>
      <c r="I91" s="939"/>
      <c r="J91" s="923"/>
      <c r="K91" s="940">
        <v>7.26</v>
      </c>
      <c r="L91" s="938">
        <v>4</v>
      </c>
      <c r="M91" s="938">
        <v>39</v>
      </c>
      <c r="N91" s="941">
        <v>13</v>
      </c>
      <c r="O91" s="938" t="s">
        <v>5833</v>
      </c>
      <c r="P91" s="942" t="s">
        <v>5998</v>
      </c>
      <c r="Q91" s="943">
        <f t="shared" si="3"/>
        <v>0</v>
      </c>
      <c r="R91" s="979">
        <f t="shared" si="3"/>
        <v>0</v>
      </c>
      <c r="S91" s="943">
        <f t="shared" si="4"/>
        <v>-3</v>
      </c>
      <c r="T91" s="979">
        <f t="shared" si="5"/>
        <v>-36.479999999999997</v>
      </c>
      <c r="U91" s="988" t="s">
        <v>564</v>
      </c>
      <c r="V91" s="934" t="s">
        <v>564</v>
      </c>
      <c r="W91" s="934" t="s">
        <v>564</v>
      </c>
      <c r="X91" s="986" t="s">
        <v>564</v>
      </c>
      <c r="Y91" s="984"/>
    </row>
    <row r="92" spans="1:25" ht="14.4" customHeight="1" x14ac:dyDescent="0.3">
      <c r="A92" s="948" t="s">
        <v>5999</v>
      </c>
      <c r="B92" s="934">
        <v>1</v>
      </c>
      <c r="C92" s="935">
        <v>9.31</v>
      </c>
      <c r="D92" s="933">
        <v>30</v>
      </c>
      <c r="E92" s="936">
        <v>2</v>
      </c>
      <c r="F92" s="937">
        <v>39.22</v>
      </c>
      <c r="G92" s="921">
        <v>64</v>
      </c>
      <c r="H92" s="938">
        <v>1</v>
      </c>
      <c r="I92" s="939">
        <v>8.98</v>
      </c>
      <c r="J92" s="922">
        <v>30</v>
      </c>
      <c r="K92" s="940">
        <v>9.31</v>
      </c>
      <c r="L92" s="938">
        <v>5</v>
      </c>
      <c r="M92" s="938">
        <v>48</v>
      </c>
      <c r="N92" s="941">
        <v>16</v>
      </c>
      <c r="O92" s="938" t="s">
        <v>5833</v>
      </c>
      <c r="P92" s="942" t="s">
        <v>6000</v>
      </c>
      <c r="Q92" s="943">
        <f t="shared" si="3"/>
        <v>0</v>
      </c>
      <c r="R92" s="979">
        <f t="shared" si="3"/>
        <v>-0.33000000000000007</v>
      </c>
      <c r="S92" s="943">
        <f t="shared" si="4"/>
        <v>-1</v>
      </c>
      <c r="T92" s="979">
        <f t="shared" si="5"/>
        <v>-30.24</v>
      </c>
      <c r="U92" s="988">
        <v>16</v>
      </c>
      <c r="V92" s="934">
        <v>30</v>
      </c>
      <c r="W92" s="934">
        <v>14</v>
      </c>
      <c r="X92" s="986">
        <v>1.875</v>
      </c>
      <c r="Y92" s="984">
        <v>14</v>
      </c>
    </row>
    <row r="93" spans="1:25" ht="14.4" customHeight="1" x14ac:dyDescent="0.3">
      <c r="A93" s="947" t="s">
        <v>6001</v>
      </c>
      <c r="B93" s="924">
        <v>1</v>
      </c>
      <c r="C93" s="925">
        <v>3.57</v>
      </c>
      <c r="D93" s="926">
        <v>20</v>
      </c>
      <c r="E93" s="931"/>
      <c r="F93" s="911"/>
      <c r="G93" s="912"/>
      <c r="H93" s="917"/>
      <c r="I93" s="911"/>
      <c r="J93" s="912"/>
      <c r="K93" s="916">
        <v>3.31</v>
      </c>
      <c r="L93" s="917">
        <v>2</v>
      </c>
      <c r="M93" s="917">
        <v>18</v>
      </c>
      <c r="N93" s="918">
        <v>6</v>
      </c>
      <c r="O93" s="917" t="s">
        <v>5833</v>
      </c>
      <c r="P93" s="932" t="s">
        <v>6002</v>
      </c>
      <c r="Q93" s="919">
        <f t="shared" si="3"/>
        <v>-1</v>
      </c>
      <c r="R93" s="978">
        <f t="shared" si="3"/>
        <v>-3.57</v>
      </c>
      <c r="S93" s="919">
        <f t="shared" si="4"/>
        <v>0</v>
      </c>
      <c r="T93" s="978">
        <f t="shared" si="5"/>
        <v>0</v>
      </c>
      <c r="U93" s="987" t="s">
        <v>564</v>
      </c>
      <c r="V93" s="928" t="s">
        <v>564</v>
      </c>
      <c r="W93" s="928" t="s">
        <v>564</v>
      </c>
      <c r="X93" s="985" t="s">
        <v>564</v>
      </c>
      <c r="Y93" s="983"/>
    </row>
    <row r="94" spans="1:25" ht="14.4" customHeight="1" x14ac:dyDescent="0.3">
      <c r="A94" s="947" t="s">
        <v>6003</v>
      </c>
      <c r="B94" s="928">
        <v>1</v>
      </c>
      <c r="C94" s="929">
        <v>4.87</v>
      </c>
      <c r="D94" s="930">
        <v>37</v>
      </c>
      <c r="E94" s="931">
        <v>2</v>
      </c>
      <c r="F94" s="911">
        <v>7.75</v>
      </c>
      <c r="G94" s="912">
        <v>26</v>
      </c>
      <c r="H94" s="913">
        <v>1</v>
      </c>
      <c r="I94" s="914">
        <v>8.73</v>
      </c>
      <c r="J94" s="915">
        <v>78</v>
      </c>
      <c r="K94" s="916">
        <v>3.36</v>
      </c>
      <c r="L94" s="917">
        <v>2</v>
      </c>
      <c r="M94" s="917">
        <v>21</v>
      </c>
      <c r="N94" s="918">
        <v>7</v>
      </c>
      <c r="O94" s="917" t="s">
        <v>1016</v>
      </c>
      <c r="P94" s="932" t="s">
        <v>6004</v>
      </c>
      <c r="Q94" s="919">
        <f t="shared" si="3"/>
        <v>0</v>
      </c>
      <c r="R94" s="978">
        <f t="shared" si="3"/>
        <v>3.8600000000000003</v>
      </c>
      <c r="S94" s="919">
        <f t="shared" si="4"/>
        <v>-1</v>
      </c>
      <c r="T94" s="978">
        <f t="shared" si="5"/>
        <v>0.98000000000000043</v>
      </c>
      <c r="U94" s="987">
        <v>7</v>
      </c>
      <c r="V94" s="928">
        <v>78</v>
      </c>
      <c r="W94" s="928">
        <v>71</v>
      </c>
      <c r="X94" s="985">
        <v>11.142857142857142</v>
      </c>
      <c r="Y94" s="983">
        <v>71</v>
      </c>
    </row>
    <row r="95" spans="1:25" ht="14.4" customHeight="1" x14ac:dyDescent="0.3">
      <c r="A95" s="948" t="s">
        <v>6005</v>
      </c>
      <c r="B95" s="934">
        <v>1</v>
      </c>
      <c r="C95" s="935">
        <v>4.1500000000000004</v>
      </c>
      <c r="D95" s="933">
        <v>24</v>
      </c>
      <c r="E95" s="944"/>
      <c r="F95" s="939"/>
      <c r="G95" s="923"/>
      <c r="H95" s="936">
        <v>2</v>
      </c>
      <c r="I95" s="937">
        <v>10.4</v>
      </c>
      <c r="J95" s="922">
        <v>42.5</v>
      </c>
      <c r="K95" s="940">
        <v>4.2300000000000004</v>
      </c>
      <c r="L95" s="938">
        <v>4</v>
      </c>
      <c r="M95" s="938">
        <v>33</v>
      </c>
      <c r="N95" s="941">
        <v>11</v>
      </c>
      <c r="O95" s="938" t="s">
        <v>1016</v>
      </c>
      <c r="P95" s="942" t="s">
        <v>6004</v>
      </c>
      <c r="Q95" s="943">
        <f t="shared" si="3"/>
        <v>1</v>
      </c>
      <c r="R95" s="979">
        <f t="shared" si="3"/>
        <v>6.25</v>
      </c>
      <c r="S95" s="943">
        <f t="shared" si="4"/>
        <v>2</v>
      </c>
      <c r="T95" s="979">
        <f t="shared" si="5"/>
        <v>10.4</v>
      </c>
      <c r="U95" s="988">
        <v>22</v>
      </c>
      <c r="V95" s="934">
        <v>85</v>
      </c>
      <c r="W95" s="934">
        <v>63</v>
      </c>
      <c r="X95" s="986">
        <v>3.8636363636363638</v>
      </c>
      <c r="Y95" s="984">
        <v>63</v>
      </c>
    </row>
    <row r="96" spans="1:25" ht="14.4" customHeight="1" x14ac:dyDescent="0.3">
      <c r="A96" s="947" t="s">
        <v>6006</v>
      </c>
      <c r="B96" s="924">
        <v>14</v>
      </c>
      <c r="C96" s="925">
        <v>34.22</v>
      </c>
      <c r="D96" s="926">
        <v>2.1</v>
      </c>
      <c r="E96" s="931"/>
      <c r="F96" s="911"/>
      <c r="G96" s="912"/>
      <c r="H96" s="917"/>
      <c r="I96" s="911"/>
      <c r="J96" s="912"/>
      <c r="K96" s="916">
        <v>2.44</v>
      </c>
      <c r="L96" s="917">
        <v>1</v>
      </c>
      <c r="M96" s="917">
        <v>9</v>
      </c>
      <c r="N96" s="918">
        <v>3</v>
      </c>
      <c r="O96" s="917" t="s">
        <v>5833</v>
      </c>
      <c r="P96" s="932" t="s">
        <v>6007</v>
      </c>
      <c r="Q96" s="919">
        <f t="shared" si="3"/>
        <v>-14</v>
      </c>
      <c r="R96" s="978">
        <f t="shared" si="3"/>
        <v>-34.22</v>
      </c>
      <c r="S96" s="919">
        <f t="shared" si="4"/>
        <v>0</v>
      </c>
      <c r="T96" s="978">
        <f t="shared" si="5"/>
        <v>0</v>
      </c>
      <c r="U96" s="987" t="s">
        <v>564</v>
      </c>
      <c r="V96" s="928" t="s">
        <v>564</v>
      </c>
      <c r="W96" s="928" t="s">
        <v>564</v>
      </c>
      <c r="X96" s="985" t="s">
        <v>564</v>
      </c>
      <c r="Y96" s="983"/>
    </row>
    <row r="97" spans="1:25" ht="14.4" customHeight="1" x14ac:dyDescent="0.3">
      <c r="A97" s="948" t="s">
        <v>6008</v>
      </c>
      <c r="B97" s="945">
        <v>8</v>
      </c>
      <c r="C97" s="946">
        <v>22.81</v>
      </c>
      <c r="D97" s="927">
        <v>2.1</v>
      </c>
      <c r="E97" s="944"/>
      <c r="F97" s="939"/>
      <c r="G97" s="923"/>
      <c r="H97" s="938"/>
      <c r="I97" s="939"/>
      <c r="J97" s="923"/>
      <c r="K97" s="940">
        <v>2.85</v>
      </c>
      <c r="L97" s="938">
        <v>2</v>
      </c>
      <c r="M97" s="938">
        <v>15</v>
      </c>
      <c r="N97" s="941">
        <v>5</v>
      </c>
      <c r="O97" s="938" t="s">
        <v>5833</v>
      </c>
      <c r="P97" s="942" t="s">
        <v>6007</v>
      </c>
      <c r="Q97" s="943">
        <f t="shared" si="3"/>
        <v>-8</v>
      </c>
      <c r="R97" s="979">
        <f t="shared" si="3"/>
        <v>-22.81</v>
      </c>
      <c r="S97" s="943">
        <f t="shared" si="4"/>
        <v>0</v>
      </c>
      <c r="T97" s="979">
        <f t="shared" si="5"/>
        <v>0</v>
      </c>
      <c r="U97" s="988" t="s">
        <v>564</v>
      </c>
      <c r="V97" s="934" t="s">
        <v>564</v>
      </c>
      <c r="W97" s="934" t="s">
        <v>564</v>
      </c>
      <c r="X97" s="986" t="s">
        <v>564</v>
      </c>
      <c r="Y97" s="984"/>
    </row>
    <row r="98" spans="1:25" ht="14.4" customHeight="1" x14ac:dyDescent="0.3">
      <c r="A98" s="948" t="s">
        <v>6009</v>
      </c>
      <c r="B98" s="945">
        <v>2</v>
      </c>
      <c r="C98" s="946">
        <v>6.42</v>
      </c>
      <c r="D98" s="927">
        <v>2</v>
      </c>
      <c r="E98" s="944"/>
      <c r="F98" s="939"/>
      <c r="G98" s="923"/>
      <c r="H98" s="938"/>
      <c r="I98" s="939"/>
      <c r="J98" s="923"/>
      <c r="K98" s="940">
        <v>3.81</v>
      </c>
      <c r="L98" s="938">
        <v>3</v>
      </c>
      <c r="M98" s="938">
        <v>24</v>
      </c>
      <c r="N98" s="941">
        <v>8</v>
      </c>
      <c r="O98" s="938" t="s">
        <v>5833</v>
      </c>
      <c r="P98" s="942" t="s">
        <v>6007</v>
      </c>
      <c r="Q98" s="943">
        <f t="shared" si="3"/>
        <v>-2</v>
      </c>
      <c r="R98" s="979">
        <f t="shared" si="3"/>
        <v>-6.42</v>
      </c>
      <c r="S98" s="943">
        <f t="shared" si="4"/>
        <v>0</v>
      </c>
      <c r="T98" s="979">
        <f t="shared" si="5"/>
        <v>0</v>
      </c>
      <c r="U98" s="988" t="s">
        <v>564</v>
      </c>
      <c r="V98" s="934" t="s">
        <v>564</v>
      </c>
      <c r="W98" s="934" t="s">
        <v>564</v>
      </c>
      <c r="X98" s="986" t="s">
        <v>564</v>
      </c>
      <c r="Y98" s="984"/>
    </row>
    <row r="99" spans="1:25" ht="14.4" customHeight="1" x14ac:dyDescent="0.3">
      <c r="A99" s="947" t="s">
        <v>6010</v>
      </c>
      <c r="B99" s="928">
        <v>1</v>
      </c>
      <c r="C99" s="929">
        <v>2.99</v>
      </c>
      <c r="D99" s="930">
        <v>24</v>
      </c>
      <c r="E99" s="931"/>
      <c r="F99" s="911"/>
      <c r="G99" s="912"/>
      <c r="H99" s="913">
        <v>1</v>
      </c>
      <c r="I99" s="914">
        <v>2.12</v>
      </c>
      <c r="J99" s="915">
        <v>24</v>
      </c>
      <c r="K99" s="916">
        <v>2.12</v>
      </c>
      <c r="L99" s="917">
        <v>3</v>
      </c>
      <c r="M99" s="917">
        <v>24</v>
      </c>
      <c r="N99" s="918">
        <v>8</v>
      </c>
      <c r="O99" s="917" t="s">
        <v>5833</v>
      </c>
      <c r="P99" s="932" t="s">
        <v>6011</v>
      </c>
      <c r="Q99" s="919">
        <f t="shared" si="3"/>
        <v>0</v>
      </c>
      <c r="R99" s="978">
        <f t="shared" si="3"/>
        <v>-0.87000000000000011</v>
      </c>
      <c r="S99" s="919">
        <f t="shared" si="4"/>
        <v>1</v>
      </c>
      <c r="T99" s="978">
        <f t="shared" si="5"/>
        <v>2.12</v>
      </c>
      <c r="U99" s="987">
        <v>8</v>
      </c>
      <c r="V99" s="928">
        <v>24</v>
      </c>
      <c r="W99" s="928">
        <v>16</v>
      </c>
      <c r="X99" s="985">
        <v>3</v>
      </c>
      <c r="Y99" s="983">
        <v>16</v>
      </c>
    </row>
    <row r="100" spans="1:25" ht="14.4" customHeight="1" x14ac:dyDescent="0.3">
      <c r="A100" s="948" t="s">
        <v>6012</v>
      </c>
      <c r="B100" s="934"/>
      <c r="C100" s="935"/>
      <c r="D100" s="933"/>
      <c r="E100" s="944">
        <v>2</v>
      </c>
      <c r="F100" s="939">
        <v>7.56</v>
      </c>
      <c r="G100" s="923">
        <v>26.5</v>
      </c>
      <c r="H100" s="936"/>
      <c r="I100" s="937"/>
      <c r="J100" s="921"/>
      <c r="K100" s="940">
        <v>2.86</v>
      </c>
      <c r="L100" s="938">
        <v>4</v>
      </c>
      <c r="M100" s="938">
        <v>36</v>
      </c>
      <c r="N100" s="941">
        <v>12</v>
      </c>
      <c r="O100" s="938" t="s">
        <v>5833</v>
      </c>
      <c r="P100" s="942" t="s">
        <v>6013</v>
      </c>
      <c r="Q100" s="943">
        <f t="shared" si="3"/>
        <v>0</v>
      </c>
      <c r="R100" s="979">
        <f t="shared" si="3"/>
        <v>0</v>
      </c>
      <c r="S100" s="943">
        <f t="shared" si="4"/>
        <v>-2</v>
      </c>
      <c r="T100" s="979">
        <f t="shared" si="5"/>
        <v>-7.56</v>
      </c>
      <c r="U100" s="988" t="s">
        <v>564</v>
      </c>
      <c r="V100" s="934" t="s">
        <v>564</v>
      </c>
      <c r="W100" s="934" t="s">
        <v>564</v>
      </c>
      <c r="X100" s="986" t="s">
        <v>564</v>
      </c>
      <c r="Y100" s="984"/>
    </row>
    <row r="101" spans="1:25" ht="14.4" customHeight="1" x14ac:dyDescent="0.3">
      <c r="A101" s="948" t="s">
        <v>6014</v>
      </c>
      <c r="B101" s="934"/>
      <c r="C101" s="935"/>
      <c r="D101" s="933"/>
      <c r="E101" s="944"/>
      <c r="F101" s="939"/>
      <c r="G101" s="923"/>
      <c r="H101" s="936">
        <v>2</v>
      </c>
      <c r="I101" s="937">
        <v>7.62</v>
      </c>
      <c r="J101" s="922">
        <v>31</v>
      </c>
      <c r="K101" s="940">
        <v>3.81</v>
      </c>
      <c r="L101" s="938">
        <v>4</v>
      </c>
      <c r="M101" s="938">
        <v>39</v>
      </c>
      <c r="N101" s="941">
        <v>13</v>
      </c>
      <c r="O101" s="938" t="s">
        <v>5833</v>
      </c>
      <c r="P101" s="942" t="s">
        <v>6015</v>
      </c>
      <c r="Q101" s="943">
        <f t="shared" si="3"/>
        <v>2</v>
      </c>
      <c r="R101" s="979">
        <f t="shared" si="3"/>
        <v>7.62</v>
      </c>
      <c r="S101" s="943">
        <f t="shared" si="4"/>
        <v>2</v>
      </c>
      <c r="T101" s="979">
        <f t="shared" si="5"/>
        <v>7.62</v>
      </c>
      <c r="U101" s="988">
        <v>26</v>
      </c>
      <c r="V101" s="934">
        <v>62</v>
      </c>
      <c r="W101" s="934">
        <v>36</v>
      </c>
      <c r="X101" s="986">
        <v>2.3846153846153846</v>
      </c>
      <c r="Y101" s="984">
        <v>36</v>
      </c>
    </row>
    <row r="102" spans="1:25" ht="14.4" customHeight="1" x14ac:dyDescent="0.3">
      <c r="A102" s="947" t="s">
        <v>6016</v>
      </c>
      <c r="B102" s="924">
        <v>1</v>
      </c>
      <c r="C102" s="925">
        <v>2.3199999999999998</v>
      </c>
      <c r="D102" s="926">
        <v>25</v>
      </c>
      <c r="E102" s="931">
        <v>1</v>
      </c>
      <c r="F102" s="911">
        <v>3.05</v>
      </c>
      <c r="G102" s="912">
        <v>23</v>
      </c>
      <c r="H102" s="917"/>
      <c r="I102" s="911"/>
      <c r="J102" s="912"/>
      <c r="K102" s="916">
        <v>2.3199999999999998</v>
      </c>
      <c r="L102" s="917">
        <v>6</v>
      </c>
      <c r="M102" s="917">
        <v>54</v>
      </c>
      <c r="N102" s="918">
        <v>18</v>
      </c>
      <c r="O102" s="917" t="s">
        <v>5833</v>
      </c>
      <c r="P102" s="932" t="s">
        <v>6017</v>
      </c>
      <c r="Q102" s="919">
        <f t="shared" si="3"/>
        <v>-1</v>
      </c>
      <c r="R102" s="978">
        <f t="shared" si="3"/>
        <v>-2.3199999999999998</v>
      </c>
      <c r="S102" s="919">
        <f t="shared" si="4"/>
        <v>-1</v>
      </c>
      <c r="T102" s="978">
        <f t="shared" si="5"/>
        <v>-3.05</v>
      </c>
      <c r="U102" s="987" t="s">
        <v>564</v>
      </c>
      <c r="V102" s="928" t="s">
        <v>564</v>
      </c>
      <c r="W102" s="928" t="s">
        <v>564</v>
      </c>
      <c r="X102" s="985" t="s">
        <v>564</v>
      </c>
      <c r="Y102" s="983"/>
    </row>
    <row r="103" spans="1:25" ht="14.4" customHeight="1" x14ac:dyDescent="0.3">
      <c r="A103" s="948" t="s">
        <v>6018</v>
      </c>
      <c r="B103" s="945">
        <v>2</v>
      </c>
      <c r="C103" s="946">
        <v>7.04</v>
      </c>
      <c r="D103" s="927">
        <v>39.5</v>
      </c>
      <c r="E103" s="944">
        <v>1</v>
      </c>
      <c r="F103" s="939">
        <v>5.26</v>
      </c>
      <c r="G103" s="923">
        <v>77</v>
      </c>
      <c r="H103" s="938">
        <v>2</v>
      </c>
      <c r="I103" s="939">
        <v>7.04</v>
      </c>
      <c r="J103" s="922">
        <v>43</v>
      </c>
      <c r="K103" s="940">
        <v>3.52</v>
      </c>
      <c r="L103" s="938">
        <v>7</v>
      </c>
      <c r="M103" s="938">
        <v>63</v>
      </c>
      <c r="N103" s="941">
        <v>21</v>
      </c>
      <c r="O103" s="938" t="s">
        <v>5833</v>
      </c>
      <c r="P103" s="942" t="s">
        <v>6017</v>
      </c>
      <c r="Q103" s="943">
        <f t="shared" si="3"/>
        <v>0</v>
      </c>
      <c r="R103" s="979">
        <f t="shared" si="3"/>
        <v>0</v>
      </c>
      <c r="S103" s="943">
        <f t="shared" si="4"/>
        <v>1</v>
      </c>
      <c r="T103" s="979">
        <f t="shared" si="5"/>
        <v>1.7800000000000002</v>
      </c>
      <c r="U103" s="988">
        <v>42</v>
      </c>
      <c r="V103" s="934">
        <v>86</v>
      </c>
      <c r="W103" s="934">
        <v>44</v>
      </c>
      <c r="X103" s="986">
        <v>2.0476190476190474</v>
      </c>
      <c r="Y103" s="984">
        <v>44</v>
      </c>
    </row>
    <row r="104" spans="1:25" ht="14.4" customHeight="1" x14ac:dyDescent="0.3">
      <c r="A104" s="947" t="s">
        <v>6019</v>
      </c>
      <c r="B104" s="928"/>
      <c r="C104" s="929"/>
      <c r="D104" s="930"/>
      <c r="E104" s="931"/>
      <c r="F104" s="911"/>
      <c r="G104" s="912"/>
      <c r="H104" s="913">
        <v>1</v>
      </c>
      <c r="I104" s="914">
        <v>5.92</v>
      </c>
      <c r="J104" s="915">
        <v>115</v>
      </c>
      <c r="K104" s="916">
        <v>1.34</v>
      </c>
      <c r="L104" s="917">
        <v>4</v>
      </c>
      <c r="M104" s="917">
        <v>39</v>
      </c>
      <c r="N104" s="918">
        <v>13</v>
      </c>
      <c r="O104" s="917" t="s">
        <v>5833</v>
      </c>
      <c r="P104" s="932" t="s">
        <v>6020</v>
      </c>
      <c r="Q104" s="919">
        <f t="shared" si="3"/>
        <v>1</v>
      </c>
      <c r="R104" s="978">
        <f t="shared" si="3"/>
        <v>5.92</v>
      </c>
      <c r="S104" s="919">
        <f t="shared" si="4"/>
        <v>1</v>
      </c>
      <c r="T104" s="978">
        <f t="shared" si="5"/>
        <v>5.92</v>
      </c>
      <c r="U104" s="987">
        <v>13</v>
      </c>
      <c r="V104" s="928">
        <v>115</v>
      </c>
      <c r="W104" s="928">
        <v>102</v>
      </c>
      <c r="X104" s="985">
        <v>8.8461538461538467</v>
      </c>
      <c r="Y104" s="983">
        <v>102</v>
      </c>
    </row>
    <row r="105" spans="1:25" ht="14.4" customHeight="1" x14ac:dyDescent="0.3">
      <c r="A105" s="947" t="s">
        <v>6021</v>
      </c>
      <c r="B105" s="928">
        <v>1</v>
      </c>
      <c r="C105" s="929">
        <v>1.28</v>
      </c>
      <c r="D105" s="930">
        <v>26</v>
      </c>
      <c r="E105" s="931"/>
      <c r="F105" s="911"/>
      <c r="G105" s="912"/>
      <c r="H105" s="913">
        <v>3</v>
      </c>
      <c r="I105" s="914">
        <v>7.02</v>
      </c>
      <c r="J105" s="915">
        <v>50.7</v>
      </c>
      <c r="K105" s="916">
        <v>1.24</v>
      </c>
      <c r="L105" s="917">
        <v>5</v>
      </c>
      <c r="M105" s="917">
        <v>42</v>
      </c>
      <c r="N105" s="918">
        <v>14</v>
      </c>
      <c r="O105" s="917" t="s">
        <v>5833</v>
      </c>
      <c r="P105" s="932" t="s">
        <v>6022</v>
      </c>
      <c r="Q105" s="919">
        <f t="shared" si="3"/>
        <v>2</v>
      </c>
      <c r="R105" s="978">
        <f t="shared" si="3"/>
        <v>5.7399999999999993</v>
      </c>
      <c r="S105" s="919">
        <f t="shared" si="4"/>
        <v>3</v>
      </c>
      <c r="T105" s="978">
        <f t="shared" si="5"/>
        <v>7.02</v>
      </c>
      <c r="U105" s="987">
        <v>42</v>
      </c>
      <c r="V105" s="928">
        <v>152.10000000000002</v>
      </c>
      <c r="W105" s="928">
        <v>110.10000000000002</v>
      </c>
      <c r="X105" s="985">
        <v>3.6214285714285719</v>
      </c>
      <c r="Y105" s="983">
        <v>110</v>
      </c>
    </row>
    <row r="106" spans="1:25" ht="14.4" customHeight="1" x14ac:dyDescent="0.3">
      <c r="A106" s="947" t="s">
        <v>6023</v>
      </c>
      <c r="B106" s="924">
        <v>1</v>
      </c>
      <c r="C106" s="925">
        <v>5.95</v>
      </c>
      <c r="D106" s="926">
        <v>2</v>
      </c>
      <c r="E106" s="931"/>
      <c r="F106" s="911"/>
      <c r="G106" s="912"/>
      <c r="H106" s="917"/>
      <c r="I106" s="911"/>
      <c r="J106" s="912"/>
      <c r="K106" s="916">
        <v>5.95</v>
      </c>
      <c r="L106" s="917">
        <v>1</v>
      </c>
      <c r="M106" s="917">
        <v>9</v>
      </c>
      <c r="N106" s="918">
        <v>3</v>
      </c>
      <c r="O106" s="917" t="s">
        <v>1016</v>
      </c>
      <c r="P106" s="932" t="s">
        <v>6024</v>
      </c>
      <c r="Q106" s="919">
        <f t="shared" si="3"/>
        <v>-1</v>
      </c>
      <c r="R106" s="978">
        <f t="shared" si="3"/>
        <v>-5.95</v>
      </c>
      <c r="S106" s="919">
        <f t="shared" si="4"/>
        <v>0</v>
      </c>
      <c r="T106" s="978">
        <f t="shared" si="5"/>
        <v>0</v>
      </c>
      <c r="U106" s="987" t="s">
        <v>564</v>
      </c>
      <c r="V106" s="928" t="s">
        <v>564</v>
      </c>
      <c r="W106" s="928" t="s">
        <v>564</v>
      </c>
      <c r="X106" s="985" t="s">
        <v>564</v>
      </c>
      <c r="Y106" s="983"/>
    </row>
    <row r="107" spans="1:25" ht="14.4" customHeight="1" x14ac:dyDescent="0.3">
      <c r="A107" s="947" t="s">
        <v>6025</v>
      </c>
      <c r="B107" s="924">
        <v>20</v>
      </c>
      <c r="C107" s="925">
        <v>58.73</v>
      </c>
      <c r="D107" s="926">
        <v>2.1</v>
      </c>
      <c r="E107" s="931"/>
      <c r="F107" s="911"/>
      <c r="G107" s="912"/>
      <c r="H107" s="917"/>
      <c r="I107" s="911"/>
      <c r="J107" s="912"/>
      <c r="K107" s="916">
        <v>2.94</v>
      </c>
      <c r="L107" s="917">
        <v>1</v>
      </c>
      <c r="M107" s="917">
        <v>9</v>
      </c>
      <c r="N107" s="918">
        <v>3</v>
      </c>
      <c r="O107" s="917" t="s">
        <v>1016</v>
      </c>
      <c r="P107" s="932" t="s">
        <v>6026</v>
      </c>
      <c r="Q107" s="919">
        <f t="shared" si="3"/>
        <v>-20</v>
      </c>
      <c r="R107" s="978">
        <f t="shared" si="3"/>
        <v>-58.73</v>
      </c>
      <c r="S107" s="919">
        <f t="shared" si="4"/>
        <v>0</v>
      </c>
      <c r="T107" s="978">
        <f t="shared" si="5"/>
        <v>0</v>
      </c>
      <c r="U107" s="987" t="s">
        <v>564</v>
      </c>
      <c r="V107" s="928" t="s">
        <v>564</v>
      </c>
      <c r="W107" s="928" t="s">
        <v>564</v>
      </c>
      <c r="X107" s="985" t="s">
        <v>564</v>
      </c>
      <c r="Y107" s="983"/>
    </row>
    <row r="108" spans="1:25" ht="14.4" customHeight="1" x14ac:dyDescent="0.3">
      <c r="A108" s="948" t="s">
        <v>6027</v>
      </c>
      <c r="B108" s="945">
        <v>13</v>
      </c>
      <c r="C108" s="946">
        <v>47.55</v>
      </c>
      <c r="D108" s="927">
        <v>2</v>
      </c>
      <c r="E108" s="944"/>
      <c r="F108" s="939"/>
      <c r="G108" s="923"/>
      <c r="H108" s="938"/>
      <c r="I108" s="939"/>
      <c r="J108" s="923"/>
      <c r="K108" s="940">
        <v>3.67</v>
      </c>
      <c r="L108" s="938">
        <v>1</v>
      </c>
      <c r="M108" s="938">
        <v>12</v>
      </c>
      <c r="N108" s="941">
        <v>4</v>
      </c>
      <c r="O108" s="938" t="s">
        <v>1016</v>
      </c>
      <c r="P108" s="942" t="s">
        <v>6026</v>
      </c>
      <c r="Q108" s="943">
        <f t="shared" si="3"/>
        <v>-13</v>
      </c>
      <c r="R108" s="979">
        <f t="shared" si="3"/>
        <v>-47.55</v>
      </c>
      <c r="S108" s="943">
        <f t="shared" si="4"/>
        <v>0</v>
      </c>
      <c r="T108" s="979">
        <f t="shared" si="5"/>
        <v>0</v>
      </c>
      <c r="U108" s="988" t="s">
        <v>564</v>
      </c>
      <c r="V108" s="934" t="s">
        <v>564</v>
      </c>
      <c r="W108" s="934" t="s">
        <v>564</v>
      </c>
      <c r="X108" s="986" t="s">
        <v>564</v>
      </c>
      <c r="Y108" s="984"/>
    </row>
    <row r="109" spans="1:25" ht="14.4" customHeight="1" x14ac:dyDescent="0.3">
      <c r="A109" s="948" t="s">
        <v>6028</v>
      </c>
      <c r="B109" s="945">
        <v>4</v>
      </c>
      <c r="C109" s="946">
        <v>17.07</v>
      </c>
      <c r="D109" s="927">
        <v>2</v>
      </c>
      <c r="E109" s="944"/>
      <c r="F109" s="939"/>
      <c r="G109" s="923"/>
      <c r="H109" s="938"/>
      <c r="I109" s="939"/>
      <c r="J109" s="923"/>
      <c r="K109" s="940">
        <v>4.37</v>
      </c>
      <c r="L109" s="938">
        <v>2</v>
      </c>
      <c r="M109" s="938">
        <v>21</v>
      </c>
      <c r="N109" s="941">
        <v>7</v>
      </c>
      <c r="O109" s="938" t="s">
        <v>1016</v>
      </c>
      <c r="P109" s="942" t="s">
        <v>6026</v>
      </c>
      <c r="Q109" s="943">
        <f t="shared" si="3"/>
        <v>-4</v>
      </c>
      <c r="R109" s="979">
        <f t="shared" si="3"/>
        <v>-17.07</v>
      </c>
      <c r="S109" s="943">
        <f t="shared" si="4"/>
        <v>0</v>
      </c>
      <c r="T109" s="979">
        <f t="shared" si="5"/>
        <v>0</v>
      </c>
      <c r="U109" s="988" t="s">
        <v>564</v>
      </c>
      <c r="V109" s="934" t="s">
        <v>564</v>
      </c>
      <c r="W109" s="934" t="s">
        <v>564</v>
      </c>
      <c r="X109" s="986" t="s">
        <v>564</v>
      </c>
      <c r="Y109" s="984"/>
    </row>
    <row r="110" spans="1:25" ht="14.4" customHeight="1" x14ac:dyDescent="0.3">
      <c r="A110" s="947" t="s">
        <v>6029</v>
      </c>
      <c r="B110" s="924">
        <v>1</v>
      </c>
      <c r="C110" s="925">
        <v>4.9800000000000004</v>
      </c>
      <c r="D110" s="926">
        <v>2</v>
      </c>
      <c r="E110" s="931"/>
      <c r="F110" s="911"/>
      <c r="G110" s="912"/>
      <c r="H110" s="917"/>
      <c r="I110" s="911"/>
      <c r="J110" s="912"/>
      <c r="K110" s="916">
        <v>4.9800000000000004</v>
      </c>
      <c r="L110" s="917">
        <v>1</v>
      </c>
      <c r="M110" s="917">
        <v>12</v>
      </c>
      <c r="N110" s="918">
        <v>4</v>
      </c>
      <c r="O110" s="917" t="s">
        <v>1016</v>
      </c>
      <c r="P110" s="932" t="s">
        <v>6030</v>
      </c>
      <c r="Q110" s="919">
        <f t="shared" si="3"/>
        <v>-1</v>
      </c>
      <c r="R110" s="978">
        <f t="shared" si="3"/>
        <v>-4.9800000000000004</v>
      </c>
      <c r="S110" s="919">
        <f t="shared" si="4"/>
        <v>0</v>
      </c>
      <c r="T110" s="978">
        <f t="shared" si="5"/>
        <v>0</v>
      </c>
      <c r="U110" s="987" t="s">
        <v>564</v>
      </c>
      <c r="V110" s="928" t="s">
        <v>564</v>
      </c>
      <c r="W110" s="928" t="s">
        <v>564</v>
      </c>
      <c r="X110" s="985" t="s">
        <v>564</v>
      </c>
      <c r="Y110" s="983"/>
    </row>
    <row r="111" spans="1:25" ht="14.4" customHeight="1" x14ac:dyDescent="0.3">
      <c r="A111" s="947" t="s">
        <v>6031</v>
      </c>
      <c r="B111" s="924">
        <v>1</v>
      </c>
      <c r="C111" s="925">
        <v>4.41</v>
      </c>
      <c r="D111" s="926">
        <v>49</v>
      </c>
      <c r="E111" s="931">
        <v>1</v>
      </c>
      <c r="F111" s="911">
        <v>3.13</v>
      </c>
      <c r="G111" s="912">
        <v>32</v>
      </c>
      <c r="H111" s="917"/>
      <c r="I111" s="911"/>
      <c r="J111" s="912"/>
      <c r="K111" s="916">
        <v>1.07</v>
      </c>
      <c r="L111" s="917">
        <v>2</v>
      </c>
      <c r="M111" s="917">
        <v>18</v>
      </c>
      <c r="N111" s="918">
        <v>6</v>
      </c>
      <c r="O111" s="917" t="s">
        <v>5833</v>
      </c>
      <c r="P111" s="932" t="s">
        <v>6032</v>
      </c>
      <c r="Q111" s="919">
        <f t="shared" si="3"/>
        <v>-1</v>
      </c>
      <c r="R111" s="978">
        <f t="shared" si="3"/>
        <v>-4.41</v>
      </c>
      <c r="S111" s="919">
        <f t="shared" si="4"/>
        <v>-1</v>
      </c>
      <c r="T111" s="978">
        <f t="shared" si="5"/>
        <v>-3.13</v>
      </c>
      <c r="U111" s="987" t="s">
        <v>564</v>
      </c>
      <c r="V111" s="928" t="s">
        <v>564</v>
      </c>
      <c r="W111" s="928" t="s">
        <v>564</v>
      </c>
      <c r="X111" s="985" t="s">
        <v>564</v>
      </c>
      <c r="Y111" s="983"/>
    </row>
    <row r="112" spans="1:25" ht="14.4" customHeight="1" x14ac:dyDescent="0.3">
      <c r="A112" s="948" t="s">
        <v>6033</v>
      </c>
      <c r="B112" s="945">
        <v>1</v>
      </c>
      <c r="C112" s="946">
        <v>4.29</v>
      </c>
      <c r="D112" s="927">
        <v>42</v>
      </c>
      <c r="E112" s="944"/>
      <c r="F112" s="939"/>
      <c r="G112" s="923"/>
      <c r="H112" s="938"/>
      <c r="I112" s="939"/>
      <c r="J112" s="923"/>
      <c r="K112" s="940">
        <v>1.92</v>
      </c>
      <c r="L112" s="938">
        <v>3</v>
      </c>
      <c r="M112" s="938">
        <v>24</v>
      </c>
      <c r="N112" s="941">
        <v>8</v>
      </c>
      <c r="O112" s="938" t="s">
        <v>5833</v>
      </c>
      <c r="P112" s="942" t="s">
        <v>6034</v>
      </c>
      <c r="Q112" s="943">
        <f t="shared" si="3"/>
        <v>-1</v>
      </c>
      <c r="R112" s="979">
        <f t="shared" si="3"/>
        <v>-4.29</v>
      </c>
      <c r="S112" s="943">
        <f t="shared" si="4"/>
        <v>0</v>
      </c>
      <c r="T112" s="979">
        <f t="shared" si="5"/>
        <v>0</v>
      </c>
      <c r="U112" s="988" t="s">
        <v>564</v>
      </c>
      <c r="V112" s="934" t="s">
        <v>564</v>
      </c>
      <c r="W112" s="934" t="s">
        <v>564</v>
      </c>
      <c r="X112" s="986" t="s">
        <v>564</v>
      </c>
      <c r="Y112" s="984"/>
    </row>
    <row r="113" spans="1:25" ht="14.4" customHeight="1" x14ac:dyDescent="0.3">
      <c r="A113" s="947" t="s">
        <v>6035</v>
      </c>
      <c r="B113" s="924">
        <v>58</v>
      </c>
      <c r="C113" s="925">
        <v>25.07</v>
      </c>
      <c r="D113" s="926">
        <v>2.1</v>
      </c>
      <c r="E113" s="931"/>
      <c r="F113" s="911"/>
      <c r="G113" s="912"/>
      <c r="H113" s="917"/>
      <c r="I113" s="911"/>
      <c r="J113" s="912"/>
      <c r="K113" s="916">
        <v>0.42</v>
      </c>
      <c r="L113" s="917">
        <v>1</v>
      </c>
      <c r="M113" s="917">
        <v>6</v>
      </c>
      <c r="N113" s="918">
        <v>2</v>
      </c>
      <c r="O113" s="917" t="s">
        <v>5833</v>
      </c>
      <c r="P113" s="932" t="s">
        <v>6036</v>
      </c>
      <c r="Q113" s="919">
        <f t="shared" si="3"/>
        <v>-58</v>
      </c>
      <c r="R113" s="978">
        <f t="shared" si="3"/>
        <v>-25.07</v>
      </c>
      <c r="S113" s="919">
        <f t="shared" si="4"/>
        <v>0</v>
      </c>
      <c r="T113" s="978">
        <f t="shared" si="5"/>
        <v>0</v>
      </c>
      <c r="U113" s="987" t="s">
        <v>564</v>
      </c>
      <c r="V113" s="928" t="s">
        <v>564</v>
      </c>
      <c r="W113" s="928" t="s">
        <v>564</v>
      </c>
      <c r="X113" s="985" t="s">
        <v>564</v>
      </c>
      <c r="Y113" s="983"/>
    </row>
    <row r="114" spans="1:25" ht="14.4" customHeight="1" x14ac:dyDescent="0.3">
      <c r="A114" s="948" t="s">
        <v>6037</v>
      </c>
      <c r="B114" s="945">
        <v>50</v>
      </c>
      <c r="C114" s="946">
        <v>30.56</v>
      </c>
      <c r="D114" s="927">
        <v>2.5</v>
      </c>
      <c r="E114" s="944"/>
      <c r="F114" s="939"/>
      <c r="G114" s="923"/>
      <c r="H114" s="938"/>
      <c r="I114" s="939"/>
      <c r="J114" s="923"/>
      <c r="K114" s="940">
        <v>0.55000000000000004</v>
      </c>
      <c r="L114" s="938">
        <v>1</v>
      </c>
      <c r="M114" s="938">
        <v>9</v>
      </c>
      <c r="N114" s="941">
        <v>3</v>
      </c>
      <c r="O114" s="938" t="s">
        <v>5833</v>
      </c>
      <c r="P114" s="942" t="s">
        <v>6038</v>
      </c>
      <c r="Q114" s="943">
        <f t="shared" si="3"/>
        <v>-50</v>
      </c>
      <c r="R114" s="979">
        <f t="shared" si="3"/>
        <v>-30.56</v>
      </c>
      <c r="S114" s="943">
        <f t="shared" si="4"/>
        <v>0</v>
      </c>
      <c r="T114" s="979">
        <f t="shared" si="5"/>
        <v>0</v>
      </c>
      <c r="U114" s="988" t="s">
        <v>564</v>
      </c>
      <c r="V114" s="934" t="s">
        <v>564</v>
      </c>
      <c r="W114" s="934" t="s">
        <v>564</v>
      </c>
      <c r="X114" s="986" t="s">
        <v>564</v>
      </c>
      <c r="Y114" s="984"/>
    </row>
    <row r="115" spans="1:25" ht="14.4" customHeight="1" x14ac:dyDescent="0.3">
      <c r="A115" s="948" t="s">
        <v>6039</v>
      </c>
      <c r="B115" s="945">
        <v>7</v>
      </c>
      <c r="C115" s="946">
        <v>6.41</v>
      </c>
      <c r="D115" s="927">
        <v>6.1</v>
      </c>
      <c r="E115" s="944"/>
      <c r="F115" s="939"/>
      <c r="G115" s="923"/>
      <c r="H115" s="938"/>
      <c r="I115" s="939"/>
      <c r="J115" s="923"/>
      <c r="K115" s="940">
        <v>0.68</v>
      </c>
      <c r="L115" s="938">
        <v>1</v>
      </c>
      <c r="M115" s="938">
        <v>12</v>
      </c>
      <c r="N115" s="941">
        <v>4</v>
      </c>
      <c r="O115" s="938" t="s">
        <v>5833</v>
      </c>
      <c r="P115" s="942" t="s">
        <v>6040</v>
      </c>
      <c r="Q115" s="943">
        <f t="shared" si="3"/>
        <v>-7</v>
      </c>
      <c r="R115" s="979">
        <f t="shared" si="3"/>
        <v>-6.41</v>
      </c>
      <c r="S115" s="943">
        <f t="shared" si="4"/>
        <v>0</v>
      </c>
      <c r="T115" s="979">
        <f t="shared" si="5"/>
        <v>0</v>
      </c>
      <c r="U115" s="988" t="s">
        <v>564</v>
      </c>
      <c r="V115" s="934" t="s">
        <v>564</v>
      </c>
      <c r="W115" s="934" t="s">
        <v>564</v>
      </c>
      <c r="X115" s="986" t="s">
        <v>564</v>
      </c>
      <c r="Y115" s="984"/>
    </row>
    <row r="116" spans="1:25" ht="14.4" customHeight="1" x14ac:dyDescent="0.3">
      <c r="A116" s="947" t="s">
        <v>6041</v>
      </c>
      <c r="B116" s="928">
        <v>1</v>
      </c>
      <c r="C116" s="929">
        <v>0.49</v>
      </c>
      <c r="D116" s="930">
        <v>2</v>
      </c>
      <c r="E116" s="931"/>
      <c r="F116" s="911"/>
      <c r="G116" s="912"/>
      <c r="H116" s="913"/>
      <c r="I116" s="914"/>
      <c r="J116" s="920"/>
      <c r="K116" s="916">
        <v>0.49</v>
      </c>
      <c r="L116" s="917">
        <v>1</v>
      </c>
      <c r="M116" s="917">
        <v>9</v>
      </c>
      <c r="N116" s="918">
        <v>3</v>
      </c>
      <c r="O116" s="917" t="s">
        <v>5833</v>
      </c>
      <c r="P116" s="932" t="s">
        <v>6042</v>
      </c>
      <c r="Q116" s="919">
        <f t="shared" si="3"/>
        <v>-1</v>
      </c>
      <c r="R116" s="978">
        <f t="shared" si="3"/>
        <v>-0.49</v>
      </c>
      <c r="S116" s="919">
        <f t="shared" si="4"/>
        <v>0</v>
      </c>
      <c r="T116" s="978">
        <f t="shared" si="5"/>
        <v>0</v>
      </c>
      <c r="U116" s="987" t="s">
        <v>564</v>
      </c>
      <c r="V116" s="928" t="s">
        <v>564</v>
      </c>
      <c r="W116" s="928" t="s">
        <v>564</v>
      </c>
      <c r="X116" s="985" t="s">
        <v>564</v>
      </c>
      <c r="Y116" s="983"/>
    </row>
    <row r="117" spans="1:25" ht="14.4" customHeight="1" x14ac:dyDescent="0.3">
      <c r="A117" s="948" t="s">
        <v>6043</v>
      </c>
      <c r="B117" s="934"/>
      <c r="C117" s="935"/>
      <c r="D117" s="933"/>
      <c r="E117" s="944"/>
      <c r="F117" s="939"/>
      <c r="G117" s="923"/>
      <c r="H117" s="936">
        <v>1</v>
      </c>
      <c r="I117" s="937">
        <v>2.56</v>
      </c>
      <c r="J117" s="922">
        <v>36</v>
      </c>
      <c r="K117" s="940">
        <v>1.63</v>
      </c>
      <c r="L117" s="938">
        <v>3</v>
      </c>
      <c r="M117" s="938">
        <v>27</v>
      </c>
      <c r="N117" s="941">
        <v>9</v>
      </c>
      <c r="O117" s="938" t="s">
        <v>5833</v>
      </c>
      <c r="P117" s="942" t="s">
        <v>6044</v>
      </c>
      <c r="Q117" s="943">
        <f t="shared" si="3"/>
        <v>1</v>
      </c>
      <c r="R117" s="979">
        <f t="shared" si="3"/>
        <v>2.56</v>
      </c>
      <c r="S117" s="943">
        <f t="shared" si="4"/>
        <v>1</v>
      </c>
      <c r="T117" s="979">
        <f t="shared" si="5"/>
        <v>2.56</v>
      </c>
      <c r="U117" s="988">
        <v>9</v>
      </c>
      <c r="V117" s="934">
        <v>36</v>
      </c>
      <c r="W117" s="934">
        <v>27</v>
      </c>
      <c r="X117" s="986">
        <v>4</v>
      </c>
      <c r="Y117" s="984">
        <v>27</v>
      </c>
    </row>
    <row r="118" spans="1:25" ht="14.4" customHeight="1" x14ac:dyDescent="0.3">
      <c r="A118" s="947" t="s">
        <v>6045</v>
      </c>
      <c r="B118" s="928"/>
      <c r="C118" s="929"/>
      <c r="D118" s="930"/>
      <c r="E118" s="913">
        <v>1</v>
      </c>
      <c r="F118" s="914">
        <v>0.8</v>
      </c>
      <c r="G118" s="920">
        <v>17</v>
      </c>
      <c r="H118" s="917"/>
      <c r="I118" s="911"/>
      <c r="J118" s="912"/>
      <c r="K118" s="916">
        <v>0.73</v>
      </c>
      <c r="L118" s="917">
        <v>2</v>
      </c>
      <c r="M118" s="917">
        <v>21</v>
      </c>
      <c r="N118" s="918">
        <v>7</v>
      </c>
      <c r="O118" s="917" t="s">
        <v>5833</v>
      </c>
      <c r="P118" s="932" t="s">
        <v>6046</v>
      </c>
      <c r="Q118" s="919">
        <f t="shared" si="3"/>
        <v>0</v>
      </c>
      <c r="R118" s="978">
        <f t="shared" si="3"/>
        <v>0</v>
      </c>
      <c r="S118" s="919">
        <f t="shared" si="4"/>
        <v>-1</v>
      </c>
      <c r="T118" s="978">
        <f t="shared" si="5"/>
        <v>-0.8</v>
      </c>
      <c r="U118" s="987" t="s">
        <v>564</v>
      </c>
      <c r="V118" s="928" t="s">
        <v>564</v>
      </c>
      <c r="W118" s="928" t="s">
        <v>564</v>
      </c>
      <c r="X118" s="985" t="s">
        <v>564</v>
      </c>
      <c r="Y118" s="983"/>
    </row>
    <row r="119" spans="1:25" ht="14.4" customHeight="1" x14ac:dyDescent="0.3">
      <c r="A119" s="948" t="s">
        <v>6047</v>
      </c>
      <c r="B119" s="934">
        <v>1</v>
      </c>
      <c r="C119" s="935">
        <v>1.36</v>
      </c>
      <c r="D119" s="933">
        <v>17</v>
      </c>
      <c r="E119" s="936"/>
      <c r="F119" s="937"/>
      <c r="G119" s="921"/>
      <c r="H119" s="938"/>
      <c r="I119" s="939"/>
      <c r="J119" s="923"/>
      <c r="K119" s="940">
        <v>1.36</v>
      </c>
      <c r="L119" s="938">
        <v>3</v>
      </c>
      <c r="M119" s="938">
        <v>30</v>
      </c>
      <c r="N119" s="941">
        <v>10</v>
      </c>
      <c r="O119" s="938" t="s">
        <v>5833</v>
      </c>
      <c r="P119" s="942" t="s">
        <v>6048</v>
      </c>
      <c r="Q119" s="943">
        <f t="shared" si="3"/>
        <v>-1</v>
      </c>
      <c r="R119" s="979">
        <f t="shared" si="3"/>
        <v>-1.36</v>
      </c>
      <c r="S119" s="943">
        <f t="shared" si="4"/>
        <v>0</v>
      </c>
      <c r="T119" s="979">
        <f t="shared" si="5"/>
        <v>0</v>
      </c>
      <c r="U119" s="988" t="s">
        <v>564</v>
      </c>
      <c r="V119" s="934" t="s">
        <v>564</v>
      </c>
      <c r="W119" s="934" t="s">
        <v>564</v>
      </c>
      <c r="X119" s="986" t="s">
        <v>564</v>
      </c>
      <c r="Y119" s="984"/>
    </row>
    <row r="120" spans="1:25" ht="14.4" customHeight="1" x14ac:dyDescent="0.3">
      <c r="A120" s="947" t="s">
        <v>6049</v>
      </c>
      <c r="B120" s="928">
        <v>3</v>
      </c>
      <c r="C120" s="929">
        <v>1.69</v>
      </c>
      <c r="D120" s="930">
        <v>20.3</v>
      </c>
      <c r="E120" s="913">
        <v>8</v>
      </c>
      <c r="F120" s="914">
        <v>5.0199999999999996</v>
      </c>
      <c r="G120" s="920">
        <v>22.8</v>
      </c>
      <c r="H120" s="917">
        <v>5</v>
      </c>
      <c r="I120" s="911">
        <v>4.5599999999999996</v>
      </c>
      <c r="J120" s="915">
        <v>31</v>
      </c>
      <c r="K120" s="916">
        <v>0.55000000000000004</v>
      </c>
      <c r="L120" s="917">
        <v>3</v>
      </c>
      <c r="M120" s="917">
        <v>24</v>
      </c>
      <c r="N120" s="918">
        <v>8</v>
      </c>
      <c r="O120" s="917" t="s">
        <v>5833</v>
      </c>
      <c r="P120" s="932" t="s">
        <v>6050</v>
      </c>
      <c r="Q120" s="919">
        <f t="shared" si="3"/>
        <v>2</v>
      </c>
      <c r="R120" s="978">
        <f t="shared" si="3"/>
        <v>2.8699999999999997</v>
      </c>
      <c r="S120" s="919">
        <f t="shared" si="4"/>
        <v>-3</v>
      </c>
      <c r="T120" s="978">
        <f t="shared" si="5"/>
        <v>-0.45999999999999996</v>
      </c>
      <c r="U120" s="987">
        <v>40</v>
      </c>
      <c r="V120" s="928">
        <v>155</v>
      </c>
      <c r="W120" s="928">
        <v>115</v>
      </c>
      <c r="X120" s="985">
        <v>3.875</v>
      </c>
      <c r="Y120" s="983">
        <v>115</v>
      </c>
    </row>
    <row r="121" spans="1:25" ht="14.4" customHeight="1" x14ac:dyDescent="0.3">
      <c r="A121" s="948" t="s">
        <v>6051</v>
      </c>
      <c r="B121" s="934">
        <v>9</v>
      </c>
      <c r="C121" s="935">
        <v>7.42</v>
      </c>
      <c r="D121" s="933">
        <v>24.8</v>
      </c>
      <c r="E121" s="936">
        <v>27</v>
      </c>
      <c r="F121" s="937">
        <v>25.15</v>
      </c>
      <c r="G121" s="921">
        <v>27.3</v>
      </c>
      <c r="H121" s="938">
        <v>7</v>
      </c>
      <c r="I121" s="939">
        <v>6.11</v>
      </c>
      <c r="J121" s="922">
        <v>25.3</v>
      </c>
      <c r="K121" s="940">
        <v>0.68</v>
      </c>
      <c r="L121" s="938">
        <v>3</v>
      </c>
      <c r="M121" s="938">
        <v>27</v>
      </c>
      <c r="N121" s="941">
        <v>9</v>
      </c>
      <c r="O121" s="938" t="s">
        <v>5833</v>
      </c>
      <c r="P121" s="942" t="s">
        <v>6052</v>
      </c>
      <c r="Q121" s="943">
        <f t="shared" si="3"/>
        <v>-2</v>
      </c>
      <c r="R121" s="979">
        <f t="shared" si="3"/>
        <v>-1.3099999999999996</v>
      </c>
      <c r="S121" s="943">
        <f t="shared" si="4"/>
        <v>-20</v>
      </c>
      <c r="T121" s="979">
        <f t="shared" si="5"/>
        <v>-19.04</v>
      </c>
      <c r="U121" s="988">
        <v>63</v>
      </c>
      <c r="V121" s="934">
        <v>177.1</v>
      </c>
      <c r="W121" s="934">
        <v>114.1</v>
      </c>
      <c r="X121" s="986">
        <v>2.8111111111111109</v>
      </c>
      <c r="Y121" s="984">
        <v>114</v>
      </c>
    </row>
    <row r="122" spans="1:25" ht="14.4" customHeight="1" x14ac:dyDescent="0.3">
      <c r="A122" s="948" t="s">
        <v>6053</v>
      </c>
      <c r="B122" s="934">
        <v>12</v>
      </c>
      <c r="C122" s="935">
        <v>13.45</v>
      </c>
      <c r="D122" s="933">
        <v>24.7</v>
      </c>
      <c r="E122" s="936">
        <v>12</v>
      </c>
      <c r="F122" s="937">
        <v>13.02</v>
      </c>
      <c r="G122" s="921">
        <v>24.3</v>
      </c>
      <c r="H122" s="938">
        <v>18</v>
      </c>
      <c r="I122" s="939">
        <v>26.01</v>
      </c>
      <c r="J122" s="922">
        <v>34.6</v>
      </c>
      <c r="K122" s="940">
        <v>1.04</v>
      </c>
      <c r="L122" s="938">
        <v>4</v>
      </c>
      <c r="M122" s="938">
        <v>36</v>
      </c>
      <c r="N122" s="941">
        <v>12</v>
      </c>
      <c r="O122" s="938" t="s">
        <v>5833</v>
      </c>
      <c r="P122" s="942" t="s">
        <v>6054</v>
      </c>
      <c r="Q122" s="943">
        <f t="shared" si="3"/>
        <v>6</v>
      </c>
      <c r="R122" s="979">
        <f t="shared" si="3"/>
        <v>12.560000000000002</v>
      </c>
      <c r="S122" s="943">
        <f t="shared" si="4"/>
        <v>6</v>
      </c>
      <c r="T122" s="979">
        <f t="shared" si="5"/>
        <v>12.990000000000002</v>
      </c>
      <c r="U122" s="988">
        <v>216</v>
      </c>
      <c r="V122" s="934">
        <v>622.80000000000007</v>
      </c>
      <c r="W122" s="934">
        <v>406.80000000000007</v>
      </c>
      <c r="X122" s="986">
        <v>2.8833333333333337</v>
      </c>
      <c r="Y122" s="984">
        <v>406</v>
      </c>
    </row>
    <row r="123" spans="1:25" ht="14.4" customHeight="1" x14ac:dyDescent="0.3">
      <c r="A123" s="947" t="s">
        <v>6055</v>
      </c>
      <c r="B123" s="928">
        <v>1</v>
      </c>
      <c r="C123" s="929">
        <v>0.43</v>
      </c>
      <c r="D123" s="930">
        <v>14</v>
      </c>
      <c r="E123" s="913"/>
      <c r="F123" s="914"/>
      <c r="G123" s="920"/>
      <c r="H123" s="917"/>
      <c r="I123" s="911"/>
      <c r="J123" s="912"/>
      <c r="K123" s="916">
        <v>0.43</v>
      </c>
      <c r="L123" s="917">
        <v>2</v>
      </c>
      <c r="M123" s="917">
        <v>21</v>
      </c>
      <c r="N123" s="918">
        <v>7</v>
      </c>
      <c r="O123" s="917" t="s">
        <v>5833</v>
      </c>
      <c r="P123" s="932" t="s">
        <v>6056</v>
      </c>
      <c r="Q123" s="919">
        <f t="shared" si="3"/>
        <v>-1</v>
      </c>
      <c r="R123" s="978">
        <f t="shared" si="3"/>
        <v>-0.43</v>
      </c>
      <c r="S123" s="919">
        <f t="shared" si="4"/>
        <v>0</v>
      </c>
      <c r="T123" s="978">
        <f t="shared" si="5"/>
        <v>0</v>
      </c>
      <c r="U123" s="987" t="s">
        <v>564</v>
      </c>
      <c r="V123" s="928" t="s">
        <v>564</v>
      </c>
      <c r="W123" s="928" t="s">
        <v>564</v>
      </c>
      <c r="X123" s="985" t="s">
        <v>564</v>
      </c>
      <c r="Y123" s="983"/>
    </row>
    <row r="124" spans="1:25" ht="14.4" customHeight="1" x14ac:dyDescent="0.3">
      <c r="A124" s="948" t="s">
        <v>6057</v>
      </c>
      <c r="B124" s="934"/>
      <c r="C124" s="935"/>
      <c r="D124" s="933"/>
      <c r="E124" s="936">
        <v>1</v>
      </c>
      <c r="F124" s="937">
        <v>1.76</v>
      </c>
      <c r="G124" s="921">
        <v>49</v>
      </c>
      <c r="H124" s="938"/>
      <c r="I124" s="939"/>
      <c r="J124" s="923"/>
      <c r="K124" s="940">
        <v>0.53</v>
      </c>
      <c r="L124" s="938">
        <v>3</v>
      </c>
      <c r="M124" s="938">
        <v>24</v>
      </c>
      <c r="N124" s="941">
        <v>8</v>
      </c>
      <c r="O124" s="938" t="s">
        <v>5833</v>
      </c>
      <c r="P124" s="942" t="s">
        <v>6058</v>
      </c>
      <c r="Q124" s="943">
        <f t="shared" si="3"/>
        <v>0</v>
      </c>
      <c r="R124" s="979">
        <f t="shared" si="3"/>
        <v>0</v>
      </c>
      <c r="S124" s="943">
        <f t="shared" si="4"/>
        <v>-1</v>
      </c>
      <c r="T124" s="979">
        <f t="shared" si="5"/>
        <v>-1.76</v>
      </c>
      <c r="U124" s="988" t="s">
        <v>564</v>
      </c>
      <c r="V124" s="934" t="s">
        <v>564</v>
      </c>
      <c r="W124" s="934" t="s">
        <v>564</v>
      </c>
      <c r="X124" s="986" t="s">
        <v>564</v>
      </c>
      <c r="Y124" s="984"/>
    </row>
    <row r="125" spans="1:25" ht="14.4" customHeight="1" x14ac:dyDescent="0.3">
      <c r="A125" s="947" t="s">
        <v>6059</v>
      </c>
      <c r="B125" s="928"/>
      <c r="C125" s="929"/>
      <c r="D125" s="930"/>
      <c r="E125" s="913">
        <v>4</v>
      </c>
      <c r="F125" s="914">
        <v>13.18</v>
      </c>
      <c r="G125" s="920">
        <v>27</v>
      </c>
      <c r="H125" s="917"/>
      <c r="I125" s="911"/>
      <c r="J125" s="912"/>
      <c r="K125" s="916">
        <v>2.69</v>
      </c>
      <c r="L125" s="917">
        <v>3</v>
      </c>
      <c r="M125" s="917">
        <v>30</v>
      </c>
      <c r="N125" s="918">
        <v>10</v>
      </c>
      <c r="O125" s="917" t="s">
        <v>5833</v>
      </c>
      <c r="P125" s="932" t="s">
        <v>6060</v>
      </c>
      <c r="Q125" s="919">
        <f t="shared" si="3"/>
        <v>0</v>
      </c>
      <c r="R125" s="978">
        <f t="shared" si="3"/>
        <v>0</v>
      </c>
      <c r="S125" s="919">
        <f t="shared" si="4"/>
        <v>-4</v>
      </c>
      <c r="T125" s="978">
        <f t="shared" si="5"/>
        <v>-13.18</v>
      </c>
      <c r="U125" s="987" t="s">
        <v>564</v>
      </c>
      <c r="V125" s="928" t="s">
        <v>564</v>
      </c>
      <c r="W125" s="928" t="s">
        <v>564</v>
      </c>
      <c r="X125" s="985" t="s">
        <v>564</v>
      </c>
      <c r="Y125" s="983"/>
    </row>
    <row r="126" spans="1:25" ht="14.4" customHeight="1" x14ac:dyDescent="0.3">
      <c r="A126" s="947" t="s">
        <v>6061</v>
      </c>
      <c r="B126" s="928">
        <v>1</v>
      </c>
      <c r="C126" s="929">
        <v>0.42</v>
      </c>
      <c r="D126" s="930">
        <v>6</v>
      </c>
      <c r="E126" s="931">
        <v>2</v>
      </c>
      <c r="F126" s="911">
        <v>0.95</v>
      </c>
      <c r="G126" s="912">
        <v>17</v>
      </c>
      <c r="H126" s="913">
        <v>1</v>
      </c>
      <c r="I126" s="914">
        <v>0.82</v>
      </c>
      <c r="J126" s="915">
        <v>28</v>
      </c>
      <c r="K126" s="916">
        <v>0.42</v>
      </c>
      <c r="L126" s="917">
        <v>2</v>
      </c>
      <c r="M126" s="917">
        <v>18</v>
      </c>
      <c r="N126" s="918">
        <v>6</v>
      </c>
      <c r="O126" s="917" t="s">
        <v>5833</v>
      </c>
      <c r="P126" s="932" t="s">
        <v>6062</v>
      </c>
      <c r="Q126" s="919">
        <f t="shared" si="3"/>
        <v>0</v>
      </c>
      <c r="R126" s="978">
        <f t="shared" si="3"/>
        <v>0.39999999999999997</v>
      </c>
      <c r="S126" s="919">
        <f t="shared" si="4"/>
        <v>-1</v>
      </c>
      <c r="T126" s="978">
        <f t="shared" si="5"/>
        <v>-0.13</v>
      </c>
      <c r="U126" s="987">
        <v>6</v>
      </c>
      <c r="V126" s="928">
        <v>28</v>
      </c>
      <c r="W126" s="928">
        <v>22</v>
      </c>
      <c r="X126" s="985">
        <v>4.666666666666667</v>
      </c>
      <c r="Y126" s="983">
        <v>22</v>
      </c>
    </row>
    <row r="127" spans="1:25" ht="14.4" customHeight="1" x14ac:dyDescent="0.3">
      <c r="A127" s="948" t="s">
        <v>6063</v>
      </c>
      <c r="B127" s="934">
        <v>1</v>
      </c>
      <c r="C127" s="935">
        <v>0.54</v>
      </c>
      <c r="D127" s="933">
        <v>10</v>
      </c>
      <c r="E127" s="944">
        <v>1</v>
      </c>
      <c r="F127" s="939">
        <v>1.93</v>
      </c>
      <c r="G127" s="923">
        <v>58</v>
      </c>
      <c r="H127" s="936">
        <v>4</v>
      </c>
      <c r="I127" s="937">
        <v>5.6</v>
      </c>
      <c r="J127" s="922">
        <v>43.3</v>
      </c>
      <c r="K127" s="940">
        <v>0.54</v>
      </c>
      <c r="L127" s="938">
        <v>3</v>
      </c>
      <c r="M127" s="938">
        <v>24</v>
      </c>
      <c r="N127" s="941">
        <v>8</v>
      </c>
      <c r="O127" s="938" t="s">
        <v>5833</v>
      </c>
      <c r="P127" s="942" t="s">
        <v>6064</v>
      </c>
      <c r="Q127" s="943">
        <f t="shared" si="3"/>
        <v>3</v>
      </c>
      <c r="R127" s="979">
        <f t="shared" si="3"/>
        <v>5.0599999999999996</v>
      </c>
      <c r="S127" s="943">
        <f t="shared" si="4"/>
        <v>3</v>
      </c>
      <c r="T127" s="979">
        <f t="shared" si="5"/>
        <v>3.67</v>
      </c>
      <c r="U127" s="988">
        <v>32</v>
      </c>
      <c r="V127" s="934">
        <v>173.2</v>
      </c>
      <c r="W127" s="934">
        <v>141.19999999999999</v>
      </c>
      <c r="X127" s="986">
        <v>5.4124999999999996</v>
      </c>
      <c r="Y127" s="984">
        <v>141</v>
      </c>
    </row>
    <row r="128" spans="1:25" ht="14.4" customHeight="1" x14ac:dyDescent="0.3">
      <c r="A128" s="948" t="s">
        <v>6065</v>
      </c>
      <c r="B128" s="934">
        <v>1</v>
      </c>
      <c r="C128" s="935">
        <v>0.87</v>
      </c>
      <c r="D128" s="933">
        <v>26</v>
      </c>
      <c r="E128" s="944">
        <v>1</v>
      </c>
      <c r="F128" s="939">
        <v>1.89</v>
      </c>
      <c r="G128" s="923">
        <v>44</v>
      </c>
      <c r="H128" s="936">
        <v>1</v>
      </c>
      <c r="I128" s="937">
        <v>1.17</v>
      </c>
      <c r="J128" s="922">
        <v>32</v>
      </c>
      <c r="K128" s="940">
        <v>0.62</v>
      </c>
      <c r="L128" s="938">
        <v>2</v>
      </c>
      <c r="M128" s="938">
        <v>21</v>
      </c>
      <c r="N128" s="941">
        <v>7</v>
      </c>
      <c r="O128" s="938" t="s">
        <v>5833</v>
      </c>
      <c r="P128" s="942" t="s">
        <v>6066</v>
      </c>
      <c r="Q128" s="943">
        <f t="shared" si="3"/>
        <v>0</v>
      </c>
      <c r="R128" s="979">
        <f t="shared" si="3"/>
        <v>0.29999999999999993</v>
      </c>
      <c r="S128" s="943">
        <f t="shared" si="4"/>
        <v>0</v>
      </c>
      <c r="T128" s="979">
        <f t="shared" si="5"/>
        <v>-0.72</v>
      </c>
      <c r="U128" s="988">
        <v>7</v>
      </c>
      <c r="V128" s="934">
        <v>32</v>
      </c>
      <c r="W128" s="934">
        <v>25</v>
      </c>
      <c r="X128" s="986">
        <v>4.5714285714285712</v>
      </c>
      <c r="Y128" s="984">
        <v>25</v>
      </c>
    </row>
    <row r="129" spans="1:25" ht="14.4" customHeight="1" x14ac:dyDescent="0.3">
      <c r="A129" s="947" t="s">
        <v>6067</v>
      </c>
      <c r="B129" s="928">
        <v>3</v>
      </c>
      <c r="C129" s="929">
        <v>1.07</v>
      </c>
      <c r="D129" s="930">
        <v>2</v>
      </c>
      <c r="E129" s="913">
        <v>5</v>
      </c>
      <c r="F129" s="914">
        <v>3.38</v>
      </c>
      <c r="G129" s="920">
        <v>21</v>
      </c>
      <c r="H129" s="917"/>
      <c r="I129" s="911"/>
      <c r="J129" s="912"/>
      <c r="K129" s="916">
        <v>0.36</v>
      </c>
      <c r="L129" s="917">
        <v>2</v>
      </c>
      <c r="M129" s="917">
        <v>15</v>
      </c>
      <c r="N129" s="918">
        <v>5</v>
      </c>
      <c r="O129" s="917" t="s">
        <v>5833</v>
      </c>
      <c r="P129" s="932" t="s">
        <v>6068</v>
      </c>
      <c r="Q129" s="919">
        <f t="shared" si="3"/>
        <v>-3</v>
      </c>
      <c r="R129" s="978">
        <f t="shared" si="3"/>
        <v>-1.07</v>
      </c>
      <c r="S129" s="919">
        <f t="shared" si="4"/>
        <v>-5</v>
      </c>
      <c r="T129" s="978">
        <f t="shared" si="5"/>
        <v>-3.38</v>
      </c>
      <c r="U129" s="987" t="s">
        <v>564</v>
      </c>
      <c r="V129" s="928" t="s">
        <v>564</v>
      </c>
      <c r="W129" s="928" t="s">
        <v>564</v>
      </c>
      <c r="X129" s="985" t="s">
        <v>564</v>
      </c>
      <c r="Y129" s="983"/>
    </row>
    <row r="130" spans="1:25" ht="14.4" customHeight="1" x14ac:dyDescent="0.3">
      <c r="A130" s="948" t="s">
        <v>6069</v>
      </c>
      <c r="B130" s="934">
        <v>2</v>
      </c>
      <c r="C130" s="935">
        <v>1.47</v>
      </c>
      <c r="D130" s="933">
        <v>17</v>
      </c>
      <c r="E130" s="936">
        <v>1</v>
      </c>
      <c r="F130" s="937">
        <v>0.48</v>
      </c>
      <c r="G130" s="921">
        <v>18</v>
      </c>
      <c r="H130" s="938"/>
      <c r="I130" s="939"/>
      <c r="J130" s="923"/>
      <c r="K130" s="940">
        <v>0.48</v>
      </c>
      <c r="L130" s="938">
        <v>2</v>
      </c>
      <c r="M130" s="938">
        <v>21</v>
      </c>
      <c r="N130" s="941">
        <v>7</v>
      </c>
      <c r="O130" s="938" t="s">
        <v>5833</v>
      </c>
      <c r="P130" s="942" t="s">
        <v>6070</v>
      </c>
      <c r="Q130" s="943">
        <f t="shared" si="3"/>
        <v>-2</v>
      </c>
      <c r="R130" s="979">
        <f t="shared" si="3"/>
        <v>-1.47</v>
      </c>
      <c r="S130" s="943">
        <f t="shared" si="4"/>
        <v>-1</v>
      </c>
      <c r="T130" s="979">
        <f t="shared" si="5"/>
        <v>-0.48</v>
      </c>
      <c r="U130" s="988" t="s">
        <v>564</v>
      </c>
      <c r="V130" s="934" t="s">
        <v>564</v>
      </c>
      <c r="W130" s="934" t="s">
        <v>564</v>
      </c>
      <c r="X130" s="986" t="s">
        <v>564</v>
      </c>
      <c r="Y130" s="984"/>
    </row>
    <row r="131" spans="1:25" ht="14.4" customHeight="1" x14ac:dyDescent="0.3">
      <c r="A131" s="948" t="s">
        <v>6071</v>
      </c>
      <c r="B131" s="934"/>
      <c r="C131" s="935"/>
      <c r="D131" s="933"/>
      <c r="E131" s="936">
        <v>1</v>
      </c>
      <c r="F131" s="937">
        <v>0.65</v>
      </c>
      <c r="G131" s="921">
        <v>24</v>
      </c>
      <c r="H131" s="938"/>
      <c r="I131" s="939"/>
      <c r="J131" s="923"/>
      <c r="K131" s="940">
        <v>0.65</v>
      </c>
      <c r="L131" s="938">
        <v>3</v>
      </c>
      <c r="M131" s="938">
        <v>24</v>
      </c>
      <c r="N131" s="941">
        <v>8</v>
      </c>
      <c r="O131" s="938" t="s">
        <v>5833</v>
      </c>
      <c r="P131" s="942" t="s">
        <v>6072</v>
      </c>
      <c r="Q131" s="943">
        <f t="shared" si="3"/>
        <v>0</v>
      </c>
      <c r="R131" s="979">
        <f t="shared" si="3"/>
        <v>0</v>
      </c>
      <c r="S131" s="943">
        <f t="shared" si="4"/>
        <v>-1</v>
      </c>
      <c r="T131" s="979">
        <f t="shared" si="5"/>
        <v>-0.65</v>
      </c>
      <c r="U131" s="988" t="s">
        <v>564</v>
      </c>
      <c r="V131" s="934" t="s">
        <v>564</v>
      </c>
      <c r="W131" s="934" t="s">
        <v>564</v>
      </c>
      <c r="X131" s="986" t="s">
        <v>564</v>
      </c>
      <c r="Y131" s="984"/>
    </row>
    <row r="132" spans="1:25" ht="14.4" customHeight="1" x14ac:dyDescent="0.3">
      <c r="A132" s="947" t="s">
        <v>6073</v>
      </c>
      <c r="B132" s="928">
        <v>1</v>
      </c>
      <c r="C132" s="929">
        <v>0.44</v>
      </c>
      <c r="D132" s="930">
        <v>15</v>
      </c>
      <c r="E132" s="913">
        <v>4</v>
      </c>
      <c r="F132" s="914">
        <v>2.74</v>
      </c>
      <c r="G132" s="920">
        <v>19</v>
      </c>
      <c r="H132" s="917">
        <v>1</v>
      </c>
      <c r="I132" s="911">
        <v>0.98</v>
      </c>
      <c r="J132" s="915">
        <v>27</v>
      </c>
      <c r="K132" s="916">
        <v>0.3</v>
      </c>
      <c r="L132" s="917">
        <v>1</v>
      </c>
      <c r="M132" s="917">
        <v>12</v>
      </c>
      <c r="N132" s="918">
        <v>4</v>
      </c>
      <c r="O132" s="917" t="s">
        <v>5833</v>
      </c>
      <c r="P132" s="932" t="s">
        <v>6074</v>
      </c>
      <c r="Q132" s="919">
        <f t="shared" si="3"/>
        <v>0</v>
      </c>
      <c r="R132" s="978">
        <f t="shared" si="3"/>
        <v>0.54</v>
      </c>
      <c r="S132" s="919">
        <f t="shared" si="4"/>
        <v>-3</v>
      </c>
      <c r="T132" s="978">
        <f t="shared" si="5"/>
        <v>-1.7600000000000002</v>
      </c>
      <c r="U132" s="987">
        <v>4</v>
      </c>
      <c r="V132" s="928">
        <v>27</v>
      </c>
      <c r="W132" s="928">
        <v>23</v>
      </c>
      <c r="X132" s="985">
        <v>6.75</v>
      </c>
      <c r="Y132" s="983">
        <v>23</v>
      </c>
    </row>
    <row r="133" spans="1:25" ht="14.4" customHeight="1" x14ac:dyDescent="0.3">
      <c r="A133" s="948" t="s">
        <v>6075</v>
      </c>
      <c r="B133" s="934">
        <v>1</v>
      </c>
      <c r="C133" s="935">
        <v>2.34</v>
      </c>
      <c r="D133" s="933">
        <v>52</v>
      </c>
      <c r="E133" s="936">
        <v>3</v>
      </c>
      <c r="F133" s="937">
        <v>2.4300000000000002</v>
      </c>
      <c r="G133" s="921">
        <v>24.7</v>
      </c>
      <c r="H133" s="938">
        <v>3</v>
      </c>
      <c r="I133" s="939">
        <v>2.94</v>
      </c>
      <c r="J133" s="922">
        <v>28.7</v>
      </c>
      <c r="K133" s="940">
        <v>0.37</v>
      </c>
      <c r="L133" s="938">
        <v>2</v>
      </c>
      <c r="M133" s="938">
        <v>15</v>
      </c>
      <c r="N133" s="941">
        <v>5</v>
      </c>
      <c r="O133" s="938" t="s">
        <v>5833</v>
      </c>
      <c r="P133" s="942" t="s">
        <v>6076</v>
      </c>
      <c r="Q133" s="943">
        <f t="shared" si="3"/>
        <v>2</v>
      </c>
      <c r="R133" s="979">
        <f t="shared" si="3"/>
        <v>0.60000000000000009</v>
      </c>
      <c r="S133" s="943">
        <f t="shared" si="4"/>
        <v>0</v>
      </c>
      <c r="T133" s="979">
        <f t="shared" si="5"/>
        <v>0.50999999999999979</v>
      </c>
      <c r="U133" s="988">
        <v>15</v>
      </c>
      <c r="V133" s="934">
        <v>86.1</v>
      </c>
      <c r="W133" s="934">
        <v>71.099999999999994</v>
      </c>
      <c r="X133" s="986">
        <v>5.7399999999999993</v>
      </c>
      <c r="Y133" s="984">
        <v>71</v>
      </c>
    </row>
    <row r="134" spans="1:25" ht="14.4" customHeight="1" x14ac:dyDescent="0.3">
      <c r="A134" s="948" t="s">
        <v>6077</v>
      </c>
      <c r="B134" s="934"/>
      <c r="C134" s="935"/>
      <c r="D134" s="933"/>
      <c r="E134" s="936"/>
      <c r="F134" s="937"/>
      <c r="G134" s="921"/>
      <c r="H134" s="938">
        <v>1</v>
      </c>
      <c r="I134" s="939">
        <v>1.36</v>
      </c>
      <c r="J134" s="922">
        <v>32</v>
      </c>
      <c r="K134" s="940">
        <v>0.51</v>
      </c>
      <c r="L134" s="938">
        <v>2</v>
      </c>
      <c r="M134" s="938">
        <v>21</v>
      </c>
      <c r="N134" s="941">
        <v>7</v>
      </c>
      <c r="O134" s="938" t="s">
        <v>5833</v>
      </c>
      <c r="P134" s="942" t="s">
        <v>6078</v>
      </c>
      <c r="Q134" s="943">
        <f t="shared" ref="Q134:R197" si="6">H134-B134</f>
        <v>1</v>
      </c>
      <c r="R134" s="979">
        <f t="shared" si="6"/>
        <v>1.36</v>
      </c>
      <c r="S134" s="943">
        <f t="shared" ref="S134:S197" si="7">H134-E134</f>
        <v>1</v>
      </c>
      <c r="T134" s="979">
        <f t="shared" ref="T134:T197" si="8">I134-F134</f>
        <v>1.36</v>
      </c>
      <c r="U134" s="988">
        <v>7</v>
      </c>
      <c r="V134" s="934">
        <v>32</v>
      </c>
      <c r="W134" s="934">
        <v>25</v>
      </c>
      <c r="X134" s="986">
        <v>4.5714285714285712</v>
      </c>
      <c r="Y134" s="984">
        <v>25</v>
      </c>
    </row>
    <row r="135" spans="1:25" ht="14.4" customHeight="1" x14ac:dyDescent="0.3">
      <c r="A135" s="947" t="s">
        <v>6079</v>
      </c>
      <c r="B135" s="928"/>
      <c r="C135" s="929"/>
      <c r="D135" s="930"/>
      <c r="E135" s="913">
        <v>2</v>
      </c>
      <c r="F135" s="914">
        <v>2.14</v>
      </c>
      <c r="G135" s="920">
        <v>24</v>
      </c>
      <c r="H135" s="917"/>
      <c r="I135" s="911"/>
      <c r="J135" s="912"/>
      <c r="K135" s="916">
        <v>0.95</v>
      </c>
      <c r="L135" s="917">
        <v>3</v>
      </c>
      <c r="M135" s="917">
        <v>30</v>
      </c>
      <c r="N135" s="918">
        <v>10</v>
      </c>
      <c r="O135" s="917" t="s">
        <v>5833</v>
      </c>
      <c r="P135" s="932" t="s">
        <v>6080</v>
      </c>
      <c r="Q135" s="919">
        <f t="shared" si="6"/>
        <v>0</v>
      </c>
      <c r="R135" s="978">
        <f t="shared" si="6"/>
        <v>0</v>
      </c>
      <c r="S135" s="919">
        <f t="shared" si="7"/>
        <v>-2</v>
      </c>
      <c r="T135" s="978">
        <f t="shared" si="8"/>
        <v>-2.14</v>
      </c>
      <c r="U135" s="987" t="s">
        <v>564</v>
      </c>
      <c r="V135" s="928" t="s">
        <v>564</v>
      </c>
      <c r="W135" s="928" t="s">
        <v>564</v>
      </c>
      <c r="X135" s="985" t="s">
        <v>564</v>
      </c>
      <c r="Y135" s="983"/>
    </row>
    <row r="136" spans="1:25" ht="14.4" customHeight="1" x14ac:dyDescent="0.3">
      <c r="A136" s="947" t="s">
        <v>6081</v>
      </c>
      <c r="B136" s="928">
        <v>3</v>
      </c>
      <c r="C136" s="929">
        <v>2.35</v>
      </c>
      <c r="D136" s="930">
        <v>20.7</v>
      </c>
      <c r="E136" s="931">
        <v>2</v>
      </c>
      <c r="F136" s="911">
        <v>2.2999999999999998</v>
      </c>
      <c r="G136" s="912">
        <v>23</v>
      </c>
      <c r="H136" s="913">
        <v>2</v>
      </c>
      <c r="I136" s="914">
        <v>4.9800000000000004</v>
      </c>
      <c r="J136" s="915">
        <v>53</v>
      </c>
      <c r="K136" s="916">
        <v>0.56000000000000005</v>
      </c>
      <c r="L136" s="917">
        <v>2</v>
      </c>
      <c r="M136" s="917">
        <v>18</v>
      </c>
      <c r="N136" s="918">
        <v>6</v>
      </c>
      <c r="O136" s="917" t="s">
        <v>5833</v>
      </c>
      <c r="P136" s="932" t="s">
        <v>6082</v>
      </c>
      <c r="Q136" s="919">
        <f t="shared" si="6"/>
        <v>-1</v>
      </c>
      <c r="R136" s="978">
        <f t="shared" si="6"/>
        <v>2.6300000000000003</v>
      </c>
      <c r="S136" s="919">
        <f t="shared" si="7"/>
        <v>0</v>
      </c>
      <c r="T136" s="978">
        <f t="shared" si="8"/>
        <v>2.6800000000000006</v>
      </c>
      <c r="U136" s="987">
        <v>12</v>
      </c>
      <c r="V136" s="928">
        <v>106</v>
      </c>
      <c r="W136" s="928">
        <v>94</v>
      </c>
      <c r="X136" s="985">
        <v>8.8333333333333339</v>
      </c>
      <c r="Y136" s="983">
        <v>94</v>
      </c>
    </row>
    <row r="137" spans="1:25" ht="14.4" customHeight="1" x14ac:dyDescent="0.3">
      <c r="A137" s="948" t="s">
        <v>6083</v>
      </c>
      <c r="B137" s="934"/>
      <c r="C137" s="935"/>
      <c r="D137" s="933"/>
      <c r="E137" s="944">
        <v>1</v>
      </c>
      <c r="F137" s="939">
        <v>0.95</v>
      </c>
      <c r="G137" s="923">
        <v>25</v>
      </c>
      <c r="H137" s="936">
        <v>2</v>
      </c>
      <c r="I137" s="937">
        <v>8.07</v>
      </c>
      <c r="J137" s="922">
        <v>73</v>
      </c>
      <c r="K137" s="940">
        <v>0.93</v>
      </c>
      <c r="L137" s="938">
        <v>3</v>
      </c>
      <c r="M137" s="938">
        <v>27</v>
      </c>
      <c r="N137" s="941">
        <v>9</v>
      </c>
      <c r="O137" s="938" t="s">
        <v>5833</v>
      </c>
      <c r="P137" s="942" t="s">
        <v>6084</v>
      </c>
      <c r="Q137" s="943">
        <f t="shared" si="6"/>
        <v>2</v>
      </c>
      <c r="R137" s="979">
        <f t="shared" si="6"/>
        <v>8.07</v>
      </c>
      <c r="S137" s="943">
        <f t="shared" si="7"/>
        <v>1</v>
      </c>
      <c r="T137" s="979">
        <f t="shared" si="8"/>
        <v>7.12</v>
      </c>
      <c r="U137" s="988">
        <v>18</v>
      </c>
      <c r="V137" s="934">
        <v>146</v>
      </c>
      <c r="W137" s="934">
        <v>128</v>
      </c>
      <c r="X137" s="986">
        <v>8.1111111111111107</v>
      </c>
      <c r="Y137" s="984">
        <v>128</v>
      </c>
    </row>
    <row r="138" spans="1:25" ht="14.4" customHeight="1" x14ac:dyDescent="0.3">
      <c r="A138" s="947" t="s">
        <v>6085</v>
      </c>
      <c r="B138" s="928"/>
      <c r="C138" s="929"/>
      <c r="D138" s="930"/>
      <c r="E138" s="931"/>
      <c r="F138" s="911"/>
      <c r="G138" s="912"/>
      <c r="H138" s="913">
        <v>1</v>
      </c>
      <c r="I138" s="914">
        <v>0.88</v>
      </c>
      <c r="J138" s="915">
        <v>25</v>
      </c>
      <c r="K138" s="916">
        <v>0.39</v>
      </c>
      <c r="L138" s="917">
        <v>2</v>
      </c>
      <c r="M138" s="917">
        <v>15</v>
      </c>
      <c r="N138" s="918">
        <v>5</v>
      </c>
      <c r="O138" s="917" t="s">
        <v>5833</v>
      </c>
      <c r="P138" s="932" t="s">
        <v>6086</v>
      </c>
      <c r="Q138" s="919">
        <f t="shared" si="6"/>
        <v>1</v>
      </c>
      <c r="R138" s="978">
        <f t="shared" si="6"/>
        <v>0.88</v>
      </c>
      <c r="S138" s="919">
        <f t="shared" si="7"/>
        <v>1</v>
      </c>
      <c r="T138" s="978">
        <f t="shared" si="8"/>
        <v>0.88</v>
      </c>
      <c r="U138" s="987">
        <v>5</v>
      </c>
      <c r="V138" s="928">
        <v>25</v>
      </c>
      <c r="W138" s="928">
        <v>20</v>
      </c>
      <c r="X138" s="985">
        <v>5</v>
      </c>
      <c r="Y138" s="983">
        <v>20</v>
      </c>
    </row>
    <row r="139" spans="1:25" ht="14.4" customHeight="1" x14ac:dyDescent="0.3">
      <c r="A139" s="948" t="s">
        <v>6087</v>
      </c>
      <c r="B139" s="934"/>
      <c r="C139" s="935"/>
      <c r="D139" s="933"/>
      <c r="E139" s="944">
        <v>1</v>
      </c>
      <c r="F139" s="939">
        <v>0.52</v>
      </c>
      <c r="G139" s="923">
        <v>13</v>
      </c>
      <c r="H139" s="936"/>
      <c r="I139" s="937"/>
      <c r="J139" s="921"/>
      <c r="K139" s="940">
        <v>0.51</v>
      </c>
      <c r="L139" s="938">
        <v>2</v>
      </c>
      <c r="M139" s="938">
        <v>18</v>
      </c>
      <c r="N139" s="941">
        <v>6</v>
      </c>
      <c r="O139" s="938" t="s">
        <v>5833</v>
      </c>
      <c r="P139" s="942" t="s">
        <v>6088</v>
      </c>
      <c r="Q139" s="943">
        <f t="shared" si="6"/>
        <v>0</v>
      </c>
      <c r="R139" s="979">
        <f t="shared" si="6"/>
        <v>0</v>
      </c>
      <c r="S139" s="943">
        <f t="shared" si="7"/>
        <v>-1</v>
      </c>
      <c r="T139" s="979">
        <f t="shared" si="8"/>
        <v>-0.52</v>
      </c>
      <c r="U139" s="988" t="s">
        <v>564</v>
      </c>
      <c r="V139" s="934" t="s">
        <v>564</v>
      </c>
      <c r="W139" s="934" t="s">
        <v>564</v>
      </c>
      <c r="X139" s="986" t="s">
        <v>564</v>
      </c>
      <c r="Y139" s="984"/>
    </row>
    <row r="140" spans="1:25" ht="14.4" customHeight="1" x14ac:dyDescent="0.3">
      <c r="A140" s="947" t="s">
        <v>6089</v>
      </c>
      <c r="B140" s="928"/>
      <c r="C140" s="929"/>
      <c r="D140" s="930"/>
      <c r="E140" s="913">
        <v>2</v>
      </c>
      <c r="F140" s="914">
        <v>2.88</v>
      </c>
      <c r="G140" s="920">
        <v>32.5</v>
      </c>
      <c r="H140" s="917"/>
      <c r="I140" s="911"/>
      <c r="J140" s="912"/>
      <c r="K140" s="916">
        <v>0.35</v>
      </c>
      <c r="L140" s="917">
        <v>1</v>
      </c>
      <c r="M140" s="917">
        <v>12</v>
      </c>
      <c r="N140" s="918">
        <v>4</v>
      </c>
      <c r="O140" s="917" t="s">
        <v>5833</v>
      </c>
      <c r="P140" s="932" t="s">
        <v>6090</v>
      </c>
      <c r="Q140" s="919">
        <f t="shared" si="6"/>
        <v>0</v>
      </c>
      <c r="R140" s="978">
        <f t="shared" si="6"/>
        <v>0</v>
      </c>
      <c r="S140" s="919">
        <f t="shared" si="7"/>
        <v>-2</v>
      </c>
      <c r="T140" s="978">
        <f t="shared" si="8"/>
        <v>-2.88</v>
      </c>
      <c r="U140" s="987" t="s">
        <v>564</v>
      </c>
      <c r="V140" s="928" t="s">
        <v>564</v>
      </c>
      <c r="W140" s="928" t="s">
        <v>564</v>
      </c>
      <c r="X140" s="985" t="s">
        <v>564</v>
      </c>
      <c r="Y140" s="983"/>
    </row>
    <row r="141" spans="1:25" ht="14.4" customHeight="1" x14ac:dyDescent="0.3">
      <c r="A141" s="948" t="s">
        <v>6091</v>
      </c>
      <c r="B141" s="934">
        <v>1</v>
      </c>
      <c r="C141" s="935">
        <v>0.45</v>
      </c>
      <c r="D141" s="933">
        <v>12</v>
      </c>
      <c r="E141" s="936">
        <v>2</v>
      </c>
      <c r="F141" s="937">
        <v>0.94</v>
      </c>
      <c r="G141" s="921">
        <v>14</v>
      </c>
      <c r="H141" s="938">
        <v>4</v>
      </c>
      <c r="I141" s="939">
        <v>3.95</v>
      </c>
      <c r="J141" s="922">
        <v>25.3</v>
      </c>
      <c r="K141" s="940">
        <v>0.45</v>
      </c>
      <c r="L141" s="938">
        <v>2</v>
      </c>
      <c r="M141" s="938">
        <v>15</v>
      </c>
      <c r="N141" s="941">
        <v>5</v>
      </c>
      <c r="O141" s="938" t="s">
        <v>5833</v>
      </c>
      <c r="P141" s="942" t="s">
        <v>6092</v>
      </c>
      <c r="Q141" s="943">
        <f t="shared" si="6"/>
        <v>3</v>
      </c>
      <c r="R141" s="979">
        <f t="shared" si="6"/>
        <v>3.5</v>
      </c>
      <c r="S141" s="943">
        <f t="shared" si="7"/>
        <v>2</v>
      </c>
      <c r="T141" s="979">
        <f t="shared" si="8"/>
        <v>3.0100000000000002</v>
      </c>
      <c r="U141" s="988">
        <v>20</v>
      </c>
      <c r="V141" s="934">
        <v>101.2</v>
      </c>
      <c r="W141" s="934">
        <v>81.2</v>
      </c>
      <c r="X141" s="986">
        <v>5.0600000000000005</v>
      </c>
      <c r="Y141" s="984">
        <v>81</v>
      </c>
    </row>
    <row r="142" spans="1:25" ht="14.4" customHeight="1" x14ac:dyDescent="0.3">
      <c r="A142" s="948" t="s">
        <v>6093</v>
      </c>
      <c r="B142" s="934"/>
      <c r="C142" s="935"/>
      <c r="D142" s="933"/>
      <c r="E142" s="936">
        <v>1</v>
      </c>
      <c r="F142" s="937">
        <v>0.66</v>
      </c>
      <c r="G142" s="921">
        <v>20</v>
      </c>
      <c r="H142" s="938"/>
      <c r="I142" s="939"/>
      <c r="J142" s="923"/>
      <c r="K142" s="940">
        <v>0.64</v>
      </c>
      <c r="L142" s="938">
        <v>2</v>
      </c>
      <c r="M142" s="938">
        <v>21</v>
      </c>
      <c r="N142" s="941">
        <v>7</v>
      </c>
      <c r="O142" s="938" t="s">
        <v>5833</v>
      </c>
      <c r="P142" s="942" t="s">
        <v>6094</v>
      </c>
      <c r="Q142" s="943">
        <f t="shared" si="6"/>
        <v>0</v>
      </c>
      <c r="R142" s="979">
        <f t="shared" si="6"/>
        <v>0</v>
      </c>
      <c r="S142" s="943">
        <f t="shared" si="7"/>
        <v>-1</v>
      </c>
      <c r="T142" s="979">
        <f t="shared" si="8"/>
        <v>-0.66</v>
      </c>
      <c r="U142" s="988" t="s">
        <v>564</v>
      </c>
      <c r="V142" s="934" t="s">
        <v>564</v>
      </c>
      <c r="W142" s="934" t="s">
        <v>564</v>
      </c>
      <c r="X142" s="986" t="s">
        <v>564</v>
      </c>
      <c r="Y142" s="984"/>
    </row>
    <row r="143" spans="1:25" ht="14.4" customHeight="1" x14ac:dyDescent="0.3">
      <c r="A143" s="947" t="s">
        <v>6095</v>
      </c>
      <c r="B143" s="924">
        <v>1</v>
      </c>
      <c r="C143" s="925">
        <v>1.59</v>
      </c>
      <c r="D143" s="926">
        <v>40</v>
      </c>
      <c r="E143" s="931"/>
      <c r="F143" s="911"/>
      <c r="G143" s="912"/>
      <c r="H143" s="917"/>
      <c r="I143" s="911"/>
      <c r="J143" s="912"/>
      <c r="K143" s="916">
        <v>0.45</v>
      </c>
      <c r="L143" s="917">
        <v>2</v>
      </c>
      <c r="M143" s="917">
        <v>18</v>
      </c>
      <c r="N143" s="918">
        <v>6</v>
      </c>
      <c r="O143" s="917" t="s">
        <v>5833</v>
      </c>
      <c r="P143" s="932" t="s">
        <v>6096</v>
      </c>
      <c r="Q143" s="919">
        <f t="shared" si="6"/>
        <v>-1</v>
      </c>
      <c r="R143" s="978">
        <f t="shared" si="6"/>
        <v>-1.59</v>
      </c>
      <c r="S143" s="919">
        <f t="shared" si="7"/>
        <v>0</v>
      </c>
      <c r="T143" s="978">
        <f t="shared" si="8"/>
        <v>0</v>
      </c>
      <c r="U143" s="987" t="s">
        <v>564</v>
      </c>
      <c r="V143" s="928" t="s">
        <v>564</v>
      </c>
      <c r="W143" s="928" t="s">
        <v>564</v>
      </c>
      <c r="X143" s="985" t="s">
        <v>564</v>
      </c>
      <c r="Y143" s="983"/>
    </row>
    <row r="144" spans="1:25" ht="14.4" customHeight="1" x14ac:dyDescent="0.3">
      <c r="A144" s="947" t="s">
        <v>6097</v>
      </c>
      <c r="B144" s="928">
        <v>1</v>
      </c>
      <c r="C144" s="929">
        <v>4.2699999999999996</v>
      </c>
      <c r="D144" s="930">
        <v>21</v>
      </c>
      <c r="E144" s="931"/>
      <c r="F144" s="911"/>
      <c r="G144" s="912"/>
      <c r="H144" s="913"/>
      <c r="I144" s="914"/>
      <c r="J144" s="920"/>
      <c r="K144" s="916">
        <v>4.2699999999999996</v>
      </c>
      <c r="L144" s="917">
        <v>2</v>
      </c>
      <c r="M144" s="917">
        <v>21</v>
      </c>
      <c r="N144" s="918">
        <v>7</v>
      </c>
      <c r="O144" s="917" t="s">
        <v>5833</v>
      </c>
      <c r="P144" s="932" t="s">
        <v>6098</v>
      </c>
      <c r="Q144" s="919">
        <f t="shared" si="6"/>
        <v>-1</v>
      </c>
      <c r="R144" s="978">
        <f t="shared" si="6"/>
        <v>-4.2699999999999996</v>
      </c>
      <c r="S144" s="919">
        <f t="shared" si="7"/>
        <v>0</v>
      </c>
      <c r="T144" s="978">
        <f t="shared" si="8"/>
        <v>0</v>
      </c>
      <c r="U144" s="987" t="s">
        <v>564</v>
      </c>
      <c r="V144" s="928" t="s">
        <v>564</v>
      </c>
      <c r="W144" s="928" t="s">
        <v>564</v>
      </c>
      <c r="X144" s="985" t="s">
        <v>564</v>
      </c>
      <c r="Y144" s="983"/>
    </row>
    <row r="145" spans="1:25" ht="14.4" customHeight="1" x14ac:dyDescent="0.3">
      <c r="A145" s="948" t="s">
        <v>6099</v>
      </c>
      <c r="B145" s="934"/>
      <c r="C145" s="935"/>
      <c r="D145" s="933"/>
      <c r="E145" s="944">
        <v>1</v>
      </c>
      <c r="F145" s="939">
        <v>4.63</v>
      </c>
      <c r="G145" s="923">
        <v>19</v>
      </c>
      <c r="H145" s="936">
        <v>2</v>
      </c>
      <c r="I145" s="937">
        <v>16.86</v>
      </c>
      <c r="J145" s="922">
        <v>40.5</v>
      </c>
      <c r="K145" s="940">
        <v>4.63</v>
      </c>
      <c r="L145" s="938">
        <v>3</v>
      </c>
      <c r="M145" s="938">
        <v>24</v>
      </c>
      <c r="N145" s="941">
        <v>8</v>
      </c>
      <c r="O145" s="938" t="s">
        <v>5833</v>
      </c>
      <c r="P145" s="942" t="s">
        <v>6098</v>
      </c>
      <c r="Q145" s="943">
        <f t="shared" si="6"/>
        <v>2</v>
      </c>
      <c r="R145" s="979">
        <f t="shared" si="6"/>
        <v>16.86</v>
      </c>
      <c r="S145" s="943">
        <f t="shared" si="7"/>
        <v>1</v>
      </c>
      <c r="T145" s="979">
        <f t="shared" si="8"/>
        <v>12.23</v>
      </c>
      <c r="U145" s="988">
        <v>16</v>
      </c>
      <c r="V145" s="934">
        <v>81</v>
      </c>
      <c r="W145" s="934">
        <v>65</v>
      </c>
      <c r="X145" s="986">
        <v>5.0625</v>
      </c>
      <c r="Y145" s="984">
        <v>65</v>
      </c>
    </row>
    <row r="146" spans="1:25" ht="14.4" customHeight="1" x14ac:dyDescent="0.3">
      <c r="A146" s="947" t="s">
        <v>6100</v>
      </c>
      <c r="B146" s="928"/>
      <c r="C146" s="929"/>
      <c r="D146" s="930"/>
      <c r="E146" s="931">
        <v>1</v>
      </c>
      <c r="F146" s="911">
        <v>2.92</v>
      </c>
      <c r="G146" s="912">
        <v>22</v>
      </c>
      <c r="H146" s="913">
        <v>1</v>
      </c>
      <c r="I146" s="914">
        <v>2.67</v>
      </c>
      <c r="J146" s="915">
        <v>20</v>
      </c>
      <c r="K146" s="916">
        <v>2.0499999999999998</v>
      </c>
      <c r="L146" s="917">
        <v>2</v>
      </c>
      <c r="M146" s="917">
        <v>15</v>
      </c>
      <c r="N146" s="918">
        <v>5</v>
      </c>
      <c r="O146" s="917" t="s">
        <v>5833</v>
      </c>
      <c r="P146" s="932" t="s">
        <v>6101</v>
      </c>
      <c r="Q146" s="919">
        <f t="shared" si="6"/>
        <v>1</v>
      </c>
      <c r="R146" s="978">
        <f t="shared" si="6"/>
        <v>2.67</v>
      </c>
      <c r="S146" s="919">
        <f t="shared" si="7"/>
        <v>0</v>
      </c>
      <c r="T146" s="978">
        <f t="shared" si="8"/>
        <v>-0.25</v>
      </c>
      <c r="U146" s="987">
        <v>5</v>
      </c>
      <c r="V146" s="928">
        <v>20</v>
      </c>
      <c r="W146" s="928">
        <v>15</v>
      </c>
      <c r="X146" s="985">
        <v>4</v>
      </c>
      <c r="Y146" s="983">
        <v>15</v>
      </c>
    </row>
    <row r="147" spans="1:25" ht="14.4" customHeight="1" x14ac:dyDescent="0.3">
      <c r="A147" s="948" t="s">
        <v>6102</v>
      </c>
      <c r="B147" s="934">
        <v>1</v>
      </c>
      <c r="C147" s="935">
        <v>4.29</v>
      </c>
      <c r="D147" s="933">
        <v>43</v>
      </c>
      <c r="E147" s="944"/>
      <c r="F147" s="939"/>
      <c r="G147" s="923"/>
      <c r="H147" s="936"/>
      <c r="I147" s="937"/>
      <c r="J147" s="921"/>
      <c r="K147" s="940">
        <v>2.65</v>
      </c>
      <c r="L147" s="938">
        <v>3</v>
      </c>
      <c r="M147" s="938">
        <v>27</v>
      </c>
      <c r="N147" s="941">
        <v>9</v>
      </c>
      <c r="O147" s="938" t="s">
        <v>5833</v>
      </c>
      <c r="P147" s="942" t="s">
        <v>6103</v>
      </c>
      <c r="Q147" s="943">
        <f t="shared" si="6"/>
        <v>-1</v>
      </c>
      <c r="R147" s="979">
        <f t="shared" si="6"/>
        <v>-4.29</v>
      </c>
      <c r="S147" s="943">
        <f t="shared" si="7"/>
        <v>0</v>
      </c>
      <c r="T147" s="979">
        <f t="shared" si="8"/>
        <v>0</v>
      </c>
      <c r="U147" s="988" t="s">
        <v>564</v>
      </c>
      <c r="V147" s="934" t="s">
        <v>564</v>
      </c>
      <c r="W147" s="934" t="s">
        <v>564</v>
      </c>
      <c r="X147" s="986" t="s">
        <v>564</v>
      </c>
      <c r="Y147" s="984"/>
    </row>
    <row r="148" spans="1:25" ht="14.4" customHeight="1" x14ac:dyDescent="0.3">
      <c r="A148" s="948" t="s">
        <v>6104</v>
      </c>
      <c r="B148" s="934">
        <v>1</v>
      </c>
      <c r="C148" s="935">
        <v>6.1</v>
      </c>
      <c r="D148" s="933">
        <v>48</v>
      </c>
      <c r="E148" s="944"/>
      <c r="F148" s="939"/>
      <c r="G148" s="923"/>
      <c r="H148" s="936">
        <v>3</v>
      </c>
      <c r="I148" s="937">
        <v>24.02</v>
      </c>
      <c r="J148" s="922">
        <v>63.3</v>
      </c>
      <c r="K148" s="940">
        <v>2.74</v>
      </c>
      <c r="L148" s="938">
        <v>2</v>
      </c>
      <c r="M148" s="938">
        <v>21</v>
      </c>
      <c r="N148" s="941">
        <v>7</v>
      </c>
      <c r="O148" s="938" t="s">
        <v>5833</v>
      </c>
      <c r="P148" s="942" t="s">
        <v>6105</v>
      </c>
      <c r="Q148" s="943">
        <f t="shared" si="6"/>
        <v>2</v>
      </c>
      <c r="R148" s="979">
        <f t="shared" si="6"/>
        <v>17.920000000000002</v>
      </c>
      <c r="S148" s="943">
        <f t="shared" si="7"/>
        <v>3</v>
      </c>
      <c r="T148" s="979">
        <f t="shared" si="8"/>
        <v>24.02</v>
      </c>
      <c r="U148" s="988">
        <v>21</v>
      </c>
      <c r="V148" s="934">
        <v>189.89999999999998</v>
      </c>
      <c r="W148" s="934">
        <v>168.89999999999998</v>
      </c>
      <c r="X148" s="986">
        <v>9.0428571428571409</v>
      </c>
      <c r="Y148" s="984">
        <v>169</v>
      </c>
    </row>
    <row r="149" spans="1:25" ht="14.4" customHeight="1" x14ac:dyDescent="0.3">
      <c r="A149" s="947" t="s">
        <v>6106</v>
      </c>
      <c r="B149" s="928"/>
      <c r="C149" s="929"/>
      <c r="D149" s="930"/>
      <c r="E149" s="913">
        <v>1</v>
      </c>
      <c r="F149" s="914">
        <v>3.29</v>
      </c>
      <c r="G149" s="920">
        <v>24</v>
      </c>
      <c r="H149" s="917"/>
      <c r="I149" s="911"/>
      <c r="J149" s="912"/>
      <c r="K149" s="916">
        <v>3.29</v>
      </c>
      <c r="L149" s="917">
        <v>4</v>
      </c>
      <c r="M149" s="917">
        <v>36</v>
      </c>
      <c r="N149" s="918">
        <v>12</v>
      </c>
      <c r="O149" s="917" t="s">
        <v>5833</v>
      </c>
      <c r="P149" s="932" t="s">
        <v>6107</v>
      </c>
      <c r="Q149" s="919">
        <f t="shared" si="6"/>
        <v>0</v>
      </c>
      <c r="R149" s="978">
        <f t="shared" si="6"/>
        <v>0</v>
      </c>
      <c r="S149" s="919">
        <f t="shared" si="7"/>
        <v>-1</v>
      </c>
      <c r="T149" s="978">
        <f t="shared" si="8"/>
        <v>-3.29</v>
      </c>
      <c r="U149" s="987" t="s">
        <v>564</v>
      </c>
      <c r="V149" s="928" t="s">
        <v>564</v>
      </c>
      <c r="W149" s="928" t="s">
        <v>564</v>
      </c>
      <c r="X149" s="985" t="s">
        <v>564</v>
      </c>
      <c r="Y149" s="983"/>
    </row>
    <row r="150" spans="1:25" ht="14.4" customHeight="1" x14ac:dyDescent="0.3">
      <c r="A150" s="948" t="s">
        <v>6108</v>
      </c>
      <c r="B150" s="934">
        <v>2</v>
      </c>
      <c r="C150" s="935">
        <v>11.41</v>
      </c>
      <c r="D150" s="933">
        <v>47.5</v>
      </c>
      <c r="E150" s="936">
        <v>2</v>
      </c>
      <c r="F150" s="937">
        <v>8.17</v>
      </c>
      <c r="G150" s="921">
        <v>31.5</v>
      </c>
      <c r="H150" s="938">
        <v>2</v>
      </c>
      <c r="I150" s="939">
        <v>13.03</v>
      </c>
      <c r="J150" s="922">
        <v>59</v>
      </c>
      <c r="K150" s="940">
        <v>4.09</v>
      </c>
      <c r="L150" s="938">
        <v>5</v>
      </c>
      <c r="M150" s="938">
        <v>45</v>
      </c>
      <c r="N150" s="941">
        <v>15</v>
      </c>
      <c r="O150" s="938" t="s">
        <v>5833</v>
      </c>
      <c r="P150" s="942" t="s">
        <v>6109</v>
      </c>
      <c r="Q150" s="943">
        <f t="shared" si="6"/>
        <v>0</v>
      </c>
      <c r="R150" s="979">
        <f t="shared" si="6"/>
        <v>1.6199999999999992</v>
      </c>
      <c r="S150" s="943">
        <f t="shared" si="7"/>
        <v>0</v>
      </c>
      <c r="T150" s="979">
        <f t="shared" si="8"/>
        <v>4.8599999999999994</v>
      </c>
      <c r="U150" s="988">
        <v>30</v>
      </c>
      <c r="V150" s="934">
        <v>118</v>
      </c>
      <c r="W150" s="934">
        <v>88</v>
      </c>
      <c r="X150" s="986">
        <v>3.9333333333333331</v>
      </c>
      <c r="Y150" s="984">
        <v>88</v>
      </c>
    </row>
    <row r="151" spans="1:25" ht="14.4" customHeight="1" x14ac:dyDescent="0.3">
      <c r="A151" s="948" t="s">
        <v>6110</v>
      </c>
      <c r="B151" s="934">
        <v>3</v>
      </c>
      <c r="C151" s="935">
        <v>24.72</v>
      </c>
      <c r="D151" s="933">
        <v>48.3</v>
      </c>
      <c r="E151" s="936">
        <v>2</v>
      </c>
      <c r="F151" s="937">
        <v>12.73</v>
      </c>
      <c r="G151" s="921">
        <v>38.5</v>
      </c>
      <c r="H151" s="938">
        <v>2</v>
      </c>
      <c r="I151" s="939">
        <v>12.88</v>
      </c>
      <c r="J151" s="922">
        <v>43.5</v>
      </c>
      <c r="K151" s="940">
        <v>6.37</v>
      </c>
      <c r="L151" s="938">
        <v>7</v>
      </c>
      <c r="M151" s="938">
        <v>60</v>
      </c>
      <c r="N151" s="941">
        <v>20</v>
      </c>
      <c r="O151" s="938" t="s">
        <v>5833</v>
      </c>
      <c r="P151" s="942" t="s">
        <v>6111</v>
      </c>
      <c r="Q151" s="943">
        <f t="shared" si="6"/>
        <v>-1</v>
      </c>
      <c r="R151" s="979">
        <f t="shared" si="6"/>
        <v>-11.839999999999998</v>
      </c>
      <c r="S151" s="943">
        <f t="shared" si="7"/>
        <v>0</v>
      </c>
      <c r="T151" s="979">
        <f t="shared" si="8"/>
        <v>0.15000000000000036</v>
      </c>
      <c r="U151" s="988">
        <v>40</v>
      </c>
      <c r="V151" s="934">
        <v>87</v>
      </c>
      <c r="W151" s="934">
        <v>47</v>
      </c>
      <c r="X151" s="986">
        <v>2.1749999999999998</v>
      </c>
      <c r="Y151" s="984">
        <v>47</v>
      </c>
    </row>
    <row r="152" spans="1:25" ht="14.4" customHeight="1" x14ac:dyDescent="0.3">
      <c r="A152" s="947" t="s">
        <v>6112</v>
      </c>
      <c r="B152" s="928"/>
      <c r="C152" s="929"/>
      <c r="D152" s="930"/>
      <c r="E152" s="931"/>
      <c r="F152" s="911"/>
      <c r="G152" s="912"/>
      <c r="H152" s="913">
        <v>1</v>
      </c>
      <c r="I152" s="914">
        <v>4.6500000000000004</v>
      </c>
      <c r="J152" s="915">
        <v>31</v>
      </c>
      <c r="K152" s="916">
        <v>4.6500000000000004</v>
      </c>
      <c r="L152" s="917">
        <v>5</v>
      </c>
      <c r="M152" s="917">
        <v>45</v>
      </c>
      <c r="N152" s="918">
        <v>15</v>
      </c>
      <c r="O152" s="917" t="s">
        <v>5833</v>
      </c>
      <c r="P152" s="932" t="s">
        <v>6113</v>
      </c>
      <c r="Q152" s="919">
        <f t="shared" si="6"/>
        <v>1</v>
      </c>
      <c r="R152" s="978">
        <f t="shared" si="6"/>
        <v>4.6500000000000004</v>
      </c>
      <c r="S152" s="919">
        <f t="shared" si="7"/>
        <v>1</v>
      </c>
      <c r="T152" s="978">
        <f t="shared" si="8"/>
        <v>4.6500000000000004</v>
      </c>
      <c r="U152" s="987">
        <v>15</v>
      </c>
      <c r="V152" s="928">
        <v>31</v>
      </c>
      <c r="W152" s="928">
        <v>16</v>
      </c>
      <c r="X152" s="985">
        <v>2.0666666666666669</v>
      </c>
      <c r="Y152" s="983">
        <v>16</v>
      </c>
    </row>
    <row r="153" spans="1:25" ht="14.4" customHeight="1" x14ac:dyDescent="0.3">
      <c r="A153" s="948" t="s">
        <v>6114</v>
      </c>
      <c r="B153" s="934">
        <v>1</v>
      </c>
      <c r="C153" s="935">
        <v>5.3</v>
      </c>
      <c r="D153" s="933">
        <v>30</v>
      </c>
      <c r="E153" s="944"/>
      <c r="F153" s="939"/>
      <c r="G153" s="923"/>
      <c r="H153" s="936">
        <v>1</v>
      </c>
      <c r="I153" s="937">
        <v>5.3</v>
      </c>
      <c r="J153" s="922">
        <v>43</v>
      </c>
      <c r="K153" s="940">
        <v>5.3</v>
      </c>
      <c r="L153" s="938">
        <v>5</v>
      </c>
      <c r="M153" s="938">
        <v>45</v>
      </c>
      <c r="N153" s="941">
        <v>15</v>
      </c>
      <c r="O153" s="938" t="s">
        <v>5833</v>
      </c>
      <c r="P153" s="942" t="s">
        <v>6115</v>
      </c>
      <c r="Q153" s="943">
        <f t="shared" si="6"/>
        <v>0</v>
      </c>
      <c r="R153" s="979">
        <f t="shared" si="6"/>
        <v>0</v>
      </c>
      <c r="S153" s="943">
        <f t="shared" si="7"/>
        <v>1</v>
      </c>
      <c r="T153" s="979">
        <f t="shared" si="8"/>
        <v>5.3</v>
      </c>
      <c r="U153" s="988">
        <v>15</v>
      </c>
      <c r="V153" s="934">
        <v>43</v>
      </c>
      <c r="W153" s="934">
        <v>28</v>
      </c>
      <c r="X153" s="986">
        <v>2.8666666666666667</v>
      </c>
      <c r="Y153" s="984">
        <v>28</v>
      </c>
    </row>
    <row r="154" spans="1:25" ht="14.4" customHeight="1" x14ac:dyDescent="0.3">
      <c r="A154" s="947" t="s">
        <v>6116</v>
      </c>
      <c r="B154" s="928"/>
      <c r="C154" s="929"/>
      <c r="D154" s="930"/>
      <c r="E154" s="913">
        <v>1</v>
      </c>
      <c r="F154" s="914">
        <v>2.5499999999999998</v>
      </c>
      <c r="G154" s="920">
        <v>30</v>
      </c>
      <c r="H154" s="917"/>
      <c r="I154" s="911"/>
      <c r="J154" s="912"/>
      <c r="K154" s="916">
        <v>2.5499999999999998</v>
      </c>
      <c r="L154" s="917">
        <v>4</v>
      </c>
      <c r="M154" s="917">
        <v>36</v>
      </c>
      <c r="N154" s="918">
        <v>12</v>
      </c>
      <c r="O154" s="917" t="s">
        <v>5833</v>
      </c>
      <c r="P154" s="932" t="s">
        <v>6117</v>
      </c>
      <c r="Q154" s="919">
        <f t="shared" si="6"/>
        <v>0</v>
      </c>
      <c r="R154" s="978">
        <f t="shared" si="6"/>
        <v>0</v>
      </c>
      <c r="S154" s="919">
        <f t="shared" si="7"/>
        <v>-1</v>
      </c>
      <c r="T154" s="978">
        <f t="shared" si="8"/>
        <v>-2.5499999999999998</v>
      </c>
      <c r="U154" s="987" t="s">
        <v>564</v>
      </c>
      <c r="V154" s="928" t="s">
        <v>564</v>
      </c>
      <c r="W154" s="928" t="s">
        <v>564</v>
      </c>
      <c r="X154" s="985" t="s">
        <v>564</v>
      </c>
      <c r="Y154" s="983"/>
    </row>
    <row r="155" spans="1:25" ht="14.4" customHeight="1" x14ac:dyDescent="0.3">
      <c r="A155" s="948" t="s">
        <v>6118</v>
      </c>
      <c r="B155" s="934">
        <v>2</v>
      </c>
      <c r="C155" s="935">
        <v>8.98</v>
      </c>
      <c r="D155" s="933">
        <v>44.5</v>
      </c>
      <c r="E155" s="936">
        <v>1</v>
      </c>
      <c r="F155" s="937">
        <v>4.55</v>
      </c>
      <c r="G155" s="921">
        <v>30</v>
      </c>
      <c r="H155" s="938">
        <v>1</v>
      </c>
      <c r="I155" s="939">
        <v>7.24</v>
      </c>
      <c r="J155" s="922">
        <v>64</v>
      </c>
      <c r="K155" s="940">
        <v>4.2</v>
      </c>
      <c r="L155" s="938">
        <v>5</v>
      </c>
      <c r="M155" s="938">
        <v>45</v>
      </c>
      <c r="N155" s="941">
        <v>15</v>
      </c>
      <c r="O155" s="938" t="s">
        <v>5833</v>
      </c>
      <c r="P155" s="942" t="s">
        <v>6119</v>
      </c>
      <c r="Q155" s="943">
        <f t="shared" si="6"/>
        <v>-1</v>
      </c>
      <c r="R155" s="979">
        <f t="shared" si="6"/>
        <v>-1.7400000000000002</v>
      </c>
      <c r="S155" s="943">
        <f t="shared" si="7"/>
        <v>0</v>
      </c>
      <c r="T155" s="979">
        <f t="shared" si="8"/>
        <v>2.6900000000000004</v>
      </c>
      <c r="U155" s="988">
        <v>15</v>
      </c>
      <c r="V155" s="934">
        <v>64</v>
      </c>
      <c r="W155" s="934">
        <v>49</v>
      </c>
      <c r="X155" s="986">
        <v>4.2666666666666666</v>
      </c>
      <c r="Y155" s="984">
        <v>49</v>
      </c>
    </row>
    <row r="156" spans="1:25" ht="14.4" customHeight="1" x14ac:dyDescent="0.3">
      <c r="A156" s="947" t="s">
        <v>6120</v>
      </c>
      <c r="B156" s="928"/>
      <c r="C156" s="929"/>
      <c r="D156" s="930"/>
      <c r="E156" s="913">
        <v>1</v>
      </c>
      <c r="F156" s="914">
        <v>7.71</v>
      </c>
      <c r="G156" s="920">
        <v>42</v>
      </c>
      <c r="H156" s="917"/>
      <c r="I156" s="911"/>
      <c r="J156" s="912"/>
      <c r="K156" s="916">
        <v>3.57</v>
      </c>
      <c r="L156" s="917">
        <v>3</v>
      </c>
      <c r="M156" s="917">
        <v>24</v>
      </c>
      <c r="N156" s="918">
        <v>8</v>
      </c>
      <c r="O156" s="917" t="s">
        <v>5833</v>
      </c>
      <c r="P156" s="932" t="s">
        <v>6121</v>
      </c>
      <c r="Q156" s="919">
        <f t="shared" si="6"/>
        <v>0</v>
      </c>
      <c r="R156" s="978">
        <f t="shared" si="6"/>
        <v>0</v>
      </c>
      <c r="S156" s="919">
        <f t="shared" si="7"/>
        <v>-1</v>
      </c>
      <c r="T156" s="978">
        <f t="shared" si="8"/>
        <v>-7.71</v>
      </c>
      <c r="U156" s="987" t="s">
        <v>564</v>
      </c>
      <c r="V156" s="928" t="s">
        <v>564</v>
      </c>
      <c r="W156" s="928" t="s">
        <v>564</v>
      </c>
      <c r="X156" s="985" t="s">
        <v>564</v>
      </c>
      <c r="Y156" s="983"/>
    </row>
    <row r="157" spans="1:25" ht="14.4" customHeight="1" x14ac:dyDescent="0.3">
      <c r="A157" s="947" t="s">
        <v>6122</v>
      </c>
      <c r="B157" s="928"/>
      <c r="C157" s="929"/>
      <c r="D157" s="930"/>
      <c r="E157" s="931"/>
      <c r="F157" s="911"/>
      <c r="G157" s="912"/>
      <c r="H157" s="913">
        <v>1</v>
      </c>
      <c r="I157" s="914">
        <v>1.91</v>
      </c>
      <c r="J157" s="915">
        <v>25</v>
      </c>
      <c r="K157" s="916">
        <v>0.66</v>
      </c>
      <c r="L157" s="917">
        <v>1</v>
      </c>
      <c r="M157" s="917">
        <v>12</v>
      </c>
      <c r="N157" s="918">
        <v>4</v>
      </c>
      <c r="O157" s="917" t="s">
        <v>5833</v>
      </c>
      <c r="P157" s="932" t="s">
        <v>6123</v>
      </c>
      <c r="Q157" s="919">
        <f t="shared" si="6"/>
        <v>1</v>
      </c>
      <c r="R157" s="978">
        <f t="shared" si="6"/>
        <v>1.91</v>
      </c>
      <c r="S157" s="919">
        <f t="shared" si="7"/>
        <v>1</v>
      </c>
      <c r="T157" s="978">
        <f t="shared" si="8"/>
        <v>1.91</v>
      </c>
      <c r="U157" s="987">
        <v>4</v>
      </c>
      <c r="V157" s="928">
        <v>25</v>
      </c>
      <c r="W157" s="928">
        <v>21</v>
      </c>
      <c r="X157" s="985">
        <v>6.25</v>
      </c>
      <c r="Y157" s="983">
        <v>21</v>
      </c>
    </row>
    <row r="158" spans="1:25" ht="14.4" customHeight="1" x14ac:dyDescent="0.3">
      <c r="A158" s="948" t="s">
        <v>6124</v>
      </c>
      <c r="B158" s="934">
        <v>1</v>
      </c>
      <c r="C158" s="935">
        <v>1.6</v>
      </c>
      <c r="D158" s="933">
        <v>28</v>
      </c>
      <c r="E158" s="944"/>
      <c r="F158" s="939"/>
      <c r="G158" s="923"/>
      <c r="H158" s="936"/>
      <c r="I158" s="937"/>
      <c r="J158" s="921"/>
      <c r="K158" s="940">
        <v>1.5</v>
      </c>
      <c r="L158" s="938">
        <v>3</v>
      </c>
      <c r="M158" s="938">
        <v>27</v>
      </c>
      <c r="N158" s="941">
        <v>9</v>
      </c>
      <c r="O158" s="938" t="s">
        <v>5833</v>
      </c>
      <c r="P158" s="942" t="s">
        <v>6123</v>
      </c>
      <c r="Q158" s="943">
        <f t="shared" si="6"/>
        <v>-1</v>
      </c>
      <c r="R158" s="979">
        <f t="shared" si="6"/>
        <v>-1.6</v>
      </c>
      <c r="S158" s="943">
        <f t="shared" si="7"/>
        <v>0</v>
      </c>
      <c r="T158" s="979">
        <f t="shared" si="8"/>
        <v>0</v>
      </c>
      <c r="U158" s="988" t="s">
        <v>564</v>
      </c>
      <c r="V158" s="934" t="s">
        <v>564</v>
      </c>
      <c r="W158" s="934" t="s">
        <v>564</v>
      </c>
      <c r="X158" s="986" t="s">
        <v>564</v>
      </c>
      <c r="Y158" s="984"/>
    </row>
    <row r="159" spans="1:25" ht="14.4" customHeight="1" x14ac:dyDescent="0.3">
      <c r="A159" s="947" t="s">
        <v>6125</v>
      </c>
      <c r="B159" s="928"/>
      <c r="C159" s="929"/>
      <c r="D159" s="930"/>
      <c r="E159" s="931">
        <v>1</v>
      </c>
      <c r="F159" s="911">
        <v>4.84</v>
      </c>
      <c r="G159" s="912">
        <v>56</v>
      </c>
      <c r="H159" s="913"/>
      <c r="I159" s="914"/>
      <c r="J159" s="920"/>
      <c r="K159" s="916">
        <v>1.72</v>
      </c>
      <c r="L159" s="917">
        <v>3</v>
      </c>
      <c r="M159" s="917">
        <v>27</v>
      </c>
      <c r="N159" s="918">
        <v>9</v>
      </c>
      <c r="O159" s="917" t="s">
        <v>5833</v>
      </c>
      <c r="P159" s="932" t="s">
        <v>6126</v>
      </c>
      <c r="Q159" s="919">
        <f t="shared" si="6"/>
        <v>0</v>
      </c>
      <c r="R159" s="978">
        <f t="shared" si="6"/>
        <v>0</v>
      </c>
      <c r="S159" s="919">
        <f t="shared" si="7"/>
        <v>-1</v>
      </c>
      <c r="T159" s="978">
        <f t="shared" si="8"/>
        <v>-4.84</v>
      </c>
      <c r="U159" s="987" t="s">
        <v>564</v>
      </c>
      <c r="V159" s="928" t="s">
        <v>564</v>
      </c>
      <c r="W159" s="928" t="s">
        <v>564</v>
      </c>
      <c r="X159" s="985" t="s">
        <v>564</v>
      </c>
      <c r="Y159" s="983"/>
    </row>
    <row r="160" spans="1:25" ht="14.4" customHeight="1" x14ac:dyDescent="0.3">
      <c r="A160" s="948" t="s">
        <v>6127</v>
      </c>
      <c r="B160" s="934"/>
      <c r="C160" s="935"/>
      <c r="D160" s="933"/>
      <c r="E160" s="944"/>
      <c r="F160" s="939"/>
      <c r="G160" s="923"/>
      <c r="H160" s="936">
        <v>1</v>
      </c>
      <c r="I160" s="937">
        <v>4.7300000000000004</v>
      </c>
      <c r="J160" s="922">
        <v>51</v>
      </c>
      <c r="K160" s="940">
        <v>3.18</v>
      </c>
      <c r="L160" s="938">
        <v>4</v>
      </c>
      <c r="M160" s="938">
        <v>39</v>
      </c>
      <c r="N160" s="941">
        <v>13</v>
      </c>
      <c r="O160" s="938" t="s">
        <v>5833</v>
      </c>
      <c r="P160" s="942" t="s">
        <v>6126</v>
      </c>
      <c r="Q160" s="943">
        <f t="shared" si="6"/>
        <v>1</v>
      </c>
      <c r="R160" s="979">
        <f t="shared" si="6"/>
        <v>4.7300000000000004</v>
      </c>
      <c r="S160" s="943">
        <f t="shared" si="7"/>
        <v>1</v>
      </c>
      <c r="T160" s="979">
        <f t="shared" si="8"/>
        <v>4.7300000000000004</v>
      </c>
      <c r="U160" s="988">
        <v>13</v>
      </c>
      <c r="V160" s="934">
        <v>51</v>
      </c>
      <c r="W160" s="934">
        <v>38</v>
      </c>
      <c r="X160" s="986">
        <v>3.9230769230769229</v>
      </c>
      <c r="Y160" s="984">
        <v>38</v>
      </c>
    </row>
    <row r="161" spans="1:25" ht="14.4" customHeight="1" x14ac:dyDescent="0.3">
      <c r="A161" s="947" t="s">
        <v>6128</v>
      </c>
      <c r="B161" s="924">
        <v>1</v>
      </c>
      <c r="C161" s="925">
        <v>0.78</v>
      </c>
      <c r="D161" s="926">
        <v>23</v>
      </c>
      <c r="E161" s="931"/>
      <c r="F161" s="911"/>
      <c r="G161" s="912"/>
      <c r="H161" s="917"/>
      <c r="I161" s="911"/>
      <c r="J161" s="912"/>
      <c r="K161" s="916">
        <v>0.55000000000000004</v>
      </c>
      <c r="L161" s="917">
        <v>2</v>
      </c>
      <c r="M161" s="917">
        <v>18</v>
      </c>
      <c r="N161" s="918">
        <v>6</v>
      </c>
      <c r="O161" s="917" t="s">
        <v>5833</v>
      </c>
      <c r="P161" s="932" t="s">
        <v>6129</v>
      </c>
      <c r="Q161" s="919">
        <f t="shared" si="6"/>
        <v>-1</v>
      </c>
      <c r="R161" s="978">
        <f t="shared" si="6"/>
        <v>-0.78</v>
      </c>
      <c r="S161" s="919">
        <f t="shared" si="7"/>
        <v>0</v>
      </c>
      <c r="T161" s="978">
        <f t="shared" si="8"/>
        <v>0</v>
      </c>
      <c r="U161" s="987" t="s">
        <v>564</v>
      </c>
      <c r="V161" s="928" t="s">
        <v>564</v>
      </c>
      <c r="W161" s="928" t="s">
        <v>564</v>
      </c>
      <c r="X161" s="985" t="s">
        <v>564</v>
      </c>
      <c r="Y161" s="983"/>
    </row>
    <row r="162" spans="1:25" ht="14.4" customHeight="1" x14ac:dyDescent="0.3">
      <c r="A162" s="948" t="s">
        <v>6130</v>
      </c>
      <c r="B162" s="945">
        <v>2</v>
      </c>
      <c r="C162" s="946">
        <v>4.8</v>
      </c>
      <c r="D162" s="927">
        <v>60.5</v>
      </c>
      <c r="E162" s="944"/>
      <c r="F162" s="939"/>
      <c r="G162" s="923"/>
      <c r="H162" s="938"/>
      <c r="I162" s="939"/>
      <c r="J162" s="923"/>
      <c r="K162" s="940">
        <v>0.76</v>
      </c>
      <c r="L162" s="938">
        <v>3</v>
      </c>
      <c r="M162" s="938">
        <v>27</v>
      </c>
      <c r="N162" s="941">
        <v>9</v>
      </c>
      <c r="O162" s="938" t="s">
        <v>5833</v>
      </c>
      <c r="P162" s="942" t="s">
        <v>6131</v>
      </c>
      <c r="Q162" s="943">
        <f t="shared" si="6"/>
        <v>-2</v>
      </c>
      <c r="R162" s="979">
        <f t="shared" si="6"/>
        <v>-4.8</v>
      </c>
      <c r="S162" s="943">
        <f t="shared" si="7"/>
        <v>0</v>
      </c>
      <c r="T162" s="979">
        <f t="shared" si="8"/>
        <v>0</v>
      </c>
      <c r="U162" s="988" t="s">
        <v>564</v>
      </c>
      <c r="V162" s="934" t="s">
        <v>564</v>
      </c>
      <c r="W162" s="934" t="s">
        <v>564</v>
      </c>
      <c r="X162" s="986" t="s">
        <v>564</v>
      </c>
      <c r="Y162" s="984"/>
    </row>
    <row r="163" spans="1:25" ht="14.4" customHeight="1" x14ac:dyDescent="0.3">
      <c r="A163" s="947" t="s">
        <v>6132</v>
      </c>
      <c r="B163" s="924">
        <v>2</v>
      </c>
      <c r="C163" s="925">
        <v>2.63</v>
      </c>
      <c r="D163" s="926">
        <v>36</v>
      </c>
      <c r="E163" s="931"/>
      <c r="F163" s="911"/>
      <c r="G163" s="912"/>
      <c r="H163" s="917"/>
      <c r="I163" s="911"/>
      <c r="J163" s="912"/>
      <c r="K163" s="916">
        <v>0.59</v>
      </c>
      <c r="L163" s="917">
        <v>2</v>
      </c>
      <c r="M163" s="917">
        <v>21</v>
      </c>
      <c r="N163" s="918">
        <v>7</v>
      </c>
      <c r="O163" s="917" t="s">
        <v>5833</v>
      </c>
      <c r="P163" s="932" t="s">
        <v>6133</v>
      </c>
      <c r="Q163" s="919">
        <f t="shared" si="6"/>
        <v>-2</v>
      </c>
      <c r="R163" s="978">
        <f t="shared" si="6"/>
        <v>-2.63</v>
      </c>
      <c r="S163" s="919">
        <f t="shared" si="7"/>
        <v>0</v>
      </c>
      <c r="T163" s="978">
        <f t="shared" si="8"/>
        <v>0</v>
      </c>
      <c r="U163" s="987" t="s">
        <v>564</v>
      </c>
      <c r="V163" s="928" t="s">
        <v>564</v>
      </c>
      <c r="W163" s="928" t="s">
        <v>564</v>
      </c>
      <c r="X163" s="985" t="s">
        <v>564</v>
      </c>
      <c r="Y163" s="983"/>
    </row>
    <row r="164" spans="1:25" ht="14.4" customHeight="1" x14ac:dyDescent="0.3">
      <c r="A164" s="948" t="s">
        <v>6134</v>
      </c>
      <c r="B164" s="945">
        <v>1</v>
      </c>
      <c r="C164" s="946">
        <v>1.81</v>
      </c>
      <c r="D164" s="927">
        <v>31</v>
      </c>
      <c r="E164" s="944"/>
      <c r="F164" s="939"/>
      <c r="G164" s="923"/>
      <c r="H164" s="938">
        <v>2</v>
      </c>
      <c r="I164" s="939">
        <v>9.09</v>
      </c>
      <c r="J164" s="922">
        <v>75</v>
      </c>
      <c r="K164" s="940">
        <v>1.1200000000000001</v>
      </c>
      <c r="L164" s="938">
        <v>3</v>
      </c>
      <c r="M164" s="938">
        <v>27</v>
      </c>
      <c r="N164" s="941">
        <v>9</v>
      </c>
      <c r="O164" s="938" t="s">
        <v>5833</v>
      </c>
      <c r="P164" s="942" t="s">
        <v>6135</v>
      </c>
      <c r="Q164" s="943">
        <f t="shared" si="6"/>
        <v>1</v>
      </c>
      <c r="R164" s="979">
        <f t="shared" si="6"/>
        <v>7.2799999999999994</v>
      </c>
      <c r="S164" s="943">
        <f t="shared" si="7"/>
        <v>2</v>
      </c>
      <c r="T164" s="979">
        <f t="shared" si="8"/>
        <v>9.09</v>
      </c>
      <c r="U164" s="988">
        <v>18</v>
      </c>
      <c r="V164" s="934">
        <v>150</v>
      </c>
      <c r="W164" s="934">
        <v>132</v>
      </c>
      <c r="X164" s="986">
        <v>8.3333333333333339</v>
      </c>
      <c r="Y164" s="984">
        <v>132</v>
      </c>
    </row>
    <row r="165" spans="1:25" ht="14.4" customHeight="1" x14ac:dyDescent="0.3">
      <c r="A165" s="947" t="s">
        <v>6136</v>
      </c>
      <c r="B165" s="928"/>
      <c r="C165" s="929"/>
      <c r="D165" s="930"/>
      <c r="E165" s="931">
        <v>1</v>
      </c>
      <c r="F165" s="911">
        <v>1.2</v>
      </c>
      <c r="G165" s="912">
        <v>29</v>
      </c>
      <c r="H165" s="913">
        <v>2</v>
      </c>
      <c r="I165" s="914">
        <v>3.62</v>
      </c>
      <c r="J165" s="915">
        <v>37.5</v>
      </c>
      <c r="K165" s="916">
        <v>0.6</v>
      </c>
      <c r="L165" s="917">
        <v>2</v>
      </c>
      <c r="M165" s="917">
        <v>18</v>
      </c>
      <c r="N165" s="918">
        <v>6</v>
      </c>
      <c r="O165" s="917" t="s">
        <v>5833</v>
      </c>
      <c r="P165" s="932" t="s">
        <v>6137</v>
      </c>
      <c r="Q165" s="919">
        <f t="shared" si="6"/>
        <v>2</v>
      </c>
      <c r="R165" s="978">
        <f t="shared" si="6"/>
        <v>3.62</v>
      </c>
      <c r="S165" s="919">
        <f t="shared" si="7"/>
        <v>1</v>
      </c>
      <c r="T165" s="978">
        <f t="shared" si="8"/>
        <v>2.42</v>
      </c>
      <c r="U165" s="987">
        <v>12</v>
      </c>
      <c r="V165" s="928">
        <v>75</v>
      </c>
      <c r="W165" s="928">
        <v>63</v>
      </c>
      <c r="X165" s="985">
        <v>6.25</v>
      </c>
      <c r="Y165" s="983">
        <v>63</v>
      </c>
    </row>
    <row r="166" spans="1:25" ht="14.4" customHeight="1" x14ac:dyDescent="0.3">
      <c r="A166" s="948" t="s">
        <v>6138</v>
      </c>
      <c r="B166" s="934"/>
      <c r="C166" s="935"/>
      <c r="D166" s="933"/>
      <c r="E166" s="944"/>
      <c r="F166" s="939"/>
      <c r="G166" s="923"/>
      <c r="H166" s="936">
        <v>1</v>
      </c>
      <c r="I166" s="937">
        <v>3.43</v>
      </c>
      <c r="J166" s="922">
        <v>56</v>
      </c>
      <c r="K166" s="940">
        <v>1.0900000000000001</v>
      </c>
      <c r="L166" s="938">
        <v>3</v>
      </c>
      <c r="M166" s="938">
        <v>24</v>
      </c>
      <c r="N166" s="941">
        <v>8</v>
      </c>
      <c r="O166" s="938" t="s">
        <v>5833</v>
      </c>
      <c r="P166" s="942" t="s">
        <v>6139</v>
      </c>
      <c r="Q166" s="943">
        <f t="shared" si="6"/>
        <v>1</v>
      </c>
      <c r="R166" s="979">
        <f t="shared" si="6"/>
        <v>3.43</v>
      </c>
      <c r="S166" s="943">
        <f t="shared" si="7"/>
        <v>1</v>
      </c>
      <c r="T166" s="979">
        <f t="shared" si="8"/>
        <v>3.43</v>
      </c>
      <c r="U166" s="988">
        <v>8</v>
      </c>
      <c r="V166" s="934">
        <v>56</v>
      </c>
      <c r="W166" s="934">
        <v>48</v>
      </c>
      <c r="X166" s="986">
        <v>7</v>
      </c>
      <c r="Y166" s="984">
        <v>48</v>
      </c>
    </row>
    <row r="167" spans="1:25" ht="14.4" customHeight="1" x14ac:dyDescent="0.3">
      <c r="A167" s="947" t="s">
        <v>6140</v>
      </c>
      <c r="B167" s="928">
        <v>2</v>
      </c>
      <c r="C167" s="929">
        <v>2.36</v>
      </c>
      <c r="D167" s="930">
        <v>31.5</v>
      </c>
      <c r="E167" s="913">
        <v>2</v>
      </c>
      <c r="F167" s="914">
        <v>1.35</v>
      </c>
      <c r="G167" s="920">
        <v>15.5</v>
      </c>
      <c r="H167" s="917"/>
      <c r="I167" s="911"/>
      <c r="J167" s="912"/>
      <c r="K167" s="916">
        <v>0.39</v>
      </c>
      <c r="L167" s="917">
        <v>2</v>
      </c>
      <c r="M167" s="917">
        <v>15</v>
      </c>
      <c r="N167" s="918">
        <v>5</v>
      </c>
      <c r="O167" s="917" t="s">
        <v>5833</v>
      </c>
      <c r="P167" s="932" t="s">
        <v>6141</v>
      </c>
      <c r="Q167" s="919">
        <f t="shared" si="6"/>
        <v>-2</v>
      </c>
      <c r="R167" s="978">
        <f t="shared" si="6"/>
        <v>-2.36</v>
      </c>
      <c r="S167" s="919">
        <f t="shared" si="7"/>
        <v>-2</v>
      </c>
      <c r="T167" s="978">
        <f t="shared" si="8"/>
        <v>-1.35</v>
      </c>
      <c r="U167" s="987" t="s">
        <v>564</v>
      </c>
      <c r="V167" s="928" t="s">
        <v>564</v>
      </c>
      <c r="W167" s="928" t="s">
        <v>564</v>
      </c>
      <c r="X167" s="985" t="s">
        <v>564</v>
      </c>
      <c r="Y167" s="983"/>
    </row>
    <row r="168" spans="1:25" ht="14.4" customHeight="1" x14ac:dyDescent="0.3">
      <c r="A168" s="948" t="s">
        <v>6142</v>
      </c>
      <c r="B168" s="934">
        <v>1</v>
      </c>
      <c r="C168" s="935">
        <v>0.72</v>
      </c>
      <c r="D168" s="933">
        <v>24</v>
      </c>
      <c r="E168" s="936">
        <v>2</v>
      </c>
      <c r="F168" s="937">
        <v>1.94</v>
      </c>
      <c r="G168" s="921">
        <v>26</v>
      </c>
      <c r="H168" s="938"/>
      <c r="I168" s="939"/>
      <c r="J168" s="923"/>
      <c r="K168" s="940">
        <v>0.57999999999999996</v>
      </c>
      <c r="L168" s="938">
        <v>2</v>
      </c>
      <c r="M168" s="938">
        <v>21</v>
      </c>
      <c r="N168" s="941">
        <v>7</v>
      </c>
      <c r="O168" s="938" t="s">
        <v>5833</v>
      </c>
      <c r="P168" s="942" t="s">
        <v>6141</v>
      </c>
      <c r="Q168" s="943">
        <f t="shared" si="6"/>
        <v>-1</v>
      </c>
      <c r="R168" s="979">
        <f t="shared" si="6"/>
        <v>-0.72</v>
      </c>
      <c r="S168" s="943">
        <f t="shared" si="7"/>
        <v>-2</v>
      </c>
      <c r="T168" s="979">
        <f t="shared" si="8"/>
        <v>-1.94</v>
      </c>
      <c r="U168" s="988" t="s">
        <v>564</v>
      </c>
      <c r="V168" s="934" t="s">
        <v>564</v>
      </c>
      <c r="W168" s="934" t="s">
        <v>564</v>
      </c>
      <c r="X168" s="986" t="s">
        <v>564</v>
      </c>
      <c r="Y168" s="984"/>
    </row>
    <row r="169" spans="1:25" ht="14.4" customHeight="1" x14ac:dyDescent="0.3">
      <c r="A169" s="948" t="s">
        <v>6143</v>
      </c>
      <c r="B169" s="934"/>
      <c r="C169" s="935"/>
      <c r="D169" s="933"/>
      <c r="E169" s="936"/>
      <c r="F169" s="937"/>
      <c r="G169" s="921"/>
      <c r="H169" s="938">
        <v>2</v>
      </c>
      <c r="I169" s="939">
        <v>1.87</v>
      </c>
      <c r="J169" s="922">
        <v>23</v>
      </c>
      <c r="K169" s="940">
        <v>0.8</v>
      </c>
      <c r="L169" s="938">
        <v>3</v>
      </c>
      <c r="M169" s="938">
        <v>24</v>
      </c>
      <c r="N169" s="941">
        <v>8</v>
      </c>
      <c r="O169" s="938" t="s">
        <v>5833</v>
      </c>
      <c r="P169" s="942" t="s">
        <v>6141</v>
      </c>
      <c r="Q169" s="943">
        <f t="shared" si="6"/>
        <v>2</v>
      </c>
      <c r="R169" s="979">
        <f t="shared" si="6"/>
        <v>1.87</v>
      </c>
      <c r="S169" s="943">
        <f t="shared" si="7"/>
        <v>2</v>
      </c>
      <c r="T169" s="979">
        <f t="shared" si="8"/>
        <v>1.87</v>
      </c>
      <c r="U169" s="988">
        <v>16</v>
      </c>
      <c r="V169" s="934">
        <v>46</v>
      </c>
      <c r="W169" s="934">
        <v>30</v>
      </c>
      <c r="X169" s="986">
        <v>2.875</v>
      </c>
      <c r="Y169" s="984">
        <v>30</v>
      </c>
    </row>
    <row r="170" spans="1:25" ht="14.4" customHeight="1" x14ac:dyDescent="0.3">
      <c r="A170" s="947" t="s">
        <v>6144</v>
      </c>
      <c r="B170" s="924">
        <v>2</v>
      </c>
      <c r="C170" s="925">
        <v>2.82</v>
      </c>
      <c r="D170" s="926">
        <v>34.5</v>
      </c>
      <c r="E170" s="931"/>
      <c r="F170" s="911"/>
      <c r="G170" s="912"/>
      <c r="H170" s="917"/>
      <c r="I170" s="911"/>
      <c r="J170" s="912"/>
      <c r="K170" s="916">
        <v>0.55000000000000004</v>
      </c>
      <c r="L170" s="917">
        <v>2</v>
      </c>
      <c r="M170" s="917">
        <v>18</v>
      </c>
      <c r="N170" s="918">
        <v>6</v>
      </c>
      <c r="O170" s="917" t="s">
        <v>5833</v>
      </c>
      <c r="P170" s="932" t="s">
        <v>6145</v>
      </c>
      <c r="Q170" s="919">
        <f t="shared" si="6"/>
        <v>-2</v>
      </c>
      <c r="R170" s="978">
        <f t="shared" si="6"/>
        <v>-2.82</v>
      </c>
      <c r="S170" s="919">
        <f t="shared" si="7"/>
        <v>0</v>
      </c>
      <c r="T170" s="978">
        <f t="shared" si="8"/>
        <v>0</v>
      </c>
      <c r="U170" s="987" t="s">
        <v>564</v>
      </c>
      <c r="V170" s="928" t="s">
        <v>564</v>
      </c>
      <c r="W170" s="928" t="s">
        <v>564</v>
      </c>
      <c r="X170" s="985" t="s">
        <v>564</v>
      </c>
      <c r="Y170" s="983"/>
    </row>
    <row r="171" spans="1:25" ht="14.4" customHeight="1" x14ac:dyDescent="0.3">
      <c r="A171" s="947" t="s">
        <v>6146</v>
      </c>
      <c r="B171" s="928">
        <v>1</v>
      </c>
      <c r="C171" s="929">
        <v>0.83</v>
      </c>
      <c r="D171" s="930">
        <v>25</v>
      </c>
      <c r="E171" s="913"/>
      <c r="F171" s="914"/>
      <c r="G171" s="920"/>
      <c r="H171" s="917">
        <v>1</v>
      </c>
      <c r="I171" s="911">
        <v>0.78</v>
      </c>
      <c r="J171" s="915">
        <v>24</v>
      </c>
      <c r="K171" s="916">
        <v>0.28000000000000003</v>
      </c>
      <c r="L171" s="917">
        <v>1</v>
      </c>
      <c r="M171" s="917">
        <v>12</v>
      </c>
      <c r="N171" s="918">
        <v>4</v>
      </c>
      <c r="O171" s="917" t="s">
        <v>5833</v>
      </c>
      <c r="P171" s="932" t="s">
        <v>6147</v>
      </c>
      <c r="Q171" s="919">
        <f t="shared" si="6"/>
        <v>0</v>
      </c>
      <c r="R171" s="978">
        <f t="shared" si="6"/>
        <v>-4.9999999999999933E-2</v>
      </c>
      <c r="S171" s="919">
        <f t="shared" si="7"/>
        <v>1</v>
      </c>
      <c r="T171" s="978">
        <f t="shared" si="8"/>
        <v>0.78</v>
      </c>
      <c r="U171" s="987">
        <v>4</v>
      </c>
      <c r="V171" s="928">
        <v>24</v>
      </c>
      <c r="W171" s="928">
        <v>20</v>
      </c>
      <c r="X171" s="985">
        <v>6</v>
      </c>
      <c r="Y171" s="983">
        <v>20</v>
      </c>
    </row>
    <row r="172" spans="1:25" ht="14.4" customHeight="1" x14ac:dyDescent="0.3">
      <c r="A172" s="948" t="s">
        <v>6148</v>
      </c>
      <c r="B172" s="934">
        <v>1</v>
      </c>
      <c r="C172" s="935">
        <v>1.06</v>
      </c>
      <c r="D172" s="933">
        <v>28</v>
      </c>
      <c r="E172" s="936">
        <v>2</v>
      </c>
      <c r="F172" s="937">
        <v>1.55</v>
      </c>
      <c r="G172" s="921">
        <v>17</v>
      </c>
      <c r="H172" s="938"/>
      <c r="I172" s="939"/>
      <c r="J172" s="923"/>
      <c r="K172" s="940">
        <v>0.39</v>
      </c>
      <c r="L172" s="938">
        <v>2</v>
      </c>
      <c r="M172" s="938">
        <v>15</v>
      </c>
      <c r="N172" s="941">
        <v>5</v>
      </c>
      <c r="O172" s="938" t="s">
        <v>5833</v>
      </c>
      <c r="P172" s="942" t="s">
        <v>6149</v>
      </c>
      <c r="Q172" s="943">
        <f t="shared" si="6"/>
        <v>-1</v>
      </c>
      <c r="R172" s="979">
        <f t="shared" si="6"/>
        <v>-1.06</v>
      </c>
      <c r="S172" s="943">
        <f t="shared" si="7"/>
        <v>-2</v>
      </c>
      <c r="T172" s="979">
        <f t="shared" si="8"/>
        <v>-1.55</v>
      </c>
      <c r="U172" s="988" t="s">
        <v>564</v>
      </c>
      <c r="V172" s="934" t="s">
        <v>564</v>
      </c>
      <c r="W172" s="934" t="s">
        <v>564</v>
      </c>
      <c r="X172" s="986" t="s">
        <v>564</v>
      </c>
      <c r="Y172" s="984"/>
    </row>
    <row r="173" spans="1:25" ht="14.4" customHeight="1" x14ac:dyDescent="0.3">
      <c r="A173" s="947" t="s">
        <v>6150</v>
      </c>
      <c r="B173" s="924">
        <v>5</v>
      </c>
      <c r="C173" s="925">
        <v>4.96</v>
      </c>
      <c r="D173" s="926">
        <v>20.6</v>
      </c>
      <c r="E173" s="931">
        <v>1</v>
      </c>
      <c r="F173" s="911">
        <v>0.9</v>
      </c>
      <c r="G173" s="912">
        <v>25</v>
      </c>
      <c r="H173" s="917">
        <v>2</v>
      </c>
      <c r="I173" s="911">
        <v>3.05</v>
      </c>
      <c r="J173" s="915">
        <v>30</v>
      </c>
      <c r="K173" s="916">
        <v>0.31</v>
      </c>
      <c r="L173" s="917">
        <v>1</v>
      </c>
      <c r="M173" s="917">
        <v>12</v>
      </c>
      <c r="N173" s="918">
        <v>4</v>
      </c>
      <c r="O173" s="917" t="s">
        <v>5833</v>
      </c>
      <c r="P173" s="932" t="s">
        <v>6151</v>
      </c>
      <c r="Q173" s="919">
        <f t="shared" si="6"/>
        <v>-3</v>
      </c>
      <c r="R173" s="978">
        <f t="shared" si="6"/>
        <v>-1.9100000000000001</v>
      </c>
      <c r="S173" s="919">
        <f t="shared" si="7"/>
        <v>1</v>
      </c>
      <c r="T173" s="978">
        <f t="shared" si="8"/>
        <v>2.15</v>
      </c>
      <c r="U173" s="987">
        <v>8</v>
      </c>
      <c r="V173" s="928">
        <v>60</v>
      </c>
      <c r="W173" s="928">
        <v>52</v>
      </c>
      <c r="X173" s="985">
        <v>7.5</v>
      </c>
      <c r="Y173" s="983">
        <v>53</v>
      </c>
    </row>
    <row r="174" spans="1:25" ht="14.4" customHeight="1" x14ac:dyDescent="0.3">
      <c r="A174" s="948" t="s">
        <v>6152</v>
      </c>
      <c r="B174" s="945">
        <v>5</v>
      </c>
      <c r="C174" s="946">
        <v>6.63</v>
      </c>
      <c r="D174" s="927">
        <v>31</v>
      </c>
      <c r="E174" s="944">
        <v>6</v>
      </c>
      <c r="F174" s="939">
        <v>5.04</v>
      </c>
      <c r="G174" s="923">
        <v>21.7</v>
      </c>
      <c r="H174" s="938">
        <v>3</v>
      </c>
      <c r="I174" s="939">
        <v>4.71</v>
      </c>
      <c r="J174" s="922">
        <v>33.299999999999997</v>
      </c>
      <c r="K174" s="940">
        <v>0.46</v>
      </c>
      <c r="L174" s="938">
        <v>2</v>
      </c>
      <c r="M174" s="938">
        <v>15</v>
      </c>
      <c r="N174" s="941">
        <v>5</v>
      </c>
      <c r="O174" s="938" t="s">
        <v>5833</v>
      </c>
      <c r="P174" s="942" t="s">
        <v>6153</v>
      </c>
      <c r="Q174" s="943">
        <f t="shared" si="6"/>
        <v>-2</v>
      </c>
      <c r="R174" s="979">
        <f t="shared" si="6"/>
        <v>-1.92</v>
      </c>
      <c r="S174" s="943">
        <f t="shared" si="7"/>
        <v>-3</v>
      </c>
      <c r="T174" s="979">
        <f t="shared" si="8"/>
        <v>-0.33000000000000007</v>
      </c>
      <c r="U174" s="988">
        <v>15</v>
      </c>
      <c r="V174" s="934">
        <v>99.899999999999991</v>
      </c>
      <c r="W174" s="934">
        <v>84.899999999999991</v>
      </c>
      <c r="X174" s="986">
        <v>6.6599999999999993</v>
      </c>
      <c r="Y174" s="984">
        <v>85</v>
      </c>
    </row>
    <row r="175" spans="1:25" ht="14.4" customHeight="1" x14ac:dyDescent="0.3">
      <c r="A175" s="948" t="s">
        <v>6154</v>
      </c>
      <c r="B175" s="945">
        <v>3</v>
      </c>
      <c r="C175" s="946">
        <v>2.62</v>
      </c>
      <c r="D175" s="927">
        <v>20</v>
      </c>
      <c r="E175" s="944">
        <v>3</v>
      </c>
      <c r="F175" s="939">
        <v>3.79</v>
      </c>
      <c r="G175" s="923">
        <v>28.7</v>
      </c>
      <c r="H175" s="938">
        <v>5</v>
      </c>
      <c r="I175" s="939">
        <v>13.61</v>
      </c>
      <c r="J175" s="922">
        <v>57.2</v>
      </c>
      <c r="K175" s="940">
        <v>0.86</v>
      </c>
      <c r="L175" s="938">
        <v>3</v>
      </c>
      <c r="M175" s="938">
        <v>27</v>
      </c>
      <c r="N175" s="941">
        <v>9</v>
      </c>
      <c r="O175" s="938" t="s">
        <v>5833</v>
      </c>
      <c r="P175" s="942" t="s">
        <v>6155</v>
      </c>
      <c r="Q175" s="943">
        <f t="shared" si="6"/>
        <v>2</v>
      </c>
      <c r="R175" s="979">
        <f t="shared" si="6"/>
        <v>10.989999999999998</v>
      </c>
      <c r="S175" s="943">
        <f t="shared" si="7"/>
        <v>2</v>
      </c>
      <c r="T175" s="979">
        <f t="shared" si="8"/>
        <v>9.82</v>
      </c>
      <c r="U175" s="988">
        <v>45</v>
      </c>
      <c r="V175" s="934">
        <v>286</v>
      </c>
      <c r="W175" s="934">
        <v>241</v>
      </c>
      <c r="X175" s="986">
        <v>6.3555555555555552</v>
      </c>
      <c r="Y175" s="984">
        <v>241</v>
      </c>
    </row>
    <row r="176" spans="1:25" ht="14.4" customHeight="1" x14ac:dyDescent="0.3">
      <c r="A176" s="947" t="s">
        <v>6156</v>
      </c>
      <c r="B176" s="928"/>
      <c r="C176" s="929"/>
      <c r="D176" s="930"/>
      <c r="E176" s="931"/>
      <c r="F176" s="911"/>
      <c r="G176" s="912"/>
      <c r="H176" s="913">
        <v>1</v>
      </c>
      <c r="I176" s="914">
        <v>1.64</v>
      </c>
      <c r="J176" s="915">
        <v>28</v>
      </c>
      <c r="K176" s="916">
        <v>1.52</v>
      </c>
      <c r="L176" s="917">
        <v>3</v>
      </c>
      <c r="M176" s="917">
        <v>27</v>
      </c>
      <c r="N176" s="918">
        <v>9</v>
      </c>
      <c r="O176" s="917" t="s">
        <v>5833</v>
      </c>
      <c r="P176" s="932" t="s">
        <v>6157</v>
      </c>
      <c r="Q176" s="919">
        <f t="shared" si="6"/>
        <v>1</v>
      </c>
      <c r="R176" s="978">
        <f t="shared" si="6"/>
        <v>1.64</v>
      </c>
      <c r="S176" s="919">
        <f t="shared" si="7"/>
        <v>1</v>
      </c>
      <c r="T176" s="978">
        <f t="shared" si="8"/>
        <v>1.64</v>
      </c>
      <c r="U176" s="987">
        <v>9</v>
      </c>
      <c r="V176" s="928">
        <v>28</v>
      </c>
      <c r="W176" s="928">
        <v>19</v>
      </c>
      <c r="X176" s="985">
        <v>3.1111111111111112</v>
      </c>
      <c r="Y176" s="983">
        <v>19</v>
      </c>
    </row>
    <row r="177" spans="1:25" ht="14.4" customHeight="1" x14ac:dyDescent="0.3">
      <c r="A177" s="947" t="s">
        <v>6158</v>
      </c>
      <c r="B177" s="928">
        <v>1</v>
      </c>
      <c r="C177" s="929">
        <v>6.45</v>
      </c>
      <c r="D177" s="930">
        <v>81</v>
      </c>
      <c r="E177" s="913">
        <v>2</v>
      </c>
      <c r="F177" s="914">
        <v>4.84</v>
      </c>
      <c r="G177" s="920">
        <v>35</v>
      </c>
      <c r="H177" s="917"/>
      <c r="I177" s="911"/>
      <c r="J177" s="912"/>
      <c r="K177" s="916">
        <v>2.08</v>
      </c>
      <c r="L177" s="917">
        <v>4</v>
      </c>
      <c r="M177" s="917">
        <v>39</v>
      </c>
      <c r="N177" s="918">
        <v>13</v>
      </c>
      <c r="O177" s="917" t="s">
        <v>5833</v>
      </c>
      <c r="P177" s="932" t="s">
        <v>6159</v>
      </c>
      <c r="Q177" s="919">
        <f t="shared" si="6"/>
        <v>-1</v>
      </c>
      <c r="R177" s="978">
        <f t="shared" si="6"/>
        <v>-6.45</v>
      </c>
      <c r="S177" s="919">
        <f t="shared" si="7"/>
        <v>-2</v>
      </c>
      <c r="T177" s="978">
        <f t="shared" si="8"/>
        <v>-4.84</v>
      </c>
      <c r="U177" s="987" t="s">
        <v>564</v>
      </c>
      <c r="V177" s="928" t="s">
        <v>564</v>
      </c>
      <c r="W177" s="928" t="s">
        <v>564</v>
      </c>
      <c r="X177" s="985" t="s">
        <v>564</v>
      </c>
      <c r="Y177" s="983"/>
    </row>
    <row r="178" spans="1:25" ht="14.4" customHeight="1" x14ac:dyDescent="0.3">
      <c r="A178" s="948" t="s">
        <v>6160</v>
      </c>
      <c r="B178" s="934"/>
      <c r="C178" s="935"/>
      <c r="D178" s="933"/>
      <c r="E178" s="936">
        <v>1</v>
      </c>
      <c r="F178" s="937">
        <v>5.92</v>
      </c>
      <c r="G178" s="921">
        <v>64</v>
      </c>
      <c r="H178" s="938"/>
      <c r="I178" s="939"/>
      <c r="J178" s="923"/>
      <c r="K178" s="940">
        <v>3.77</v>
      </c>
      <c r="L178" s="938">
        <v>6</v>
      </c>
      <c r="M178" s="938">
        <v>54</v>
      </c>
      <c r="N178" s="941">
        <v>18</v>
      </c>
      <c r="O178" s="938" t="s">
        <v>5833</v>
      </c>
      <c r="P178" s="942" t="s">
        <v>6159</v>
      </c>
      <c r="Q178" s="943">
        <f t="shared" si="6"/>
        <v>0</v>
      </c>
      <c r="R178" s="979">
        <f t="shared" si="6"/>
        <v>0</v>
      </c>
      <c r="S178" s="943">
        <f t="shared" si="7"/>
        <v>-1</v>
      </c>
      <c r="T178" s="979">
        <f t="shared" si="8"/>
        <v>-5.92</v>
      </c>
      <c r="U178" s="988" t="s">
        <v>564</v>
      </c>
      <c r="V178" s="934" t="s">
        <v>564</v>
      </c>
      <c r="W178" s="934" t="s">
        <v>564</v>
      </c>
      <c r="X178" s="986" t="s">
        <v>564</v>
      </c>
      <c r="Y178" s="984"/>
    </row>
    <row r="179" spans="1:25" ht="14.4" customHeight="1" x14ac:dyDescent="0.3">
      <c r="A179" s="947" t="s">
        <v>6161</v>
      </c>
      <c r="B179" s="924">
        <v>1</v>
      </c>
      <c r="C179" s="925">
        <v>2.13</v>
      </c>
      <c r="D179" s="926">
        <v>47</v>
      </c>
      <c r="E179" s="931"/>
      <c r="F179" s="911"/>
      <c r="G179" s="912"/>
      <c r="H179" s="917"/>
      <c r="I179" s="911"/>
      <c r="J179" s="912"/>
      <c r="K179" s="916">
        <v>0.61</v>
      </c>
      <c r="L179" s="917">
        <v>3</v>
      </c>
      <c r="M179" s="917">
        <v>24</v>
      </c>
      <c r="N179" s="918">
        <v>8</v>
      </c>
      <c r="O179" s="917" t="s">
        <v>5833</v>
      </c>
      <c r="P179" s="932" t="s">
        <v>6162</v>
      </c>
      <c r="Q179" s="919">
        <f t="shared" si="6"/>
        <v>-1</v>
      </c>
      <c r="R179" s="978">
        <f t="shared" si="6"/>
        <v>-2.13</v>
      </c>
      <c r="S179" s="919">
        <f t="shared" si="7"/>
        <v>0</v>
      </c>
      <c r="T179" s="978">
        <f t="shared" si="8"/>
        <v>0</v>
      </c>
      <c r="U179" s="987" t="s">
        <v>564</v>
      </c>
      <c r="V179" s="928" t="s">
        <v>564</v>
      </c>
      <c r="W179" s="928" t="s">
        <v>564</v>
      </c>
      <c r="X179" s="985" t="s">
        <v>564</v>
      </c>
      <c r="Y179" s="983"/>
    </row>
    <row r="180" spans="1:25" ht="14.4" customHeight="1" x14ac:dyDescent="0.3">
      <c r="A180" s="947" t="s">
        <v>6163</v>
      </c>
      <c r="B180" s="928"/>
      <c r="C180" s="929"/>
      <c r="D180" s="930"/>
      <c r="E180" s="931">
        <v>2</v>
      </c>
      <c r="F180" s="911">
        <v>2.4</v>
      </c>
      <c r="G180" s="912">
        <v>31</v>
      </c>
      <c r="H180" s="913">
        <v>1</v>
      </c>
      <c r="I180" s="914">
        <v>2.44</v>
      </c>
      <c r="J180" s="915">
        <v>37</v>
      </c>
      <c r="K180" s="916">
        <v>0.61</v>
      </c>
      <c r="L180" s="917">
        <v>2</v>
      </c>
      <c r="M180" s="917">
        <v>21</v>
      </c>
      <c r="N180" s="918">
        <v>7</v>
      </c>
      <c r="O180" s="917" t="s">
        <v>5833</v>
      </c>
      <c r="P180" s="932" t="s">
        <v>6164</v>
      </c>
      <c r="Q180" s="919">
        <f t="shared" si="6"/>
        <v>1</v>
      </c>
      <c r="R180" s="978">
        <f t="shared" si="6"/>
        <v>2.44</v>
      </c>
      <c r="S180" s="919">
        <f t="shared" si="7"/>
        <v>-1</v>
      </c>
      <c r="T180" s="978">
        <f t="shared" si="8"/>
        <v>4.0000000000000036E-2</v>
      </c>
      <c r="U180" s="987">
        <v>7</v>
      </c>
      <c r="V180" s="928">
        <v>37</v>
      </c>
      <c r="W180" s="928">
        <v>30</v>
      </c>
      <c r="X180" s="985">
        <v>5.2857142857142856</v>
      </c>
      <c r="Y180" s="983">
        <v>30</v>
      </c>
    </row>
    <row r="181" spans="1:25" ht="14.4" customHeight="1" x14ac:dyDescent="0.3">
      <c r="A181" s="948" t="s">
        <v>6165</v>
      </c>
      <c r="B181" s="934"/>
      <c r="C181" s="935"/>
      <c r="D181" s="933"/>
      <c r="E181" s="944"/>
      <c r="F181" s="939"/>
      <c r="G181" s="923"/>
      <c r="H181" s="936">
        <v>1</v>
      </c>
      <c r="I181" s="937">
        <v>1.1599999999999999</v>
      </c>
      <c r="J181" s="922">
        <v>24</v>
      </c>
      <c r="K181" s="940">
        <v>0.82</v>
      </c>
      <c r="L181" s="938">
        <v>3</v>
      </c>
      <c r="M181" s="938">
        <v>27</v>
      </c>
      <c r="N181" s="941">
        <v>9</v>
      </c>
      <c r="O181" s="938" t="s">
        <v>5833</v>
      </c>
      <c r="P181" s="942" t="s">
        <v>6166</v>
      </c>
      <c r="Q181" s="943">
        <f t="shared" si="6"/>
        <v>1</v>
      </c>
      <c r="R181" s="979">
        <f t="shared" si="6"/>
        <v>1.1599999999999999</v>
      </c>
      <c r="S181" s="943">
        <f t="shared" si="7"/>
        <v>1</v>
      </c>
      <c r="T181" s="979">
        <f t="shared" si="8"/>
        <v>1.1599999999999999</v>
      </c>
      <c r="U181" s="988">
        <v>9</v>
      </c>
      <c r="V181" s="934">
        <v>24</v>
      </c>
      <c r="W181" s="934">
        <v>15</v>
      </c>
      <c r="X181" s="986">
        <v>2.6666666666666665</v>
      </c>
      <c r="Y181" s="984">
        <v>15</v>
      </c>
    </row>
    <row r="182" spans="1:25" ht="14.4" customHeight="1" x14ac:dyDescent="0.3">
      <c r="A182" s="947" t="s">
        <v>6167</v>
      </c>
      <c r="B182" s="924"/>
      <c r="C182" s="925"/>
      <c r="D182" s="926"/>
      <c r="E182" s="931"/>
      <c r="F182" s="911"/>
      <c r="G182" s="912"/>
      <c r="H182" s="917">
        <v>1</v>
      </c>
      <c r="I182" s="911">
        <v>0.74</v>
      </c>
      <c r="J182" s="915">
        <v>20</v>
      </c>
      <c r="K182" s="916">
        <v>0.63</v>
      </c>
      <c r="L182" s="917">
        <v>2</v>
      </c>
      <c r="M182" s="917">
        <v>21</v>
      </c>
      <c r="N182" s="918">
        <v>7</v>
      </c>
      <c r="O182" s="917" t="s">
        <v>5833</v>
      </c>
      <c r="P182" s="932" t="s">
        <v>6168</v>
      </c>
      <c r="Q182" s="919">
        <f t="shared" si="6"/>
        <v>1</v>
      </c>
      <c r="R182" s="978">
        <f t="shared" si="6"/>
        <v>0.74</v>
      </c>
      <c r="S182" s="919">
        <f t="shared" si="7"/>
        <v>1</v>
      </c>
      <c r="T182" s="978">
        <f t="shared" si="8"/>
        <v>0.74</v>
      </c>
      <c r="U182" s="987">
        <v>7</v>
      </c>
      <c r="V182" s="928">
        <v>20</v>
      </c>
      <c r="W182" s="928">
        <v>13</v>
      </c>
      <c r="X182" s="985">
        <v>2.8571428571428572</v>
      </c>
      <c r="Y182" s="983">
        <v>13</v>
      </c>
    </row>
    <row r="183" spans="1:25" ht="14.4" customHeight="1" x14ac:dyDescent="0.3">
      <c r="A183" s="948" t="s">
        <v>6169</v>
      </c>
      <c r="B183" s="945">
        <v>3</v>
      </c>
      <c r="C183" s="946">
        <v>2.9</v>
      </c>
      <c r="D183" s="927">
        <v>24.7</v>
      </c>
      <c r="E183" s="944"/>
      <c r="F183" s="939"/>
      <c r="G183" s="923"/>
      <c r="H183" s="938"/>
      <c r="I183" s="939"/>
      <c r="J183" s="923"/>
      <c r="K183" s="940">
        <v>0.89</v>
      </c>
      <c r="L183" s="938">
        <v>3</v>
      </c>
      <c r="M183" s="938">
        <v>27</v>
      </c>
      <c r="N183" s="941">
        <v>9</v>
      </c>
      <c r="O183" s="938" t="s">
        <v>5833</v>
      </c>
      <c r="P183" s="942" t="s">
        <v>6170</v>
      </c>
      <c r="Q183" s="943">
        <f t="shared" si="6"/>
        <v>-3</v>
      </c>
      <c r="R183" s="979">
        <f t="shared" si="6"/>
        <v>-2.9</v>
      </c>
      <c r="S183" s="943">
        <f t="shared" si="7"/>
        <v>0</v>
      </c>
      <c r="T183" s="979">
        <f t="shared" si="8"/>
        <v>0</v>
      </c>
      <c r="U183" s="988" t="s">
        <v>564</v>
      </c>
      <c r="V183" s="934" t="s">
        <v>564</v>
      </c>
      <c r="W183" s="934" t="s">
        <v>564</v>
      </c>
      <c r="X183" s="986" t="s">
        <v>564</v>
      </c>
      <c r="Y183" s="984"/>
    </row>
    <row r="184" spans="1:25" ht="14.4" customHeight="1" x14ac:dyDescent="0.3">
      <c r="A184" s="948" t="s">
        <v>6171</v>
      </c>
      <c r="B184" s="945">
        <v>2</v>
      </c>
      <c r="C184" s="946">
        <v>5.87</v>
      </c>
      <c r="D184" s="927">
        <v>36.5</v>
      </c>
      <c r="E184" s="944">
        <v>1</v>
      </c>
      <c r="F184" s="939">
        <v>2.36</v>
      </c>
      <c r="G184" s="923">
        <v>36</v>
      </c>
      <c r="H184" s="938"/>
      <c r="I184" s="939"/>
      <c r="J184" s="923"/>
      <c r="K184" s="940">
        <v>2.25</v>
      </c>
      <c r="L184" s="938">
        <v>5</v>
      </c>
      <c r="M184" s="938">
        <v>42</v>
      </c>
      <c r="N184" s="941">
        <v>14</v>
      </c>
      <c r="O184" s="938" t="s">
        <v>5833</v>
      </c>
      <c r="P184" s="942" t="s">
        <v>6172</v>
      </c>
      <c r="Q184" s="943">
        <f t="shared" si="6"/>
        <v>-2</v>
      </c>
      <c r="R184" s="979">
        <f t="shared" si="6"/>
        <v>-5.87</v>
      </c>
      <c r="S184" s="943">
        <f t="shared" si="7"/>
        <v>-1</v>
      </c>
      <c r="T184" s="979">
        <f t="shared" si="8"/>
        <v>-2.36</v>
      </c>
      <c r="U184" s="988" t="s">
        <v>564</v>
      </c>
      <c r="V184" s="934" t="s">
        <v>564</v>
      </c>
      <c r="W184" s="934" t="s">
        <v>564</v>
      </c>
      <c r="X184" s="986" t="s">
        <v>564</v>
      </c>
      <c r="Y184" s="984"/>
    </row>
    <row r="185" spans="1:25" ht="14.4" customHeight="1" x14ac:dyDescent="0.3">
      <c r="A185" s="947" t="s">
        <v>6173</v>
      </c>
      <c r="B185" s="928"/>
      <c r="C185" s="929"/>
      <c r="D185" s="930"/>
      <c r="E185" s="913">
        <v>1</v>
      </c>
      <c r="F185" s="914">
        <v>1.86</v>
      </c>
      <c r="G185" s="920">
        <v>33</v>
      </c>
      <c r="H185" s="917"/>
      <c r="I185" s="911"/>
      <c r="J185" s="912"/>
      <c r="K185" s="916">
        <v>0.44</v>
      </c>
      <c r="L185" s="917">
        <v>2</v>
      </c>
      <c r="M185" s="917">
        <v>18</v>
      </c>
      <c r="N185" s="918">
        <v>6</v>
      </c>
      <c r="O185" s="917" t="s">
        <v>5833</v>
      </c>
      <c r="P185" s="932" t="s">
        <v>6174</v>
      </c>
      <c r="Q185" s="919">
        <f t="shared" si="6"/>
        <v>0</v>
      </c>
      <c r="R185" s="978">
        <f t="shared" si="6"/>
        <v>0</v>
      </c>
      <c r="S185" s="919">
        <f t="shared" si="7"/>
        <v>-1</v>
      </c>
      <c r="T185" s="978">
        <f t="shared" si="8"/>
        <v>-1.86</v>
      </c>
      <c r="U185" s="987" t="s">
        <v>564</v>
      </c>
      <c r="V185" s="928" t="s">
        <v>564</v>
      </c>
      <c r="W185" s="928" t="s">
        <v>564</v>
      </c>
      <c r="X185" s="985" t="s">
        <v>564</v>
      </c>
      <c r="Y185" s="983"/>
    </row>
    <row r="186" spans="1:25" ht="14.4" customHeight="1" x14ac:dyDescent="0.3">
      <c r="A186" s="948" t="s">
        <v>6175</v>
      </c>
      <c r="B186" s="934">
        <v>1</v>
      </c>
      <c r="C186" s="935">
        <v>0.69</v>
      </c>
      <c r="D186" s="933">
        <v>25</v>
      </c>
      <c r="E186" s="936">
        <v>2</v>
      </c>
      <c r="F186" s="937">
        <v>2.89</v>
      </c>
      <c r="G186" s="921">
        <v>27.5</v>
      </c>
      <c r="H186" s="938"/>
      <c r="I186" s="939"/>
      <c r="J186" s="923"/>
      <c r="K186" s="940">
        <v>0.65</v>
      </c>
      <c r="L186" s="938">
        <v>3</v>
      </c>
      <c r="M186" s="938">
        <v>24</v>
      </c>
      <c r="N186" s="941">
        <v>8</v>
      </c>
      <c r="O186" s="938" t="s">
        <v>5833</v>
      </c>
      <c r="P186" s="942" t="s">
        <v>6174</v>
      </c>
      <c r="Q186" s="943">
        <f t="shared" si="6"/>
        <v>-1</v>
      </c>
      <c r="R186" s="979">
        <f t="shared" si="6"/>
        <v>-0.69</v>
      </c>
      <c r="S186" s="943">
        <f t="shared" si="7"/>
        <v>-2</v>
      </c>
      <c r="T186" s="979">
        <f t="shared" si="8"/>
        <v>-2.89</v>
      </c>
      <c r="U186" s="988" t="s">
        <v>564</v>
      </c>
      <c r="V186" s="934" t="s">
        <v>564</v>
      </c>
      <c r="W186" s="934" t="s">
        <v>564</v>
      </c>
      <c r="X186" s="986" t="s">
        <v>564</v>
      </c>
      <c r="Y186" s="984"/>
    </row>
    <row r="187" spans="1:25" ht="14.4" customHeight="1" x14ac:dyDescent="0.3">
      <c r="A187" s="948" t="s">
        <v>6176</v>
      </c>
      <c r="B187" s="934"/>
      <c r="C187" s="935"/>
      <c r="D187" s="933"/>
      <c r="E187" s="936">
        <v>1</v>
      </c>
      <c r="F187" s="937">
        <v>1.17</v>
      </c>
      <c r="G187" s="921">
        <v>24</v>
      </c>
      <c r="H187" s="938"/>
      <c r="I187" s="939"/>
      <c r="J187" s="923"/>
      <c r="K187" s="940">
        <v>1.06</v>
      </c>
      <c r="L187" s="938">
        <v>4</v>
      </c>
      <c r="M187" s="938">
        <v>33</v>
      </c>
      <c r="N187" s="941">
        <v>11</v>
      </c>
      <c r="O187" s="938" t="s">
        <v>5833</v>
      </c>
      <c r="P187" s="942" t="s">
        <v>6174</v>
      </c>
      <c r="Q187" s="943">
        <f t="shared" si="6"/>
        <v>0</v>
      </c>
      <c r="R187" s="979">
        <f t="shared" si="6"/>
        <v>0</v>
      </c>
      <c r="S187" s="943">
        <f t="shared" si="7"/>
        <v>-1</v>
      </c>
      <c r="T187" s="979">
        <f t="shared" si="8"/>
        <v>-1.17</v>
      </c>
      <c r="U187" s="988" t="s">
        <v>564</v>
      </c>
      <c r="V187" s="934" t="s">
        <v>564</v>
      </c>
      <c r="W187" s="934" t="s">
        <v>564</v>
      </c>
      <c r="X187" s="986" t="s">
        <v>564</v>
      </c>
      <c r="Y187" s="984"/>
    </row>
    <row r="188" spans="1:25" ht="14.4" customHeight="1" x14ac:dyDescent="0.3">
      <c r="A188" s="947" t="s">
        <v>6177</v>
      </c>
      <c r="B188" s="924">
        <v>1</v>
      </c>
      <c r="C188" s="925">
        <v>0.88</v>
      </c>
      <c r="D188" s="926">
        <v>21</v>
      </c>
      <c r="E188" s="931">
        <v>3</v>
      </c>
      <c r="F188" s="911">
        <v>3.56</v>
      </c>
      <c r="G188" s="912">
        <v>27.7</v>
      </c>
      <c r="H188" s="917">
        <v>1</v>
      </c>
      <c r="I188" s="911">
        <v>1.56</v>
      </c>
      <c r="J188" s="915">
        <v>37</v>
      </c>
      <c r="K188" s="916">
        <v>0.47</v>
      </c>
      <c r="L188" s="917">
        <v>2</v>
      </c>
      <c r="M188" s="917">
        <v>15</v>
      </c>
      <c r="N188" s="918">
        <v>5</v>
      </c>
      <c r="O188" s="917" t="s">
        <v>5833</v>
      </c>
      <c r="P188" s="932" t="s">
        <v>6178</v>
      </c>
      <c r="Q188" s="919">
        <f t="shared" si="6"/>
        <v>0</v>
      </c>
      <c r="R188" s="978">
        <f t="shared" si="6"/>
        <v>0.68</v>
      </c>
      <c r="S188" s="919">
        <f t="shared" si="7"/>
        <v>-2</v>
      </c>
      <c r="T188" s="978">
        <f t="shared" si="8"/>
        <v>-2</v>
      </c>
      <c r="U188" s="987">
        <v>5</v>
      </c>
      <c r="V188" s="928">
        <v>37</v>
      </c>
      <c r="W188" s="928">
        <v>32</v>
      </c>
      <c r="X188" s="985">
        <v>7.4</v>
      </c>
      <c r="Y188" s="983">
        <v>32</v>
      </c>
    </row>
    <row r="189" spans="1:25" ht="14.4" customHeight="1" x14ac:dyDescent="0.3">
      <c r="A189" s="948" t="s">
        <v>6179</v>
      </c>
      <c r="B189" s="945">
        <v>4</v>
      </c>
      <c r="C189" s="946">
        <v>4.88</v>
      </c>
      <c r="D189" s="927">
        <v>31</v>
      </c>
      <c r="E189" s="944">
        <v>3</v>
      </c>
      <c r="F189" s="939">
        <v>3.23</v>
      </c>
      <c r="G189" s="923">
        <v>29.7</v>
      </c>
      <c r="H189" s="938">
        <v>2</v>
      </c>
      <c r="I189" s="939">
        <v>1.94</v>
      </c>
      <c r="J189" s="922">
        <v>26.5</v>
      </c>
      <c r="K189" s="940">
        <v>0.66</v>
      </c>
      <c r="L189" s="938">
        <v>3</v>
      </c>
      <c r="M189" s="938">
        <v>24</v>
      </c>
      <c r="N189" s="941">
        <v>8</v>
      </c>
      <c r="O189" s="938" t="s">
        <v>5833</v>
      </c>
      <c r="P189" s="942" t="s">
        <v>6180</v>
      </c>
      <c r="Q189" s="943">
        <f t="shared" si="6"/>
        <v>-2</v>
      </c>
      <c r="R189" s="979">
        <f t="shared" si="6"/>
        <v>-2.94</v>
      </c>
      <c r="S189" s="943">
        <f t="shared" si="7"/>
        <v>-1</v>
      </c>
      <c r="T189" s="979">
        <f t="shared" si="8"/>
        <v>-1.29</v>
      </c>
      <c r="U189" s="988">
        <v>16</v>
      </c>
      <c r="V189" s="934">
        <v>53</v>
      </c>
      <c r="W189" s="934">
        <v>37</v>
      </c>
      <c r="X189" s="986">
        <v>3.3125</v>
      </c>
      <c r="Y189" s="984">
        <v>37</v>
      </c>
    </row>
    <row r="190" spans="1:25" ht="14.4" customHeight="1" x14ac:dyDescent="0.3">
      <c r="A190" s="948" t="s">
        <v>6181</v>
      </c>
      <c r="B190" s="945">
        <v>7</v>
      </c>
      <c r="C190" s="946">
        <v>13.58</v>
      </c>
      <c r="D190" s="927">
        <v>41.4</v>
      </c>
      <c r="E190" s="944">
        <v>4</v>
      </c>
      <c r="F190" s="939">
        <v>5.51</v>
      </c>
      <c r="G190" s="923">
        <v>31.3</v>
      </c>
      <c r="H190" s="938">
        <v>6</v>
      </c>
      <c r="I190" s="939">
        <v>9.59</v>
      </c>
      <c r="J190" s="922">
        <v>36</v>
      </c>
      <c r="K190" s="940">
        <v>1.07</v>
      </c>
      <c r="L190" s="938">
        <v>3</v>
      </c>
      <c r="M190" s="938">
        <v>30</v>
      </c>
      <c r="N190" s="941">
        <v>10</v>
      </c>
      <c r="O190" s="938" t="s">
        <v>5833</v>
      </c>
      <c r="P190" s="942" t="s">
        <v>6182</v>
      </c>
      <c r="Q190" s="943">
        <f t="shared" si="6"/>
        <v>-1</v>
      </c>
      <c r="R190" s="979">
        <f t="shared" si="6"/>
        <v>-3.99</v>
      </c>
      <c r="S190" s="943">
        <f t="shared" si="7"/>
        <v>2</v>
      </c>
      <c r="T190" s="979">
        <f t="shared" si="8"/>
        <v>4.08</v>
      </c>
      <c r="U190" s="988">
        <v>60</v>
      </c>
      <c r="V190" s="934">
        <v>216</v>
      </c>
      <c r="W190" s="934">
        <v>156</v>
      </c>
      <c r="X190" s="986">
        <v>3.6</v>
      </c>
      <c r="Y190" s="984">
        <v>156</v>
      </c>
    </row>
    <row r="191" spans="1:25" ht="14.4" customHeight="1" x14ac:dyDescent="0.3">
      <c r="A191" s="947" t="s">
        <v>6183</v>
      </c>
      <c r="B191" s="924">
        <v>2</v>
      </c>
      <c r="C191" s="925">
        <v>10.16</v>
      </c>
      <c r="D191" s="926">
        <v>29</v>
      </c>
      <c r="E191" s="931">
        <v>1</v>
      </c>
      <c r="F191" s="911">
        <v>7.3</v>
      </c>
      <c r="G191" s="912">
        <v>39</v>
      </c>
      <c r="H191" s="917"/>
      <c r="I191" s="911"/>
      <c r="J191" s="912"/>
      <c r="K191" s="916">
        <v>4.99</v>
      </c>
      <c r="L191" s="917">
        <v>3</v>
      </c>
      <c r="M191" s="917">
        <v>27</v>
      </c>
      <c r="N191" s="918">
        <v>9</v>
      </c>
      <c r="O191" s="917" t="s">
        <v>5833</v>
      </c>
      <c r="P191" s="932" t="s">
        <v>6184</v>
      </c>
      <c r="Q191" s="919">
        <f t="shared" si="6"/>
        <v>-2</v>
      </c>
      <c r="R191" s="978">
        <f t="shared" si="6"/>
        <v>-10.16</v>
      </c>
      <c r="S191" s="919">
        <f t="shared" si="7"/>
        <v>-1</v>
      </c>
      <c r="T191" s="978">
        <f t="shared" si="8"/>
        <v>-7.3</v>
      </c>
      <c r="U191" s="987" t="s">
        <v>564</v>
      </c>
      <c r="V191" s="928" t="s">
        <v>564</v>
      </c>
      <c r="W191" s="928" t="s">
        <v>564</v>
      </c>
      <c r="X191" s="985" t="s">
        <v>564</v>
      </c>
      <c r="Y191" s="983"/>
    </row>
    <row r="192" spans="1:25" ht="14.4" customHeight="1" x14ac:dyDescent="0.3">
      <c r="A192" s="948" t="s">
        <v>6185</v>
      </c>
      <c r="B192" s="945">
        <v>3</v>
      </c>
      <c r="C192" s="946">
        <v>26.33</v>
      </c>
      <c r="D192" s="927">
        <v>42.7</v>
      </c>
      <c r="E192" s="944"/>
      <c r="F192" s="939"/>
      <c r="G192" s="923"/>
      <c r="H192" s="938">
        <v>2</v>
      </c>
      <c r="I192" s="939">
        <v>12.01</v>
      </c>
      <c r="J192" s="922">
        <v>30.5</v>
      </c>
      <c r="K192" s="940">
        <v>5.18</v>
      </c>
      <c r="L192" s="938">
        <v>3</v>
      </c>
      <c r="M192" s="938">
        <v>27</v>
      </c>
      <c r="N192" s="941">
        <v>9</v>
      </c>
      <c r="O192" s="938" t="s">
        <v>5833</v>
      </c>
      <c r="P192" s="942" t="s">
        <v>6186</v>
      </c>
      <c r="Q192" s="943">
        <f t="shared" si="6"/>
        <v>-1</v>
      </c>
      <c r="R192" s="979">
        <f t="shared" si="6"/>
        <v>-14.319999999999999</v>
      </c>
      <c r="S192" s="943">
        <f t="shared" si="7"/>
        <v>2</v>
      </c>
      <c r="T192" s="979">
        <f t="shared" si="8"/>
        <v>12.01</v>
      </c>
      <c r="U192" s="988">
        <v>18</v>
      </c>
      <c r="V192" s="934">
        <v>61</v>
      </c>
      <c r="W192" s="934">
        <v>43</v>
      </c>
      <c r="X192" s="986">
        <v>3.3888888888888888</v>
      </c>
      <c r="Y192" s="984">
        <v>43</v>
      </c>
    </row>
    <row r="193" spans="1:25" ht="14.4" customHeight="1" x14ac:dyDescent="0.3">
      <c r="A193" s="948" t="s">
        <v>6187</v>
      </c>
      <c r="B193" s="945"/>
      <c r="C193" s="946"/>
      <c r="D193" s="927"/>
      <c r="E193" s="944">
        <v>1</v>
      </c>
      <c r="F193" s="939">
        <v>7.41</v>
      </c>
      <c r="G193" s="923">
        <v>29</v>
      </c>
      <c r="H193" s="938">
        <v>1</v>
      </c>
      <c r="I193" s="939">
        <v>7.41</v>
      </c>
      <c r="J193" s="922">
        <v>27</v>
      </c>
      <c r="K193" s="940">
        <v>7.41</v>
      </c>
      <c r="L193" s="938">
        <v>5</v>
      </c>
      <c r="M193" s="938">
        <v>45</v>
      </c>
      <c r="N193" s="941">
        <v>15</v>
      </c>
      <c r="O193" s="938" t="s">
        <v>5833</v>
      </c>
      <c r="P193" s="942" t="s">
        <v>6188</v>
      </c>
      <c r="Q193" s="943">
        <f t="shared" si="6"/>
        <v>1</v>
      </c>
      <c r="R193" s="979">
        <f t="shared" si="6"/>
        <v>7.41</v>
      </c>
      <c r="S193" s="943">
        <f t="shared" si="7"/>
        <v>0</v>
      </c>
      <c r="T193" s="979">
        <f t="shared" si="8"/>
        <v>0</v>
      </c>
      <c r="U193" s="988">
        <v>15</v>
      </c>
      <c r="V193" s="934">
        <v>27</v>
      </c>
      <c r="W193" s="934">
        <v>12</v>
      </c>
      <c r="X193" s="986">
        <v>1.8</v>
      </c>
      <c r="Y193" s="984">
        <v>12</v>
      </c>
    </row>
    <row r="194" spans="1:25" ht="14.4" customHeight="1" x14ac:dyDescent="0.3">
      <c r="A194" s="947" t="s">
        <v>6189</v>
      </c>
      <c r="B194" s="928">
        <v>10</v>
      </c>
      <c r="C194" s="929">
        <v>30.91</v>
      </c>
      <c r="D194" s="930">
        <v>26.5</v>
      </c>
      <c r="E194" s="913">
        <v>18</v>
      </c>
      <c r="F194" s="914">
        <v>56.27</v>
      </c>
      <c r="G194" s="920">
        <v>27.4</v>
      </c>
      <c r="H194" s="917">
        <v>11</v>
      </c>
      <c r="I194" s="911">
        <v>33.729999999999997</v>
      </c>
      <c r="J194" s="915">
        <v>26.4</v>
      </c>
      <c r="K194" s="916">
        <v>3.02</v>
      </c>
      <c r="L194" s="917">
        <v>4</v>
      </c>
      <c r="M194" s="917">
        <v>33</v>
      </c>
      <c r="N194" s="918">
        <v>11</v>
      </c>
      <c r="O194" s="917" t="s">
        <v>5833</v>
      </c>
      <c r="P194" s="932" t="s">
        <v>6190</v>
      </c>
      <c r="Q194" s="919">
        <f t="shared" si="6"/>
        <v>1</v>
      </c>
      <c r="R194" s="978">
        <f t="shared" si="6"/>
        <v>2.8199999999999967</v>
      </c>
      <c r="S194" s="919">
        <f t="shared" si="7"/>
        <v>-7</v>
      </c>
      <c r="T194" s="978">
        <f t="shared" si="8"/>
        <v>-22.540000000000006</v>
      </c>
      <c r="U194" s="987">
        <v>121</v>
      </c>
      <c r="V194" s="928">
        <v>290.39999999999998</v>
      </c>
      <c r="W194" s="928">
        <v>169.39999999999998</v>
      </c>
      <c r="X194" s="985">
        <v>2.4</v>
      </c>
      <c r="Y194" s="983">
        <v>169</v>
      </c>
    </row>
    <row r="195" spans="1:25" ht="14.4" customHeight="1" x14ac:dyDescent="0.3">
      <c r="A195" s="948" t="s">
        <v>6191</v>
      </c>
      <c r="B195" s="934">
        <v>11</v>
      </c>
      <c r="C195" s="935">
        <v>36.74</v>
      </c>
      <c r="D195" s="933">
        <v>30.5</v>
      </c>
      <c r="E195" s="936">
        <v>15</v>
      </c>
      <c r="F195" s="937">
        <v>47.3</v>
      </c>
      <c r="G195" s="921">
        <v>28.9</v>
      </c>
      <c r="H195" s="938">
        <v>13</v>
      </c>
      <c r="I195" s="939">
        <v>40.9</v>
      </c>
      <c r="J195" s="922">
        <v>31.6</v>
      </c>
      <c r="K195" s="940">
        <v>3.11</v>
      </c>
      <c r="L195" s="938">
        <v>4</v>
      </c>
      <c r="M195" s="938">
        <v>39</v>
      </c>
      <c r="N195" s="941">
        <v>13</v>
      </c>
      <c r="O195" s="938" t="s">
        <v>5833</v>
      </c>
      <c r="P195" s="942" t="s">
        <v>6190</v>
      </c>
      <c r="Q195" s="943">
        <f t="shared" si="6"/>
        <v>2</v>
      </c>
      <c r="R195" s="979">
        <f t="shared" si="6"/>
        <v>4.1599999999999966</v>
      </c>
      <c r="S195" s="943">
        <f t="shared" si="7"/>
        <v>-2</v>
      </c>
      <c r="T195" s="979">
        <f t="shared" si="8"/>
        <v>-6.3999999999999986</v>
      </c>
      <c r="U195" s="988">
        <v>169</v>
      </c>
      <c r="V195" s="934">
        <v>410.8</v>
      </c>
      <c r="W195" s="934">
        <v>241.8</v>
      </c>
      <c r="X195" s="986">
        <v>2.430769230769231</v>
      </c>
      <c r="Y195" s="984">
        <v>242</v>
      </c>
    </row>
    <row r="196" spans="1:25" ht="14.4" customHeight="1" x14ac:dyDescent="0.3">
      <c r="A196" s="948" t="s">
        <v>6192</v>
      </c>
      <c r="B196" s="934">
        <v>3</v>
      </c>
      <c r="C196" s="935">
        <v>12.19</v>
      </c>
      <c r="D196" s="933">
        <v>44</v>
      </c>
      <c r="E196" s="936">
        <v>2</v>
      </c>
      <c r="F196" s="937">
        <v>7.43</v>
      </c>
      <c r="G196" s="921">
        <v>34</v>
      </c>
      <c r="H196" s="938">
        <v>4</v>
      </c>
      <c r="I196" s="939">
        <v>14.85</v>
      </c>
      <c r="J196" s="922">
        <v>30</v>
      </c>
      <c r="K196" s="940">
        <v>3.71</v>
      </c>
      <c r="L196" s="938">
        <v>5</v>
      </c>
      <c r="M196" s="938">
        <v>45</v>
      </c>
      <c r="N196" s="941">
        <v>15</v>
      </c>
      <c r="O196" s="938" t="s">
        <v>5833</v>
      </c>
      <c r="P196" s="942" t="s">
        <v>6190</v>
      </c>
      <c r="Q196" s="943">
        <f t="shared" si="6"/>
        <v>1</v>
      </c>
      <c r="R196" s="979">
        <f t="shared" si="6"/>
        <v>2.66</v>
      </c>
      <c r="S196" s="943">
        <f t="shared" si="7"/>
        <v>2</v>
      </c>
      <c r="T196" s="979">
        <f t="shared" si="8"/>
        <v>7.42</v>
      </c>
      <c r="U196" s="988">
        <v>60</v>
      </c>
      <c r="V196" s="934">
        <v>120</v>
      </c>
      <c r="W196" s="934">
        <v>60</v>
      </c>
      <c r="X196" s="986">
        <v>2</v>
      </c>
      <c r="Y196" s="984">
        <v>60</v>
      </c>
    </row>
    <row r="197" spans="1:25" ht="14.4" customHeight="1" x14ac:dyDescent="0.3">
      <c r="A197" s="947" t="s">
        <v>6193</v>
      </c>
      <c r="B197" s="928"/>
      <c r="C197" s="929"/>
      <c r="D197" s="930"/>
      <c r="E197" s="931"/>
      <c r="F197" s="911"/>
      <c r="G197" s="912"/>
      <c r="H197" s="913">
        <v>1</v>
      </c>
      <c r="I197" s="914">
        <v>4.68</v>
      </c>
      <c r="J197" s="915">
        <v>81</v>
      </c>
      <c r="K197" s="916">
        <v>2.16</v>
      </c>
      <c r="L197" s="917">
        <v>5</v>
      </c>
      <c r="M197" s="917">
        <v>48</v>
      </c>
      <c r="N197" s="918">
        <v>16</v>
      </c>
      <c r="O197" s="917" t="s">
        <v>5833</v>
      </c>
      <c r="P197" s="932" t="s">
        <v>6194</v>
      </c>
      <c r="Q197" s="919">
        <f t="shared" si="6"/>
        <v>1</v>
      </c>
      <c r="R197" s="978">
        <f t="shared" si="6"/>
        <v>4.68</v>
      </c>
      <c r="S197" s="919">
        <f t="shared" si="7"/>
        <v>1</v>
      </c>
      <c r="T197" s="978">
        <f t="shared" si="8"/>
        <v>4.68</v>
      </c>
      <c r="U197" s="987">
        <v>16</v>
      </c>
      <c r="V197" s="928">
        <v>81</v>
      </c>
      <c r="W197" s="928">
        <v>65</v>
      </c>
      <c r="X197" s="985">
        <v>5.0625</v>
      </c>
      <c r="Y197" s="983">
        <v>65</v>
      </c>
    </row>
    <row r="198" spans="1:25" ht="14.4" customHeight="1" x14ac:dyDescent="0.3">
      <c r="A198" s="947" t="s">
        <v>6195</v>
      </c>
      <c r="B198" s="928">
        <v>25</v>
      </c>
      <c r="C198" s="929">
        <v>59.68</v>
      </c>
      <c r="D198" s="930">
        <v>23.6</v>
      </c>
      <c r="E198" s="931">
        <v>21</v>
      </c>
      <c r="F198" s="911">
        <v>50.98</v>
      </c>
      <c r="G198" s="912">
        <v>24.7</v>
      </c>
      <c r="H198" s="913">
        <v>8</v>
      </c>
      <c r="I198" s="914">
        <v>22.51</v>
      </c>
      <c r="J198" s="915">
        <v>27.8</v>
      </c>
      <c r="K198" s="916">
        <v>2.38</v>
      </c>
      <c r="L198" s="917">
        <v>4</v>
      </c>
      <c r="M198" s="917">
        <v>33</v>
      </c>
      <c r="N198" s="918">
        <v>11</v>
      </c>
      <c r="O198" s="917" t="s">
        <v>5833</v>
      </c>
      <c r="P198" s="932" t="s">
        <v>6196</v>
      </c>
      <c r="Q198" s="919">
        <f t="shared" ref="Q198:R200" si="9">H198-B198</f>
        <v>-17</v>
      </c>
      <c r="R198" s="978">
        <f t="shared" si="9"/>
        <v>-37.17</v>
      </c>
      <c r="S198" s="919">
        <f t="shared" ref="S198:S261" si="10">H198-E198</f>
        <v>-13</v>
      </c>
      <c r="T198" s="978">
        <f t="shared" ref="T198:T261" si="11">I198-F198</f>
        <v>-28.469999999999995</v>
      </c>
      <c r="U198" s="987">
        <v>88</v>
      </c>
      <c r="V198" s="928">
        <v>222.4</v>
      </c>
      <c r="W198" s="928">
        <v>134.4</v>
      </c>
      <c r="X198" s="985">
        <v>2.5272727272727273</v>
      </c>
      <c r="Y198" s="983">
        <v>134</v>
      </c>
    </row>
    <row r="199" spans="1:25" ht="14.4" customHeight="1" x14ac:dyDescent="0.3">
      <c r="A199" s="948" t="s">
        <v>6197</v>
      </c>
      <c r="B199" s="934">
        <v>37</v>
      </c>
      <c r="C199" s="935">
        <v>107.28</v>
      </c>
      <c r="D199" s="933">
        <v>28.7</v>
      </c>
      <c r="E199" s="944">
        <v>34</v>
      </c>
      <c r="F199" s="939">
        <v>100.71</v>
      </c>
      <c r="G199" s="923">
        <v>27.9</v>
      </c>
      <c r="H199" s="936">
        <v>42</v>
      </c>
      <c r="I199" s="937">
        <v>135.83000000000001</v>
      </c>
      <c r="J199" s="922">
        <v>32.4</v>
      </c>
      <c r="K199" s="940">
        <v>2.76</v>
      </c>
      <c r="L199" s="938">
        <v>4</v>
      </c>
      <c r="M199" s="938">
        <v>39</v>
      </c>
      <c r="N199" s="941">
        <v>13</v>
      </c>
      <c r="O199" s="938" t="s">
        <v>5833</v>
      </c>
      <c r="P199" s="942" t="s">
        <v>6196</v>
      </c>
      <c r="Q199" s="943">
        <f t="shared" si="9"/>
        <v>5</v>
      </c>
      <c r="R199" s="979">
        <f t="shared" si="9"/>
        <v>28.550000000000011</v>
      </c>
      <c r="S199" s="943">
        <f t="shared" si="10"/>
        <v>8</v>
      </c>
      <c r="T199" s="979">
        <f t="shared" si="11"/>
        <v>35.120000000000019</v>
      </c>
      <c r="U199" s="988">
        <v>546</v>
      </c>
      <c r="V199" s="934">
        <v>1360.8</v>
      </c>
      <c r="W199" s="934">
        <v>814.8</v>
      </c>
      <c r="X199" s="986">
        <v>2.4923076923076923</v>
      </c>
      <c r="Y199" s="984">
        <v>815</v>
      </c>
    </row>
    <row r="200" spans="1:25" ht="14.4" customHeight="1" x14ac:dyDescent="0.3">
      <c r="A200" s="948" t="s">
        <v>6198</v>
      </c>
      <c r="B200" s="934">
        <v>6</v>
      </c>
      <c r="C200" s="935">
        <v>25.02</v>
      </c>
      <c r="D200" s="933">
        <v>44.3</v>
      </c>
      <c r="E200" s="944">
        <v>4</v>
      </c>
      <c r="F200" s="939">
        <v>14.82</v>
      </c>
      <c r="G200" s="923">
        <v>31.5</v>
      </c>
      <c r="H200" s="936">
        <v>18</v>
      </c>
      <c r="I200" s="937">
        <v>69.680000000000007</v>
      </c>
      <c r="J200" s="922">
        <v>33.1</v>
      </c>
      <c r="K200" s="940">
        <v>3.7</v>
      </c>
      <c r="L200" s="938">
        <v>6</v>
      </c>
      <c r="M200" s="938">
        <v>51</v>
      </c>
      <c r="N200" s="941">
        <v>17</v>
      </c>
      <c r="O200" s="938" t="s">
        <v>5833</v>
      </c>
      <c r="P200" s="942" t="s">
        <v>6196</v>
      </c>
      <c r="Q200" s="943">
        <f t="shared" si="9"/>
        <v>12</v>
      </c>
      <c r="R200" s="979">
        <f t="shared" si="9"/>
        <v>44.660000000000011</v>
      </c>
      <c r="S200" s="943">
        <f t="shared" si="10"/>
        <v>14</v>
      </c>
      <c r="T200" s="979">
        <f t="shared" si="11"/>
        <v>54.860000000000007</v>
      </c>
      <c r="U200" s="988">
        <v>306</v>
      </c>
      <c r="V200" s="934">
        <v>595.80000000000007</v>
      </c>
      <c r="W200" s="934">
        <v>289.80000000000007</v>
      </c>
      <c r="X200" s="986">
        <v>1.947058823529412</v>
      </c>
      <c r="Y200" s="984">
        <v>290</v>
      </c>
    </row>
    <row r="201" spans="1:25" ht="14.4" customHeight="1" x14ac:dyDescent="0.3">
      <c r="A201" s="947" t="s">
        <v>6199</v>
      </c>
      <c r="B201" s="928">
        <v>1</v>
      </c>
      <c r="C201" s="929">
        <v>19.5</v>
      </c>
      <c r="D201" s="930">
        <v>208</v>
      </c>
      <c r="E201" s="931"/>
      <c r="F201" s="911"/>
      <c r="G201" s="912"/>
      <c r="H201" s="913"/>
      <c r="I201" s="914"/>
      <c r="J201" s="920"/>
      <c r="K201" s="916">
        <v>1.84</v>
      </c>
      <c r="L201" s="917">
        <v>5</v>
      </c>
      <c r="M201" s="917">
        <v>42</v>
      </c>
      <c r="N201" s="918">
        <v>14</v>
      </c>
      <c r="O201" s="917" t="s">
        <v>5833</v>
      </c>
      <c r="P201" s="932" t="s">
        <v>6200</v>
      </c>
      <c r="Q201" s="919"/>
      <c r="R201" s="980"/>
      <c r="S201" s="919">
        <f t="shared" si="10"/>
        <v>0</v>
      </c>
      <c r="T201" s="980">
        <f t="shared" si="11"/>
        <v>0</v>
      </c>
      <c r="U201" s="987"/>
      <c r="V201" s="928"/>
      <c r="W201" s="928"/>
      <c r="X201" s="985"/>
      <c r="Y201" s="983"/>
    </row>
    <row r="202" spans="1:25" ht="14.4" customHeight="1" x14ac:dyDescent="0.3">
      <c r="A202" s="948" t="s">
        <v>6201</v>
      </c>
      <c r="B202" s="934"/>
      <c r="C202" s="935"/>
      <c r="D202" s="933"/>
      <c r="E202" s="944"/>
      <c r="F202" s="939"/>
      <c r="G202" s="923"/>
      <c r="H202" s="936">
        <v>1</v>
      </c>
      <c r="I202" s="937">
        <v>9.69</v>
      </c>
      <c r="J202" s="922">
        <v>122</v>
      </c>
      <c r="K202" s="940">
        <v>4.82</v>
      </c>
      <c r="L202" s="938">
        <v>9</v>
      </c>
      <c r="M202" s="938">
        <v>81</v>
      </c>
      <c r="N202" s="941">
        <v>27</v>
      </c>
      <c r="O202" s="938" t="s">
        <v>5833</v>
      </c>
      <c r="P202" s="942" t="s">
        <v>6200</v>
      </c>
      <c r="Q202" s="943"/>
      <c r="R202" s="981"/>
      <c r="S202" s="943">
        <f t="shared" si="10"/>
        <v>1</v>
      </c>
      <c r="T202" s="981">
        <f t="shared" si="11"/>
        <v>9.69</v>
      </c>
      <c r="U202" s="988"/>
      <c r="V202" s="934"/>
      <c r="W202" s="934"/>
      <c r="X202" s="986"/>
      <c r="Y202" s="984">
        <v>95</v>
      </c>
    </row>
    <row r="203" spans="1:25" ht="14.4" customHeight="1" x14ac:dyDescent="0.3">
      <c r="A203" s="947" t="s">
        <v>6202</v>
      </c>
      <c r="B203" s="928"/>
      <c r="C203" s="929"/>
      <c r="D203" s="930"/>
      <c r="E203" s="931"/>
      <c r="F203" s="911"/>
      <c r="G203" s="912"/>
      <c r="H203" s="913">
        <v>1</v>
      </c>
      <c r="I203" s="914">
        <v>1.91</v>
      </c>
      <c r="J203" s="915">
        <v>26</v>
      </c>
      <c r="K203" s="916">
        <v>1.68</v>
      </c>
      <c r="L203" s="917">
        <v>3</v>
      </c>
      <c r="M203" s="917">
        <v>24</v>
      </c>
      <c r="N203" s="918">
        <v>8</v>
      </c>
      <c r="O203" s="917" t="s">
        <v>5833</v>
      </c>
      <c r="P203" s="932" t="s">
        <v>6203</v>
      </c>
      <c r="Q203" s="919"/>
      <c r="R203" s="980"/>
      <c r="S203" s="919">
        <f t="shared" si="10"/>
        <v>1</v>
      </c>
      <c r="T203" s="980">
        <f t="shared" si="11"/>
        <v>1.91</v>
      </c>
      <c r="U203" s="987"/>
      <c r="V203" s="928"/>
      <c r="W203" s="928"/>
      <c r="X203" s="985"/>
      <c r="Y203" s="983">
        <v>18</v>
      </c>
    </row>
    <row r="204" spans="1:25" ht="14.4" customHeight="1" x14ac:dyDescent="0.3">
      <c r="A204" s="947" t="s">
        <v>6204</v>
      </c>
      <c r="B204" s="928">
        <v>5</v>
      </c>
      <c r="C204" s="929">
        <v>10.73</v>
      </c>
      <c r="D204" s="930">
        <v>26.6</v>
      </c>
      <c r="E204" s="913">
        <v>11</v>
      </c>
      <c r="F204" s="914">
        <v>18.79</v>
      </c>
      <c r="G204" s="920">
        <v>22.7</v>
      </c>
      <c r="H204" s="917">
        <v>4</v>
      </c>
      <c r="I204" s="911">
        <v>11.55</v>
      </c>
      <c r="J204" s="915">
        <v>33.5</v>
      </c>
      <c r="K204" s="916">
        <v>1.22</v>
      </c>
      <c r="L204" s="917">
        <v>2</v>
      </c>
      <c r="M204" s="917">
        <v>18</v>
      </c>
      <c r="N204" s="918">
        <v>6</v>
      </c>
      <c r="O204" s="917" t="s">
        <v>5833</v>
      </c>
      <c r="P204" s="932" t="s">
        <v>6205</v>
      </c>
      <c r="Q204" s="919"/>
      <c r="R204" s="980"/>
      <c r="S204" s="919">
        <f t="shared" si="10"/>
        <v>-7</v>
      </c>
      <c r="T204" s="980">
        <f t="shared" si="11"/>
        <v>-7.2399999999999984</v>
      </c>
      <c r="U204" s="987"/>
      <c r="V204" s="928"/>
      <c r="W204" s="928"/>
      <c r="X204" s="985"/>
      <c r="Y204" s="983">
        <v>110</v>
      </c>
    </row>
    <row r="205" spans="1:25" ht="14.4" customHeight="1" x14ac:dyDescent="0.3">
      <c r="A205" s="948" t="s">
        <v>6206</v>
      </c>
      <c r="B205" s="934">
        <v>2</v>
      </c>
      <c r="C205" s="935">
        <v>4.0599999999999996</v>
      </c>
      <c r="D205" s="933">
        <v>28.5</v>
      </c>
      <c r="E205" s="936">
        <v>2</v>
      </c>
      <c r="F205" s="937">
        <v>8.74</v>
      </c>
      <c r="G205" s="921">
        <v>51</v>
      </c>
      <c r="H205" s="938">
        <v>6</v>
      </c>
      <c r="I205" s="939">
        <v>27.11</v>
      </c>
      <c r="J205" s="922">
        <v>49.8</v>
      </c>
      <c r="K205" s="940">
        <v>1.58</v>
      </c>
      <c r="L205" s="938">
        <v>3</v>
      </c>
      <c r="M205" s="938">
        <v>24</v>
      </c>
      <c r="N205" s="941">
        <v>8</v>
      </c>
      <c r="O205" s="938" t="s">
        <v>5833</v>
      </c>
      <c r="P205" s="942" t="s">
        <v>6205</v>
      </c>
      <c r="Q205" s="943"/>
      <c r="R205" s="981"/>
      <c r="S205" s="943">
        <f t="shared" si="10"/>
        <v>4</v>
      </c>
      <c r="T205" s="981">
        <f t="shared" si="11"/>
        <v>18.369999999999997</v>
      </c>
      <c r="U205" s="988"/>
      <c r="V205" s="934"/>
      <c r="W205" s="934"/>
      <c r="X205" s="986"/>
      <c r="Y205" s="984">
        <v>251</v>
      </c>
    </row>
    <row r="206" spans="1:25" ht="14.4" customHeight="1" x14ac:dyDescent="0.3">
      <c r="A206" s="948" t="s">
        <v>6207</v>
      </c>
      <c r="B206" s="934">
        <v>1</v>
      </c>
      <c r="C206" s="935">
        <v>2.37</v>
      </c>
      <c r="D206" s="933">
        <v>29</v>
      </c>
      <c r="E206" s="936">
        <v>4</v>
      </c>
      <c r="F206" s="937">
        <v>14.7</v>
      </c>
      <c r="G206" s="921">
        <v>37.5</v>
      </c>
      <c r="H206" s="938">
        <v>1</v>
      </c>
      <c r="I206" s="939">
        <v>2.65</v>
      </c>
      <c r="J206" s="922">
        <v>42</v>
      </c>
      <c r="K206" s="940">
        <v>2.37</v>
      </c>
      <c r="L206" s="938">
        <v>4</v>
      </c>
      <c r="M206" s="938">
        <v>39</v>
      </c>
      <c r="N206" s="941">
        <v>13</v>
      </c>
      <c r="O206" s="938" t="s">
        <v>5833</v>
      </c>
      <c r="P206" s="942" t="s">
        <v>6205</v>
      </c>
      <c r="Q206" s="943"/>
      <c r="R206" s="981"/>
      <c r="S206" s="943">
        <f t="shared" si="10"/>
        <v>-3</v>
      </c>
      <c r="T206" s="981">
        <f t="shared" si="11"/>
        <v>-12.049999999999999</v>
      </c>
      <c r="U206" s="988"/>
      <c r="V206" s="934"/>
      <c r="W206" s="934"/>
      <c r="X206" s="986"/>
      <c r="Y206" s="984">
        <v>29</v>
      </c>
    </row>
    <row r="207" spans="1:25" ht="14.4" customHeight="1" x14ac:dyDescent="0.3">
      <c r="A207" s="947" t="s">
        <v>6208</v>
      </c>
      <c r="B207" s="924">
        <v>1</v>
      </c>
      <c r="C207" s="925">
        <v>1.61</v>
      </c>
      <c r="D207" s="926">
        <v>25</v>
      </c>
      <c r="E207" s="931"/>
      <c r="F207" s="911"/>
      <c r="G207" s="912"/>
      <c r="H207" s="917">
        <v>1</v>
      </c>
      <c r="I207" s="911">
        <v>4.5599999999999996</v>
      </c>
      <c r="J207" s="915">
        <v>64</v>
      </c>
      <c r="K207" s="916">
        <v>0.38</v>
      </c>
      <c r="L207" s="917">
        <v>1</v>
      </c>
      <c r="M207" s="917">
        <v>9</v>
      </c>
      <c r="N207" s="918">
        <v>3</v>
      </c>
      <c r="O207" s="917" t="s">
        <v>5833</v>
      </c>
      <c r="P207" s="932" t="s">
        <v>6209</v>
      </c>
      <c r="Q207" s="919"/>
      <c r="R207" s="980"/>
      <c r="S207" s="919">
        <f t="shared" si="10"/>
        <v>1</v>
      </c>
      <c r="T207" s="980">
        <f t="shared" si="11"/>
        <v>4.5599999999999996</v>
      </c>
      <c r="U207" s="987"/>
      <c r="V207" s="928"/>
      <c r="W207" s="928"/>
      <c r="X207" s="985"/>
      <c r="Y207" s="983">
        <v>61</v>
      </c>
    </row>
    <row r="208" spans="1:25" ht="14.4" customHeight="1" x14ac:dyDescent="0.3">
      <c r="A208" s="948" t="s">
        <v>6210</v>
      </c>
      <c r="B208" s="945">
        <v>1</v>
      </c>
      <c r="C208" s="946">
        <v>2.09</v>
      </c>
      <c r="D208" s="927">
        <v>32</v>
      </c>
      <c r="E208" s="944"/>
      <c r="F208" s="939"/>
      <c r="G208" s="923"/>
      <c r="H208" s="938"/>
      <c r="I208" s="939"/>
      <c r="J208" s="923"/>
      <c r="K208" s="940">
        <v>0.47</v>
      </c>
      <c r="L208" s="938">
        <v>1</v>
      </c>
      <c r="M208" s="938">
        <v>12</v>
      </c>
      <c r="N208" s="941">
        <v>4</v>
      </c>
      <c r="O208" s="938" t="s">
        <v>5833</v>
      </c>
      <c r="P208" s="942" t="s">
        <v>6211</v>
      </c>
      <c r="Q208" s="943"/>
      <c r="R208" s="981"/>
      <c r="S208" s="943">
        <f t="shared" si="10"/>
        <v>0</v>
      </c>
      <c r="T208" s="981">
        <f t="shared" si="11"/>
        <v>0</v>
      </c>
      <c r="U208" s="988"/>
      <c r="V208" s="934"/>
      <c r="W208" s="934"/>
      <c r="X208" s="986"/>
      <c r="Y208" s="984"/>
    </row>
    <row r="209" spans="1:25" ht="14.4" customHeight="1" x14ac:dyDescent="0.3">
      <c r="A209" s="947" t="s">
        <v>6212</v>
      </c>
      <c r="B209" s="928"/>
      <c r="C209" s="929"/>
      <c r="D209" s="930"/>
      <c r="E209" s="913">
        <v>1</v>
      </c>
      <c r="F209" s="914">
        <v>3.69</v>
      </c>
      <c r="G209" s="920">
        <v>40</v>
      </c>
      <c r="H209" s="917"/>
      <c r="I209" s="911"/>
      <c r="J209" s="912"/>
      <c r="K209" s="916">
        <v>0.74</v>
      </c>
      <c r="L209" s="917">
        <v>1</v>
      </c>
      <c r="M209" s="917">
        <v>12</v>
      </c>
      <c r="N209" s="918">
        <v>4</v>
      </c>
      <c r="O209" s="917" t="s">
        <v>5833</v>
      </c>
      <c r="P209" s="932" t="s">
        <v>6213</v>
      </c>
      <c r="Q209" s="919"/>
      <c r="R209" s="980"/>
      <c r="S209" s="919">
        <f t="shared" si="10"/>
        <v>-1</v>
      </c>
      <c r="T209" s="980">
        <f t="shared" si="11"/>
        <v>-3.69</v>
      </c>
      <c r="U209" s="987"/>
      <c r="V209" s="928"/>
      <c r="W209" s="928"/>
      <c r="X209" s="985"/>
      <c r="Y209" s="983"/>
    </row>
    <row r="210" spans="1:25" ht="14.4" customHeight="1" x14ac:dyDescent="0.3">
      <c r="A210" s="948" t="s">
        <v>6214</v>
      </c>
      <c r="B210" s="934"/>
      <c r="C210" s="935"/>
      <c r="D210" s="933"/>
      <c r="E210" s="936">
        <v>1</v>
      </c>
      <c r="F210" s="937">
        <v>5.2</v>
      </c>
      <c r="G210" s="921">
        <v>61</v>
      </c>
      <c r="H210" s="938"/>
      <c r="I210" s="939"/>
      <c r="J210" s="923"/>
      <c r="K210" s="940">
        <v>2.64</v>
      </c>
      <c r="L210" s="938">
        <v>5</v>
      </c>
      <c r="M210" s="938">
        <v>42</v>
      </c>
      <c r="N210" s="941">
        <v>14</v>
      </c>
      <c r="O210" s="938" t="s">
        <v>5833</v>
      </c>
      <c r="P210" s="942" t="s">
        <v>6215</v>
      </c>
      <c r="Q210" s="943"/>
      <c r="R210" s="981"/>
      <c r="S210" s="943">
        <f t="shared" si="10"/>
        <v>-1</v>
      </c>
      <c r="T210" s="981">
        <f t="shared" si="11"/>
        <v>-5.2</v>
      </c>
      <c r="U210" s="988"/>
      <c r="V210" s="934"/>
      <c r="W210" s="934"/>
      <c r="X210" s="986"/>
      <c r="Y210" s="984"/>
    </row>
    <row r="211" spans="1:25" ht="14.4" customHeight="1" x14ac:dyDescent="0.3">
      <c r="A211" s="947" t="s">
        <v>6216</v>
      </c>
      <c r="B211" s="928"/>
      <c r="C211" s="929"/>
      <c r="D211" s="930"/>
      <c r="E211" s="931"/>
      <c r="F211" s="911"/>
      <c r="G211" s="912"/>
      <c r="H211" s="913">
        <v>1</v>
      </c>
      <c r="I211" s="914">
        <v>3.53</v>
      </c>
      <c r="J211" s="915">
        <v>34</v>
      </c>
      <c r="K211" s="916">
        <v>0.89</v>
      </c>
      <c r="L211" s="917">
        <v>1</v>
      </c>
      <c r="M211" s="917">
        <v>12</v>
      </c>
      <c r="N211" s="918">
        <v>4</v>
      </c>
      <c r="O211" s="917" t="s">
        <v>5833</v>
      </c>
      <c r="P211" s="932" t="s">
        <v>6217</v>
      </c>
      <c r="Q211" s="919"/>
      <c r="R211" s="980"/>
      <c r="S211" s="919">
        <f t="shared" si="10"/>
        <v>1</v>
      </c>
      <c r="T211" s="980">
        <f t="shared" si="11"/>
        <v>3.53</v>
      </c>
      <c r="U211" s="987"/>
      <c r="V211" s="928"/>
      <c r="W211" s="928"/>
      <c r="X211" s="985"/>
      <c r="Y211" s="983">
        <v>30</v>
      </c>
    </row>
    <row r="212" spans="1:25" ht="14.4" customHeight="1" x14ac:dyDescent="0.3">
      <c r="A212" s="948" t="s">
        <v>6218</v>
      </c>
      <c r="B212" s="934">
        <v>2</v>
      </c>
      <c r="C212" s="935">
        <v>3.63</v>
      </c>
      <c r="D212" s="933">
        <v>22</v>
      </c>
      <c r="E212" s="944">
        <v>2</v>
      </c>
      <c r="F212" s="939">
        <v>4.46</v>
      </c>
      <c r="G212" s="923">
        <v>28.5</v>
      </c>
      <c r="H212" s="936">
        <v>2</v>
      </c>
      <c r="I212" s="937">
        <v>13.21</v>
      </c>
      <c r="J212" s="922">
        <v>75.5</v>
      </c>
      <c r="K212" s="940">
        <v>1.37</v>
      </c>
      <c r="L212" s="938">
        <v>2</v>
      </c>
      <c r="M212" s="938">
        <v>21</v>
      </c>
      <c r="N212" s="941">
        <v>7</v>
      </c>
      <c r="O212" s="938" t="s">
        <v>5833</v>
      </c>
      <c r="P212" s="942" t="s">
        <v>6219</v>
      </c>
      <c r="Q212" s="943"/>
      <c r="R212" s="981"/>
      <c r="S212" s="943">
        <f t="shared" si="10"/>
        <v>0</v>
      </c>
      <c r="T212" s="981">
        <f t="shared" si="11"/>
        <v>8.75</v>
      </c>
      <c r="U212" s="988"/>
      <c r="V212" s="934"/>
      <c r="W212" s="934"/>
      <c r="X212" s="986"/>
      <c r="Y212" s="984">
        <v>137</v>
      </c>
    </row>
    <row r="213" spans="1:25" ht="14.4" customHeight="1" x14ac:dyDescent="0.3">
      <c r="A213" s="948" t="s">
        <v>6220</v>
      </c>
      <c r="B213" s="934">
        <v>1</v>
      </c>
      <c r="C213" s="935">
        <v>2.75</v>
      </c>
      <c r="D213" s="933">
        <v>37</v>
      </c>
      <c r="E213" s="944">
        <v>1</v>
      </c>
      <c r="F213" s="939">
        <v>1.76</v>
      </c>
      <c r="G213" s="923">
        <v>26</v>
      </c>
      <c r="H213" s="936"/>
      <c r="I213" s="937"/>
      <c r="J213" s="921"/>
      <c r="K213" s="940">
        <v>1.76</v>
      </c>
      <c r="L213" s="938">
        <v>3</v>
      </c>
      <c r="M213" s="938">
        <v>27</v>
      </c>
      <c r="N213" s="941">
        <v>9</v>
      </c>
      <c r="O213" s="938" t="s">
        <v>5833</v>
      </c>
      <c r="P213" s="942" t="s">
        <v>6221</v>
      </c>
      <c r="Q213" s="943"/>
      <c r="R213" s="981"/>
      <c r="S213" s="943">
        <f t="shared" si="10"/>
        <v>-1</v>
      </c>
      <c r="T213" s="981">
        <f t="shared" si="11"/>
        <v>-1.76</v>
      </c>
      <c r="U213" s="988"/>
      <c r="V213" s="934"/>
      <c r="W213" s="934"/>
      <c r="X213" s="986"/>
      <c r="Y213" s="984"/>
    </row>
    <row r="214" spans="1:25" ht="14.4" customHeight="1" x14ac:dyDescent="0.3">
      <c r="A214" s="947" t="s">
        <v>6222</v>
      </c>
      <c r="B214" s="928"/>
      <c r="C214" s="929"/>
      <c r="D214" s="930"/>
      <c r="E214" s="931">
        <v>1</v>
      </c>
      <c r="F214" s="911">
        <v>1.33</v>
      </c>
      <c r="G214" s="912">
        <v>28</v>
      </c>
      <c r="H214" s="913">
        <v>1</v>
      </c>
      <c r="I214" s="914">
        <v>1.94</v>
      </c>
      <c r="J214" s="915">
        <v>36</v>
      </c>
      <c r="K214" s="916">
        <v>1.25</v>
      </c>
      <c r="L214" s="917">
        <v>3</v>
      </c>
      <c r="M214" s="917">
        <v>27</v>
      </c>
      <c r="N214" s="918">
        <v>9</v>
      </c>
      <c r="O214" s="917" t="s">
        <v>5833</v>
      </c>
      <c r="P214" s="932" t="s">
        <v>6223</v>
      </c>
      <c r="Q214" s="919"/>
      <c r="R214" s="980"/>
      <c r="S214" s="919">
        <f t="shared" si="10"/>
        <v>0</v>
      </c>
      <c r="T214" s="980">
        <f t="shared" si="11"/>
        <v>0.60999999999999988</v>
      </c>
      <c r="U214" s="987"/>
      <c r="V214" s="928"/>
      <c r="W214" s="928"/>
      <c r="X214" s="985"/>
      <c r="Y214" s="983">
        <v>27</v>
      </c>
    </row>
    <row r="215" spans="1:25" ht="14.4" customHeight="1" x14ac:dyDescent="0.3">
      <c r="A215" s="947" t="s">
        <v>6224</v>
      </c>
      <c r="B215" s="928"/>
      <c r="C215" s="929"/>
      <c r="D215" s="930"/>
      <c r="E215" s="913">
        <v>1</v>
      </c>
      <c r="F215" s="914">
        <v>3.86</v>
      </c>
      <c r="G215" s="920">
        <v>37</v>
      </c>
      <c r="H215" s="917"/>
      <c r="I215" s="911"/>
      <c r="J215" s="912"/>
      <c r="K215" s="916">
        <v>3.48</v>
      </c>
      <c r="L215" s="917">
        <v>4</v>
      </c>
      <c r="M215" s="917">
        <v>33</v>
      </c>
      <c r="N215" s="918">
        <v>11</v>
      </c>
      <c r="O215" s="917" t="s">
        <v>5833</v>
      </c>
      <c r="P215" s="932" t="s">
        <v>6225</v>
      </c>
      <c r="Q215" s="919"/>
      <c r="R215" s="980"/>
      <c r="S215" s="919">
        <f t="shared" si="10"/>
        <v>-1</v>
      </c>
      <c r="T215" s="980">
        <f t="shared" si="11"/>
        <v>-3.86</v>
      </c>
      <c r="U215" s="987"/>
      <c r="V215" s="928"/>
      <c r="W215" s="928"/>
      <c r="X215" s="985"/>
      <c r="Y215" s="983"/>
    </row>
    <row r="216" spans="1:25" ht="14.4" customHeight="1" x14ac:dyDescent="0.3">
      <c r="A216" s="947" t="s">
        <v>6226</v>
      </c>
      <c r="B216" s="928"/>
      <c r="C216" s="929"/>
      <c r="D216" s="930"/>
      <c r="E216" s="931"/>
      <c r="F216" s="911"/>
      <c r="G216" s="912"/>
      <c r="H216" s="913">
        <v>1</v>
      </c>
      <c r="I216" s="914">
        <v>2.31</v>
      </c>
      <c r="J216" s="915">
        <v>24</v>
      </c>
      <c r="K216" s="916">
        <v>0.6</v>
      </c>
      <c r="L216" s="917">
        <v>1</v>
      </c>
      <c r="M216" s="917">
        <v>9</v>
      </c>
      <c r="N216" s="918">
        <v>3</v>
      </c>
      <c r="O216" s="917" t="s">
        <v>5833</v>
      </c>
      <c r="P216" s="932" t="s">
        <v>6227</v>
      </c>
      <c r="Q216" s="919"/>
      <c r="R216" s="980"/>
      <c r="S216" s="919">
        <f t="shared" si="10"/>
        <v>1</v>
      </c>
      <c r="T216" s="980">
        <f t="shared" si="11"/>
        <v>2.31</v>
      </c>
      <c r="U216" s="987"/>
      <c r="V216" s="928"/>
      <c r="W216" s="928"/>
      <c r="X216" s="985"/>
      <c r="Y216" s="983">
        <v>21</v>
      </c>
    </row>
    <row r="217" spans="1:25" ht="14.4" customHeight="1" x14ac:dyDescent="0.3">
      <c r="A217" s="948" t="s">
        <v>6228</v>
      </c>
      <c r="B217" s="934"/>
      <c r="C217" s="935"/>
      <c r="D217" s="933"/>
      <c r="E217" s="944">
        <v>1</v>
      </c>
      <c r="F217" s="939">
        <v>4.95</v>
      </c>
      <c r="G217" s="923">
        <v>60</v>
      </c>
      <c r="H217" s="936">
        <v>1</v>
      </c>
      <c r="I217" s="937">
        <v>2.58</v>
      </c>
      <c r="J217" s="922">
        <v>34</v>
      </c>
      <c r="K217" s="940">
        <v>0.62</v>
      </c>
      <c r="L217" s="938">
        <v>1</v>
      </c>
      <c r="M217" s="938">
        <v>12</v>
      </c>
      <c r="N217" s="941">
        <v>4</v>
      </c>
      <c r="O217" s="938" t="s">
        <v>5833</v>
      </c>
      <c r="P217" s="942" t="s">
        <v>6229</v>
      </c>
      <c r="Q217" s="943"/>
      <c r="R217" s="981"/>
      <c r="S217" s="943">
        <f t="shared" si="10"/>
        <v>0</v>
      </c>
      <c r="T217" s="981">
        <f t="shared" si="11"/>
        <v>-2.37</v>
      </c>
      <c r="U217" s="988"/>
      <c r="V217" s="934"/>
      <c r="W217" s="934"/>
      <c r="X217" s="986"/>
      <c r="Y217" s="984">
        <v>30</v>
      </c>
    </row>
    <row r="218" spans="1:25" ht="14.4" customHeight="1" x14ac:dyDescent="0.3">
      <c r="A218" s="948" t="s">
        <v>6230</v>
      </c>
      <c r="B218" s="934"/>
      <c r="C218" s="935"/>
      <c r="D218" s="933"/>
      <c r="E218" s="944"/>
      <c r="F218" s="939"/>
      <c r="G218" s="923"/>
      <c r="H218" s="936">
        <v>1</v>
      </c>
      <c r="I218" s="937">
        <v>3.61</v>
      </c>
      <c r="J218" s="922">
        <v>42</v>
      </c>
      <c r="K218" s="940">
        <v>0.69</v>
      </c>
      <c r="L218" s="938">
        <v>1</v>
      </c>
      <c r="M218" s="938">
        <v>12</v>
      </c>
      <c r="N218" s="941">
        <v>4</v>
      </c>
      <c r="O218" s="938" t="s">
        <v>5833</v>
      </c>
      <c r="P218" s="942" t="s">
        <v>6231</v>
      </c>
      <c r="Q218" s="943"/>
      <c r="R218" s="981"/>
      <c r="S218" s="943">
        <f t="shared" si="10"/>
        <v>1</v>
      </c>
      <c r="T218" s="981">
        <f t="shared" si="11"/>
        <v>3.61</v>
      </c>
      <c r="U218" s="988"/>
      <c r="V218" s="934"/>
      <c r="W218" s="934"/>
      <c r="X218" s="986"/>
      <c r="Y218" s="984">
        <v>38</v>
      </c>
    </row>
    <row r="219" spans="1:25" ht="14.4" customHeight="1" x14ac:dyDescent="0.3">
      <c r="A219" s="947" t="s">
        <v>6232</v>
      </c>
      <c r="B219" s="928"/>
      <c r="C219" s="929"/>
      <c r="D219" s="930"/>
      <c r="E219" s="913">
        <v>1</v>
      </c>
      <c r="F219" s="914">
        <v>6.81</v>
      </c>
      <c r="G219" s="920">
        <v>27</v>
      </c>
      <c r="H219" s="917"/>
      <c r="I219" s="911"/>
      <c r="J219" s="912"/>
      <c r="K219" s="916">
        <v>6.81</v>
      </c>
      <c r="L219" s="917">
        <v>7</v>
      </c>
      <c r="M219" s="917">
        <v>60</v>
      </c>
      <c r="N219" s="918">
        <v>20</v>
      </c>
      <c r="O219" s="917" t="s">
        <v>5833</v>
      </c>
      <c r="P219" s="932" t="s">
        <v>6233</v>
      </c>
      <c r="Q219" s="919"/>
      <c r="R219" s="980"/>
      <c r="S219" s="919">
        <f t="shared" si="10"/>
        <v>-1</v>
      </c>
      <c r="T219" s="980">
        <f t="shared" si="11"/>
        <v>-6.81</v>
      </c>
      <c r="U219" s="987"/>
      <c r="V219" s="928"/>
      <c r="W219" s="928"/>
      <c r="X219" s="985"/>
      <c r="Y219" s="983"/>
    </row>
    <row r="220" spans="1:25" ht="14.4" customHeight="1" x14ac:dyDescent="0.3">
      <c r="A220" s="947" t="s">
        <v>6234</v>
      </c>
      <c r="B220" s="928">
        <v>2</v>
      </c>
      <c r="C220" s="929">
        <v>1.73</v>
      </c>
      <c r="D220" s="930">
        <v>30</v>
      </c>
      <c r="E220" s="931">
        <v>4</v>
      </c>
      <c r="F220" s="911">
        <v>3.3</v>
      </c>
      <c r="G220" s="912">
        <v>29</v>
      </c>
      <c r="H220" s="913">
        <v>6</v>
      </c>
      <c r="I220" s="914">
        <v>4.08</v>
      </c>
      <c r="J220" s="915">
        <v>23.2</v>
      </c>
      <c r="K220" s="916">
        <v>0.49</v>
      </c>
      <c r="L220" s="917">
        <v>2</v>
      </c>
      <c r="M220" s="917">
        <v>21</v>
      </c>
      <c r="N220" s="918">
        <v>7</v>
      </c>
      <c r="O220" s="917" t="s">
        <v>5833</v>
      </c>
      <c r="P220" s="932" t="s">
        <v>6235</v>
      </c>
      <c r="Q220" s="919"/>
      <c r="R220" s="980"/>
      <c r="S220" s="919">
        <f t="shared" si="10"/>
        <v>2</v>
      </c>
      <c r="T220" s="980">
        <f t="shared" si="11"/>
        <v>0.78000000000000025</v>
      </c>
      <c r="U220" s="987"/>
      <c r="V220" s="928"/>
      <c r="W220" s="928"/>
      <c r="X220" s="985"/>
      <c r="Y220" s="983">
        <v>97</v>
      </c>
    </row>
    <row r="221" spans="1:25" ht="14.4" customHeight="1" x14ac:dyDescent="0.3">
      <c r="A221" s="948" t="s">
        <v>6236</v>
      </c>
      <c r="B221" s="934">
        <v>8</v>
      </c>
      <c r="C221" s="935">
        <v>6.75</v>
      </c>
      <c r="D221" s="933">
        <v>27.5</v>
      </c>
      <c r="E221" s="944">
        <v>1</v>
      </c>
      <c r="F221" s="939">
        <v>0.61</v>
      </c>
      <c r="G221" s="923">
        <v>20</v>
      </c>
      <c r="H221" s="936">
        <v>7</v>
      </c>
      <c r="I221" s="937">
        <v>6.37</v>
      </c>
      <c r="J221" s="922">
        <v>26.4</v>
      </c>
      <c r="K221" s="940">
        <v>0.61</v>
      </c>
      <c r="L221" s="938">
        <v>3</v>
      </c>
      <c r="M221" s="938">
        <v>24</v>
      </c>
      <c r="N221" s="941">
        <v>8</v>
      </c>
      <c r="O221" s="938" t="s">
        <v>5833</v>
      </c>
      <c r="P221" s="942" t="s">
        <v>6237</v>
      </c>
      <c r="Q221" s="943"/>
      <c r="R221" s="981"/>
      <c r="S221" s="943">
        <f t="shared" si="10"/>
        <v>6</v>
      </c>
      <c r="T221" s="981">
        <f t="shared" si="11"/>
        <v>5.76</v>
      </c>
      <c r="U221" s="988"/>
      <c r="V221" s="934"/>
      <c r="W221" s="934"/>
      <c r="X221" s="986"/>
      <c r="Y221" s="984">
        <v>132</v>
      </c>
    </row>
    <row r="222" spans="1:25" ht="14.4" customHeight="1" x14ac:dyDescent="0.3">
      <c r="A222" s="948" t="s">
        <v>6238</v>
      </c>
      <c r="B222" s="934">
        <v>2</v>
      </c>
      <c r="C222" s="935">
        <v>2.64</v>
      </c>
      <c r="D222" s="933">
        <v>33</v>
      </c>
      <c r="E222" s="944">
        <v>2</v>
      </c>
      <c r="F222" s="939">
        <v>2.5299999999999998</v>
      </c>
      <c r="G222" s="923">
        <v>27.5</v>
      </c>
      <c r="H222" s="936">
        <v>1</v>
      </c>
      <c r="I222" s="937">
        <v>2.6</v>
      </c>
      <c r="J222" s="922">
        <v>56</v>
      </c>
      <c r="K222" s="940">
        <v>1.19</v>
      </c>
      <c r="L222" s="938">
        <v>4</v>
      </c>
      <c r="M222" s="938">
        <v>33</v>
      </c>
      <c r="N222" s="941">
        <v>11</v>
      </c>
      <c r="O222" s="938" t="s">
        <v>5833</v>
      </c>
      <c r="P222" s="942" t="s">
        <v>6239</v>
      </c>
      <c r="Q222" s="943"/>
      <c r="R222" s="981"/>
      <c r="S222" s="943">
        <f t="shared" si="10"/>
        <v>-1</v>
      </c>
      <c r="T222" s="981">
        <f t="shared" si="11"/>
        <v>7.0000000000000284E-2</v>
      </c>
      <c r="U222" s="988"/>
      <c r="V222" s="934"/>
      <c r="W222" s="934"/>
      <c r="X222" s="986"/>
      <c r="Y222" s="984">
        <v>45</v>
      </c>
    </row>
    <row r="223" spans="1:25" ht="14.4" customHeight="1" x14ac:dyDescent="0.3">
      <c r="A223" s="947" t="s">
        <v>6240</v>
      </c>
      <c r="B223" s="928">
        <v>3</v>
      </c>
      <c r="C223" s="929">
        <v>1.58</v>
      </c>
      <c r="D223" s="930">
        <v>20</v>
      </c>
      <c r="E223" s="931">
        <v>2</v>
      </c>
      <c r="F223" s="911">
        <v>1.1499999999999999</v>
      </c>
      <c r="G223" s="912">
        <v>21.5</v>
      </c>
      <c r="H223" s="913">
        <v>5</v>
      </c>
      <c r="I223" s="914">
        <v>6.71</v>
      </c>
      <c r="J223" s="915">
        <v>42.4</v>
      </c>
      <c r="K223" s="916">
        <v>0.47</v>
      </c>
      <c r="L223" s="917">
        <v>2</v>
      </c>
      <c r="M223" s="917">
        <v>21</v>
      </c>
      <c r="N223" s="918">
        <v>7</v>
      </c>
      <c r="O223" s="917" t="s">
        <v>5833</v>
      </c>
      <c r="P223" s="932" t="s">
        <v>6241</v>
      </c>
      <c r="Q223" s="919"/>
      <c r="R223" s="980"/>
      <c r="S223" s="919">
        <f t="shared" si="10"/>
        <v>3</v>
      </c>
      <c r="T223" s="980">
        <f t="shared" si="11"/>
        <v>5.5600000000000005</v>
      </c>
      <c r="U223" s="987"/>
      <c r="V223" s="928"/>
      <c r="W223" s="928"/>
      <c r="X223" s="985"/>
      <c r="Y223" s="983">
        <v>177</v>
      </c>
    </row>
    <row r="224" spans="1:25" ht="14.4" customHeight="1" x14ac:dyDescent="0.3">
      <c r="A224" s="948" t="s">
        <v>6242</v>
      </c>
      <c r="B224" s="934">
        <v>3</v>
      </c>
      <c r="C224" s="935">
        <v>2.2000000000000002</v>
      </c>
      <c r="D224" s="933">
        <v>26.7</v>
      </c>
      <c r="E224" s="944">
        <v>4</v>
      </c>
      <c r="F224" s="939">
        <v>3.93</v>
      </c>
      <c r="G224" s="923">
        <v>29.8</v>
      </c>
      <c r="H224" s="936">
        <v>5</v>
      </c>
      <c r="I224" s="937">
        <v>3.9</v>
      </c>
      <c r="J224" s="922">
        <v>28.6</v>
      </c>
      <c r="K224" s="940">
        <v>0.63</v>
      </c>
      <c r="L224" s="938">
        <v>3</v>
      </c>
      <c r="M224" s="938">
        <v>27</v>
      </c>
      <c r="N224" s="941">
        <v>9</v>
      </c>
      <c r="O224" s="938" t="s">
        <v>5833</v>
      </c>
      <c r="P224" s="942" t="s">
        <v>6243</v>
      </c>
      <c r="Q224" s="943"/>
      <c r="R224" s="981"/>
      <c r="S224" s="943">
        <f t="shared" si="10"/>
        <v>1</v>
      </c>
      <c r="T224" s="981">
        <f t="shared" si="11"/>
        <v>-3.0000000000000249E-2</v>
      </c>
      <c r="U224" s="988"/>
      <c r="V224" s="934"/>
      <c r="W224" s="934"/>
      <c r="X224" s="986"/>
      <c r="Y224" s="984">
        <v>98</v>
      </c>
    </row>
    <row r="225" spans="1:25" ht="14.4" customHeight="1" x14ac:dyDescent="0.3">
      <c r="A225" s="948" t="s">
        <v>6244</v>
      </c>
      <c r="B225" s="934">
        <v>3</v>
      </c>
      <c r="C225" s="935">
        <v>4.04</v>
      </c>
      <c r="D225" s="933">
        <v>30.3</v>
      </c>
      <c r="E225" s="944">
        <v>1</v>
      </c>
      <c r="F225" s="939">
        <v>0.97</v>
      </c>
      <c r="G225" s="923">
        <v>32</v>
      </c>
      <c r="H225" s="936">
        <v>1</v>
      </c>
      <c r="I225" s="937">
        <v>2.16</v>
      </c>
      <c r="J225" s="922">
        <v>56</v>
      </c>
      <c r="K225" s="940">
        <v>0.97</v>
      </c>
      <c r="L225" s="938">
        <v>4</v>
      </c>
      <c r="M225" s="938">
        <v>33</v>
      </c>
      <c r="N225" s="941">
        <v>11</v>
      </c>
      <c r="O225" s="938" t="s">
        <v>5833</v>
      </c>
      <c r="P225" s="942" t="s">
        <v>6245</v>
      </c>
      <c r="Q225" s="943"/>
      <c r="R225" s="981"/>
      <c r="S225" s="943">
        <f t="shared" si="10"/>
        <v>0</v>
      </c>
      <c r="T225" s="981">
        <f t="shared" si="11"/>
        <v>1.1900000000000002</v>
      </c>
      <c r="U225" s="988"/>
      <c r="V225" s="934"/>
      <c r="W225" s="934"/>
      <c r="X225" s="986"/>
      <c r="Y225" s="984">
        <v>45</v>
      </c>
    </row>
    <row r="226" spans="1:25" ht="14.4" customHeight="1" x14ac:dyDescent="0.3">
      <c r="A226" s="947" t="s">
        <v>6246</v>
      </c>
      <c r="B226" s="928">
        <v>4</v>
      </c>
      <c r="C226" s="929">
        <v>4.72</v>
      </c>
      <c r="D226" s="930">
        <v>22.5</v>
      </c>
      <c r="E226" s="913">
        <v>4</v>
      </c>
      <c r="F226" s="914">
        <v>4.4000000000000004</v>
      </c>
      <c r="G226" s="920">
        <v>21.3</v>
      </c>
      <c r="H226" s="917">
        <v>3</v>
      </c>
      <c r="I226" s="911">
        <v>6.87</v>
      </c>
      <c r="J226" s="915">
        <v>40</v>
      </c>
      <c r="K226" s="916">
        <v>0.32</v>
      </c>
      <c r="L226" s="917">
        <v>1</v>
      </c>
      <c r="M226" s="917">
        <v>9</v>
      </c>
      <c r="N226" s="918">
        <v>3</v>
      </c>
      <c r="O226" s="917" t="s">
        <v>5833</v>
      </c>
      <c r="P226" s="932" t="s">
        <v>6247</v>
      </c>
      <c r="Q226" s="919"/>
      <c r="R226" s="980"/>
      <c r="S226" s="919">
        <f t="shared" si="10"/>
        <v>-1</v>
      </c>
      <c r="T226" s="980">
        <f t="shared" si="11"/>
        <v>2.4699999999999998</v>
      </c>
      <c r="U226" s="987"/>
      <c r="V226" s="928"/>
      <c r="W226" s="928"/>
      <c r="X226" s="985"/>
      <c r="Y226" s="983">
        <v>111</v>
      </c>
    </row>
    <row r="227" spans="1:25" ht="14.4" customHeight="1" x14ac:dyDescent="0.3">
      <c r="A227" s="948" t="s">
        <v>6248</v>
      </c>
      <c r="B227" s="934">
        <v>2</v>
      </c>
      <c r="C227" s="935">
        <v>1.1000000000000001</v>
      </c>
      <c r="D227" s="933">
        <v>16.5</v>
      </c>
      <c r="E227" s="936">
        <v>5</v>
      </c>
      <c r="F227" s="937">
        <v>4.68</v>
      </c>
      <c r="G227" s="921">
        <v>24.4</v>
      </c>
      <c r="H227" s="938"/>
      <c r="I227" s="939"/>
      <c r="J227" s="923"/>
      <c r="K227" s="940">
        <v>0.42</v>
      </c>
      <c r="L227" s="938">
        <v>2</v>
      </c>
      <c r="M227" s="938">
        <v>15</v>
      </c>
      <c r="N227" s="941">
        <v>5</v>
      </c>
      <c r="O227" s="938" t="s">
        <v>5833</v>
      </c>
      <c r="P227" s="942" t="s">
        <v>6249</v>
      </c>
      <c r="Q227" s="943"/>
      <c r="R227" s="981"/>
      <c r="S227" s="943">
        <f t="shared" si="10"/>
        <v>-5</v>
      </c>
      <c r="T227" s="981">
        <f t="shared" si="11"/>
        <v>-4.68</v>
      </c>
      <c r="U227" s="988"/>
      <c r="V227" s="934"/>
      <c r="W227" s="934"/>
      <c r="X227" s="986"/>
      <c r="Y227" s="984"/>
    </row>
    <row r="228" spans="1:25" ht="14.4" customHeight="1" x14ac:dyDescent="0.3">
      <c r="A228" s="948" t="s">
        <v>6250</v>
      </c>
      <c r="B228" s="934">
        <v>2</v>
      </c>
      <c r="C228" s="935">
        <v>3.21</v>
      </c>
      <c r="D228" s="933">
        <v>40.5</v>
      </c>
      <c r="E228" s="936">
        <v>2</v>
      </c>
      <c r="F228" s="937">
        <v>1.44</v>
      </c>
      <c r="G228" s="921">
        <v>20.5</v>
      </c>
      <c r="H228" s="938">
        <v>1</v>
      </c>
      <c r="I228" s="939">
        <v>0.72</v>
      </c>
      <c r="J228" s="922">
        <v>10</v>
      </c>
      <c r="K228" s="940">
        <v>0.72</v>
      </c>
      <c r="L228" s="938">
        <v>3</v>
      </c>
      <c r="M228" s="938">
        <v>24</v>
      </c>
      <c r="N228" s="941">
        <v>8</v>
      </c>
      <c r="O228" s="938" t="s">
        <v>5833</v>
      </c>
      <c r="P228" s="942" t="s">
        <v>6251</v>
      </c>
      <c r="Q228" s="943"/>
      <c r="R228" s="981"/>
      <c r="S228" s="943">
        <f t="shared" si="10"/>
        <v>-1</v>
      </c>
      <c r="T228" s="981">
        <f t="shared" si="11"/>
        <v>-0.72</v>
      </c>
      <c r="U228" s="988"/>
      <c r="V228" s="934"/>
      <c r="W228" s="934"/>
      <c r="X228" s="986"/>
      <c r="Y228" s="984">
        <v>2</v>
      </c>
    </row>
    <row r="229" spans="1:25" ht="14.4" customHeight="1" x14ac:dyDescent="0.3">
      <c r="A229" s="947" t="s">
        <v>6252</v>
      </c>
      <c r="B229" s="928"/>
      <c r="C229" s="929"/>
      <c r="D229" s="930"/>
      <c r="E229" s="931">
        <v>1</v>
      </c>
      <c r="F229" s="911">
        <v>0.56999999999999995</v>
      </c>
      <c r="G229" s="912">
        <v>14</v>
      </c>
      <c r="H229" s="913">
        <v>2</v>
      </c>
      <c r="I229" s="914">
        <v>3.04</v>
      </c>
      <c r="J229" s="915">
        <v>42</v>
      </c>
      <c r="K229" s="916">
        <v>0.56999999999999995</v>
      </c>
      <c r="L229" s="917">
        <v>2</v>
      </c>
      <c r="M229" s="917">
        <v>21</v>
      </c>
      <c r="N229" s="918">
        <v>7</v>
      </c>
      <c r="O229" s="917" t="s">
        <v>5833</v>
      </c>
      <c r="P229" s="932" t="s">
        <v>6253</v>
      </c>
      <c r="Q229" s="919"/>
      <c r="R229" s="980"/>
      <c r="S229" s="919">
        <f t="shared" si="10"/>
        <v>1</v>
      </c>
      <c r="T229" s="980">
        <f t="shared" si="11"/>
        <v>2.4700000000000002</v>
      </c>
      <c r="U229" s="987"/>
      <c r="V229" s="928"/>
      <c r="W229" s="928"/>
      <c r="X229" s="985"/>
      <c r="Y229" s="983">
        <v>70</v>
      </c>
    </row>
    <row r="230" spans="1:25" ht="14.4" customHeight="1" x14ac:dyDescent="0.3">
      <c r="A230" s="948" t="s">
        <v>6254</v>
      </c>
      <c r="B230" s="934">
        <v>1</v>
      </c>
      <c r="C230" s="935">
        <v>1.17</v>
      </c>
      <c r="D230" s="933">
        <v>35</v>
      </c>
      <c r="E230" s="944">
        <v>1</v>
      </c>
      <c r="F230" s="939">
        <v>0.67</v>
      </c>
      <c r="G230" s="923">
        <v>15</v>
      </c>
      <c r="H230" s="936">
        <v>2</v>
      </c>
      <c r="I230" s="937">
        <v>1.98</v>
      </c>
      <c r="J230" s="922">
        <v>31</v>
      </c>
      <c r="K230" s="940">
        <v>0.67</v>
      </c>
      <c r="L230" s="938">
        <v>3</v>
      </c>
      <c r="M230" s="938">
        <v>24</v>
      </c>
      <c r="N230" s="941">
        <v>8</v>
      </c>
      <c r="O230" s="938" t="s">
        <v>5833</v>
      </c>
      <c r="P230" s="942" t="s">
        <v>6253</v>
      </c>
      <c r="Q230" s="943"/>
      <c r="R230" s="981"/>
      <c r="S230" s="943">
        <f t="shared" si="10"/>
        <v>1</v>
      </c>
      <c r="T230" s="981">
        <f t="shared" si="11"/>
        <v>1.31</v>
      </c>
      <c r="U230" s="988"/>
      <c r="V230" s="934"/>
      <c r="W230" s="934"/>
      <c r="X230" s="986"/>
      <c r="Y230" s="984">
        <v>46</v>
      </c>
    </row>
    <row r="231" spans="1:25" ht="14.4" customHeight="1" x14ac:dyDescent="0.3">
      <c r="A231" s="948" t="s">
        <v>6255</v>
      </c>
      <c r="B231" s="934"/>
      <c r="C231" s="935"/>
      <c r="D231" s="933"/>
      <c r="E231" s="944"/>
      <c r="F231" s="939"/>
      <c r="G231" s="923"/>
      <c r="H231" s="936">
        <v>1</v>
      </c>
      <c r="I231" s="937">
        <v>1.07</v>
      </c>
      <c r="J231" s="922">
        <v>31</v>
      </c>
      <c r="K231" s="940">
        <v>1.02</v>
      </c>
      <c r="L231" s="938">
        <v>3</v>
      </c>
      <c r="M231" s="938">
        <v>30</v>
      </c>
      <c r="N231" s="941">
        <v>10</v>
      </c>
      <c r="O231" s="938" t="s">
        <v>5833</v>
      </c>
      <c r="P231" s="942" t="s">
        <v>6253</v>
      </c>
      <c r="Q231" s="943"/>
      <c r="R231" s="981"/>
      <c r="S231" s="943">
        <f t="shared" si="10"/>
        <v>1</v>
      </c>
      <c r="T231" s="981">
        <f t="shared" si="11"/>
        <v>1.07</v>
      </c>
      <c r="U231" s="988"/>
      <c r="V231" s="934"/>
      <c r="W231" s="934"/>
      <c r="X231" s="986"/>
      <c r="Y231" s="984">
        <v>21</v>
      </c>
    </row>
    <row r="232" spans="1:25" ht="14.4" customHeight="1" x14ac:dyDescent="0.3">
      <c r="A232" s="947" t="s">
        <v>6256</v>
      </c>
      <c r="B232" s="928"/>
      <c r="C232" s="929"/>
      <c r="D232" s="930"/>
      <c r="E232" s="931">
        <v>1</v>
      </c>
      <c r="F232" s="911">
        <v>1.1100000000000001</v>
      </c>
      <c r="G232" s="912">
        <v>5</v>
      </c>
      <c r="H232" s="913">
        <v>1</v>
      </c>
      <c r="I232" s="914">
        <v>1.1100000000000001</v>
      </c>
      <c r="J232" s="915">
        <v>32</v>
      </c>
      <c r="K232" s="916">
        <v>1.1100000000000001</v>
      </c>
      <c r="L232" s="917">
        <v>4</v>
      </c>
      <c r="M232" s="917">
        <v>36</v>
      </c>
      <c r="N232" s="918">
        <v>12</v>
      </c>
      <c r="O232" s="917" t="s">
        <v>5833</v>
      </c>
      <c r="P232" s="932" t="s">
        <v>6257</v>
      </c>
      <c r="Q232" s="919"/>
      <c r="R232" s="980"/>
      <c r="S232" s="919">
        <f t="shared" si="10"/>
        <v>0</v>
      </c>
      <c r="T232" s="980">
        <f t="shared" si="11"/>
        <v>0</v>
      </c>
      <c r="U232" s="987"/>
      <c r="V232" s="928"/>
      <c r="W232" s="928"/>
      <c r="X232" s="985"/>
      <c r="Y232" s="983">
        <v>20</v>
      </c>
    </row>
    <row r="233" spans="1:25" ht="14.4" customHeight="1" x14ac:dyDescent="0.3">
      <c r="A233" s="947" t="s">
        <v>6258</v>
      </c>
      <c r="B233" s="928">
        <v>1</v>
      </c>
      <c r="C233" s="929">
        <v>0.93</v>
      </c>
      <c r="D233" s="930">
        <v>29</v>
      </c>
      <c r="E233" s="913"/>
      <c r="F233" s="914"/>
      <c r="G233" s="920"/>
      <c r="H233" s="917"/>
      <c r="I233" s="911"/>
      <c r="J233" s="912"/>
      <c r="K233" s="916">
        <v>0.56000000000000005</v>
      </c>
      <c r="L233" s="917">
        <v>2</v>
      </c>
      <c r="M233" s="917">
        <v>21</v>
      </c>
      <c r="N233" s="918">
        <v>7</v>
      </c>
      <c r="O233" s="917" t="s">
        <v>5833</v>
      </c>
      <c r="P233" s="932" t="s">
        <v>6259</v>
      </c>
      <c r="Q233" s="919"/>
      <c r="R233" s="980"/>
      <c r="S233" s="919">
        <f t="shared" si="10"/>
        <v>0</v>
      </c>
      <c r="T233" s="980">
        <f t="shared" si="11"/>
        <v>0</v>
      </c>
      <c r="U233" s="987"/>
      <c r="V233" s="928"/>
      <c r="W233" s="928"/>
      <c r="X233" s="985"/>
      <c r="Y233" s="983"/>
    </row>
    <row r="234" spans="1:25" ht="14.4" customHeight="1" x14ac:dyDescent="0.3">
      <c r="A234" s="948" t="s">
        <v>6260</v>
      </c>
      <c r="B234" s="934"/>
      <c r="C234" s="935"/>
      <c r="D234" s="933"/>
      <c r="E234" s="936">
        <v>3</v>
      </c>
      <c r="F234" s="937">
        <v>6.14</v>
      </c>
      <c r="G234" s="921">
        <v>31</v>
      </c>
      <c r="H234" s="938"/>
      <c r="I234" s="939"/>
      <c r="J234" s="923"/>
      <c r="K234" s="940">
        <v>0.78</v>
      </c>
      <c r="L234" s="938">
        <v>3</v>
      </c>
      <c r="M234" s="938">
        <v>27</v>
      </c>
      <c r="N234" s="941">
        <v>9</v>
      </c>
      <c r="O234" s="938" t="s">
        <v>5833</v>
      </c>
      <c r="P234" s="942" t="s">
        <v>6261</v>
      </c>
      <c r="Q234" s="943"/>
      <c r="R234" s="981"/>
      <c r="S234" s="943">
        <f t="shared" si="10"/>
        <v>-3</v>
      </c>
      <c r="T234" s="981">
        <f t="shared" si="11"/>
        <v>-6.14</v>
      </c>
      <c r="U234" s="988"/>
      <c r="V234" s="934"/>
      <c r="W234" s="934"/>
      <c r="X234" s="986"/>
      <c r="Y234" s="984"/>
    </row>
    <row r="235" spans="1:25" ht="14.4" customHeight="1" x14ac:dyDescent="0.3">
      <c r="A235" s="947" t="s">
        <v>6262</v>
      </c>
      <c r="B235" s="928">
        <v>12</v>
      </c>
      <c r="C235" s="929">
        <v>9.56</v>
      </c>
      <c r="D235" s="930">
        <v>26</v>
      </c>
      <c r="E235" s="931">
        <v>18</v>
      </c>
      <c r="F235" s="911">
        <v>13.8</v>
      </c>
      <c r="G235" s="912">
        <v>24.3</v>
      </c>
      <c r="H235" s="913">
        <v>16</v>
      </c>
      <c r="I235" s="914">
        <v>12.33</v>
      </c>
      <c r="J235" s="915">
        <v>24.1</v>
      </c>
      <c r="K235" s="916">
        <v>0.43</v>
      </c>
      <c r="L235" s="917">
        <v>2</v>
      </c>
      <c r="M235" s="917">
        <v>18</v>
      </c>
      <c r="N235" s="918">
        <v>6</v>
      </c>
      <c r="O235" s="917" t="s">
        <v>5833</v>
      </c>
      <c r="P235" s="932" t="s">
        <v>6263</v>
      </c>
      <c r="Q235" s="919"/>
      <c r="R235" s="980"/>
      <c r="S235" s="919">
        <f t="shared" si="10"/>
        <v>-2</v>
      </c>
      <c r="T235" s="980">
        <f t="shared" si="11"/>
        <v>-1.4700000000000006</v>
      </c>
      <c r="U235" s="987"/>
      <c r="V235" s="928"/>
      <c r="W235" s="928"/>
      <c r="X235" s="985"/>
      <c r="Y235" s="983">
        <v>290</v>
      </c>
    </row>
    <row r="236" spans="1:25" ht="14.4" customHeight="1" x14ac:dyDescent="0.3">
      <c r="A236" s="948" t="s">
        <v>6264</v>
      </c>
      <c r="B236" s="934">
        <v>17</v>
      </c>
      <c r="C236" s="935">
        <v>14.8</v>
      </c>
      <c r="D236" s="933">
        <v>27.2</v>
      </c>
      <c r="E236" s="944">
        <v>18</v>
      </c>
      <c r="F236" s="939">
        <v>11.41</v>
      </c>
      <c r="G236" s="923">
        <v>21.6</v>
      </c>
      <c r="H236" s="936">
        <v>18</v>
      </c>
      <c r="I236" s="937">
        <v>16.45</v>
      </c>
      <c r="J236" s="922">
        <v>28.3</v>
      </c>
      <c r="K236" s="940">
        <v>0.5</v>
      </c>
      <c r="L236" s="938">
        <v>2</v>
      </c>
      <c r="M236" s="938">
        <v>21</v>
      </c>
      <c r="N236" s="941">
        <v>7</v>
      </c>
      <c r="O236" s="938" t="s">
        <v>5833</v>
      </c>
      <c r="P236" s="942" t="s">
        <v>6265</v>
      </c>
      <c r="Q236" s="943"/>
      <c r="R236" s="981"/>
      <c r="S236" s="943">
        <f t="shared" si="10"/>
        <v>0</v>
      </c>
      <c r="T236" s="981">
        <f t="shared" si="11"/>
        <v>5.0399999999999991</v>
      </c>
      <c r="U236" s="988"/>
      <c r="V236" s="934"/>
      <c r="W236" s="934"/>
      <c r="X236" s="986"/>
      <c r="Y236" s="984">
        <v>384</v>
      </c>
    </row>
    <row r="237" spans="1:25" ht="14.4" customHeight="1" x14ac:dyDescent="0.3">
      <c r="A237" s="948" t="s">
        <v>6266</v>
      </c>
      <c r="B237" s="934">
        <v>3</v>
      </c>
      <c r="C237" s="935">
        <v>3.07</v>
      </c>
      <c r="D237" s="933">
        <v>32.700000000000003</v>
      </c>
      <c r="E237" s="944"/>
      <c r="F237" s="939"/>
      <c r="G237" s="923"/>
      <c r="H237" s="936">
        <v>6</v>
      </c>
      <c r="I237" s="937">
        <v>8.35</v>
      </c>
      <c r="J237" s="922">
        <v>35.5</v>
      </c>
      <c r="K237" s="940">
        <v>0.75</v>
      </c>
      <c r="L237" s="938">
        <v>3</v>
      </c>
      <c r="M237" s="938">
        <v>27</v>
      </c>
      <c r="N237" s="941">
        <v>9</v>
      </c>
      <c r="O237" s="938" t="s">
        <v>5833</v>
      </c>
      <c r="P237" s="942" t="s">
        <v>6267</v>
      </c>
      <c r="Q237" s="943"/>
      <c r="R237" s="981"/>
      <c r="S237" s="943">
        <f t="shared" si="10"/>
        <v>6</v>
      </c>
      <c r="T237" s="981">
        <f t="shared" si="11"/>
        <v>8.35</v>
      </c>
      <c r="U237" s="988"/>
      <c r="V237" s="934"/>
      <c r="W237" s="934"/>
      <c r="X237" s="986"/>
      <c r="Y237" s="984">
        <v>159</v>
      </c>
    </row>
    <row r="238" spans="1:25" ht="14.4" customHeight="1" x14ac:dyDescent="0.3">
      <c r="A238" s="947" t="s">
        <v>6268</v>
      </c>
      <c r="B238" s="924">
        <v>4</v>
      </c>
      <c r="C238" s="925">
        <v>2.04</v>
      </c>
      <c r="D238" s="926">
        <v>19.8</v>
      </c>
      <c r="E238" s="931">
        <v>1</v>
      </c>
      <c r="F238" s="911">
        <v>0.87</v>
      </c>
      <c r="G238" s="912">
        <v>29</v>
      </c>
      <c r="H238" s="917">
        <v>2</v>
      </c>
      <c r="I238" s="911">
        <v>1.1200000000000001</v>
      </c>
      <c r="J238" s="915">
        <v>20.5</v>
      </c>
      <c r="K238" s="916">
        <v>0.42</v>
      </c>
      <c r="L238" s="917">
        <v>2</v>
      </c>
      <c r="M238" s="917">
        <v>18</v>
      </c>
      <c r="N238" s="918">
        <v>6</v>
      </c>
      <c r="O238" s="917" t="s">
        <v>5833</v>
      </c>
      <c r="P238" s="932" t="s">
        <v>6269</v>
      </c>
      <c r="Q238" s="919"/>
      <c r="R238" s="980"/>
      <c r="S238" s="919">
        <f t="shared" si="10"/>
        <v>1</v>
      </c>
      <c r="T238" s="980">
        <f t="shared" si="11"/>
        <v>0.25000000000000011</v>
      </c>
      <c r="U238" s="987"/>
      <c r="V238" s="928"/>
      <c r="W238" s="928"/>
      <c r="X238" s="985"/>
      <c r="Y238" s="983">
        <v>29</v>
      </c>
    </row>
    <row r="239" spans="1:25" ht="14.4" customHeight="1" x14ac:dyDescent="0.3">
      <c r="A239" s="948" t="s">
        <v>6270</v>
      </c>
      <c r="B239" s="945">
        <v>2</v>
      </c>
      <c r="C239" s="946">
        <v>1.19</v>
      </c>
      <c r="D239" s="927">
        <v>19</v>
      </c>
      <c r="E239" s="944">
        <v>3</v>
      </c>
      <c r="F239" s="939">
        <v>2.0499999999999998</v>
      </c>
      <c r="G239" s="923">
        <v>23</v>
      </c>
      <c r="H239" s="938">
        <v>3</v>
      </c>
      <c r="I239" s="939">
        <v>1.56</v>
      </c>
      <c r="J239" s="922">
        <v>15.3</v>
      </c>
      <c r="K239" s="940">
        <v>0.52</v>
      </c>
      <c r="L239" s="938">
        <v>3</v>
      </c>
      <c r="M239" s="938">
        <v>24</v>
      </c>
      <c r="N239" s="941">
        <v>8</v>
      </c>
      <c r="O239" s="938" t="s">
        <v>5833</v>
      </c>
      <c r="P239" s="942" t="s">
        <v>6271</v>
      </c>
      <c r="Q239" s="943"/>
      <c r="R239" s="981"/>
      <c r="S239" s="943">
        <f t="shared" si="10"/>
        <v>0</v>
      </c>
      <c r="T239" s="981">
        <f t="shared" si="11"/>
        <v>-0.48999999999999977</v>
      </c>
      <c r="U239" s="988"/>
      <c r="V239" s="934"/>
      <c r="W239" s="934"/>
      <c r="X239" s="986"/>
      <c r="Y239" s="984">
        <v>22</v>
      </c>
    </row>
    <row r="240" spans="1:25" ht="14.4" customHeight="1" x14ac:dyDescent="0.3">
      <c r="A240" s="948" t="s">
        <v>6272</v>
      </c>
      <c r="B240" s="945">
        <v>1</v>
      </c>
      <c r="C240" s="946">
        <v>3.61</v>
      </c>
      <c r="D240" s="927">
        <v>45</v>
      </c>
      <c r="E240" s="944"/>
      <c r="F240" s="939"/>
      <c r="G240" s="923"/>
      <c r="H240" s="938"/>
      <c r="I240" s="939"/>
      <c r="J240" s="923"/>
      <c r="K240" s="940">
        <v>0.68</v>
      </c>
      <c r="L240" s="938">
        <v>3</v>
      </c>
      <c r="M240" s="938">
        <v>27</v>
      </c>
      <c r="N240" s="941">
        <v>9</v>
      </c>
      <c r="O240" s="938" t="s">
        <v>5833</v>
      </c>
      <c r="P240" s="942" t="s">
        <v>6273</v>
      </c>
      <c r="Q240" s="943"/>
      <c r="R240" s="981"/>
      <c r="S240" s="943">
        <f t="shared" si="10"/>
        <v>0</v>
      </c>
      <c r="T240" s="981">
        <f t="shared" si="11"/>
        <v>0</v>
      </c>
      <c r="U240" s="988"/>
      <c r="V240" s="934"/>
      <c r="W240" s="934"/>
      <c r="X240" s="986"/>
      <c r="Y240" s="984"/>
    </row>
    <row r="241" spans="1:25" ht="14.4" customHeight="1" x14ac:dyDescent="0.3">
      <c r="A241" s="947" t="s">
        <v>6274</v>
      </c>
      <c r="B241" s="924">
        <v>2</v>
      </c>
      <c r="C241" s="925">
        <v>1.94</v>
      </c>
      <c r="D241" s="926">
        <v>32</v>
      </c>
      <c r="E241" s="931">
        <v>1</v>
      </c>
      <c r="F241" s="911">
        <v>0.84</v>
      </c>
      <c r="G241" s="912">
        <v>29</v>
      </c>
      <c r="H241" s="917"/>
      <c r="I241" s="911"/>
      <c r="J241" s="912"/>
      <c r="K241" s="916">
        <v>0.51</v>
      </c>
      <c r="L241" s="917">
        <v>2</v>
      </c>
      <c r="M241" s="917">
        <v>21</v>
      </c>
      <c r="N241" s="918">
        <v>7</v>
      </c>
      <c r="O241" s="917" t="s">
        <v>5833</v>
      </c>
      <c r="P241" s="932" t="s">
        <v>6275</v>
      </c>
      <c r="Q241" s="919"/>
      <c r="R241" s="980"/>
      <c r="S241" s="919">
        <f t="shared" si="10"/>
        <v>-1</v>
      </c>
      <c r="T241" s="980">
        <f t="shared" si="11"/>
        <v>-0.84</v>
      </c>
      <c r="U241" s="987"/>
      <c r="V241" s="928"/>
      <c r="W241" s="928"/>
      <c r="X241" s="985"/>
      <c r="Y241" s="983"/>
    </row>
    <row r="242" spans="1:25" ht="14.4" customHeight="1" x14ac:dyDescent="0.3">
      <c r="A242" s="948" t="s">
        <v>6276</v>
      </c>
      <c r="B242" s="945">
        <v>1</v>
      </c>
      <c r="C242" s="946">
        <v>0.84</v>
      </c>
      <c r="D242" s="927">
        <v>31</v>
      </c>
      <c r="E242" s="944"/>
      <c r="F242" s="939"/>
      <c r="G242" s="923"/>
      <c r="H242" s="938"/>
      <c r="I242" s="939"/>
      <c r="J242" s="923"/>
      <c r="K242" s="940">
        <v>0.67</v>
      </c>
      <c r="L242" s="938">
        <v>3</v>
      </c>
      <c r="M242" s="938">
        <v>27</v>
      </c>
      <c r="N242" s="941">
        <v>9</v>
      </c>
      <c r="O242" s="938" t="s">
        <v>5833</v>
      </c>
      <c r="P242" s="942" t="s">
        <v>6275</v>
      </c>
      <c r="Q242" s="943"/>
      <c r="R242" s="981"/>
      <c r="S242" s="943">
        <f t="shared" si="10"/>
        <v>0</v>
      </c>
      <c r="T242" s="981">
        <f t="shared" si="11"/>
        <v>0</v>
      </c>
      <c r="U242" s="988"/>
      <c r="V242" s="934"/>
      <c r="W242" s="934"/>
      <c r="X242" s="986"/>
      <c r="Y242" s="984"/>
    </row>
    <row r="243" spans="1:25" ht="14.4" customHeight="1" x14ac:dyDescent="0.3">
      <c r="A243" s="948" t="s">
        <v>6277</v>
      </c>
      <c r="B243" s="945"/>
      <c r="C243" s="946"/>
      <c r="D243" s="927"/>
      <c r="E243" s="944"/>
      <c r="F243" s="939"/>
      <c r="G243" s="923"/>
      <c r="H243" s="938">
        <v>1</v>
      </c>
      <c r="I243" s="939">
        <v>1.1299999999999999</v>
      </c>
      <c r="J243" s="922">
        <v>39</v>
      </c>
      <c r="K243" s="940">
        <v>0.87</v>
      </c>
      <c r="L243" s="938">
        <v>4</v>
      </c>
      <c r="M243" s="938">
        <v>33</v>
      </c>
      <c r="N243" s="941">
        <v>11</v>
      </c>
      <c r="O243" s="938" t="s">
        <v>5833</v>
      </c>
      <c r="P243" s="942" t="s">
        <v>6275</v>
      </c>
      <c r="Q243" s="943"/>
      <c r="R243" s="981"/>
      <c r="S243" s="943">
        <f t="shared" si="10"/>
        <v>1</v>
      </c>
      <c r="T243" s="981">
        <f t="shared" si="11"/>
        <v>1.1299999999999999</v>
      </c>
      <c r="U243" s="988"/>
      <c r="V243" s="934"/>
      <c r="W243" s="934"/>
      <c r="X243" s="986"/>
      <c r="Y243" s="984">
        <v>28</v>
      </c>
    </row>
    <row r="244" spans="1:25" ht="14.4" customHeight="1" x14ac:dyDescent="0.3">
      <c r="A244" s="947" t="s">
        <v>6278</v>
      </c>
      <c r="B244" s="924">
        <v>1</v>
      </c>
      <c r="C244" s="925">
        <v>1.32</v>
      </c>
      <c r="D244" s="926">
        <v>35</v>
      </c>
      <c r="E244" s="931"/>
      <c r="F244" s="911"/>
      <c r="G244" s="912"/>
      <c r="H244" s="917"/>
      <c r="I244" s="911"/>
      <c r="J244" s="912"/>
      <c r="K244" s="916">
        <v>0.49</v>
      </c>
      <c r="L244" s="917">
        <v>2</v>
      </c>
      <c r="M244" s="917">
        <v>18</v>
      </c>
      <c r="N244" s="918">
        <v>6</v>
      </c>
      <c r="O244" s="917" t="s">
        <v>5833</v>
      </c>
      <c r="P244" s="932" t="s">
        <v>6279</v>
      </c>
      <c r="Q244" s="919"/>
      <c r="R244" s="980"/>
      <c r="S244" s="919">
        <f t="shared" si="10"/>
        <v>0</v>
      </c>
      <c r="T244" s="980">
        <f t="shared" si="11"/>
        <v>0</v>
      </c>
      <c r="U244" s="987"/>
      <c r="V244" s="928"/>
      <c r="W244" s="928"/>
      <c r="X244" s="985"/>
      <c r="Y244" s="983"/>
    </row>
    <row r="245" spans="1:25" ht="14.4" customHeight="1" x14ac:dyDescent="0.3">
      <c r="A245" s="947" t="s">
        <v>6280</v>
      </c>
      <c r="B245" s="928">
        <v>1</v>
      </c>
      <c r="C245" s="929">
        <v>0.3</v>
      </c>
      <c r="D245" s="930">
        <v>12</v>
      </c>
      <c r="E245" s="931"/>
      <c r="F245" s="911"/>
      <c r="G245" s="912"/>
      <c r="H245" s="913"/>
      <c r="I245" s="914"/>
      <c r="J245" s="920"/>
      <c r="K245" s="916">
        <v>0.3</v>
      </c>
      <c r="L245" s="917">
        <v>1</v>
      </c>
      <c r="M245" s="917">
        <v>12</v>
      </c>
      <c r="N245" s="918">
        <v>4</v>
      </c>
      <c r="O245" s="917" t="s">
        <v>5833</v>
      </c>
      <c r="P245" s="932" t="s">
        <v>6281</v>
      </c>
      <c r="Q245" s="919"/>
      <c r="R245" s="980"/>
      <c r="S245" s="919">
        <f t="shared" si="10"/>
        <v>0</v>
      </c>
      <c r="T245" s="980">
        <f t="shared" si="11"/>
        <v>0</v>
      </c>
      <c r="U245" s="987"/>
      <c r="V245" s="928"/>
      <c r="W245" s="928"/>
      <c r="X245" s="985"/>
      <c r="Y245" s="983"/>
    </row>
    <row r="246" spans="1:25" ht="14.4" customHeight="1" x14ac:dyDescent="0.3">
      <c r="A246" s="948" t="s">
        <v>6282</v>
      </c>
      <c r="B246" s="934"/>
      <c r="C246" s="935"/>
      <c r="D246" s="933"/>
      <c r="E246" s="944"/>
      <c r="F246" s="939"/>
      <c r="G246" s="923"/>
      <c r="H246" s="936">
        <v>1</v>
      </c>
      <c r="I246" s="937">
        <v>0.87</v>
      </c>
      <c r="J246" s="922">
        <v>27</v>
      </c>
      <c r="K246" s="940">
        <v>0.46</v>
      </c>
      <c r="L246" s="938">
        <v>2</v>
      </c>
      <c r="M246" s="938">
        <v>18</v>
      </c>
      <c r="N246" s="941">
        <v>6</v>
      </c>
      <c r="O246" s="938" t="s">
        <v>5833</v>
      </c>
      <c r="P246" s="942" t="s">
        <v>6283</v>
      </c>
      <c r="Q246" s="943"/>
      <c r="R246" s="981"/>
      <c r="S246" s="943">
        <f t="shared" si="10"/>
        <v>1</v>
      </c>
      <c r="T246" s="981">
        <f t="shared" si="11"/>
        <v>0.87</v>
      </c>
      <c r="U246" s="988"/>
      <c r="V246" s="934"/>
      <c r="W246" s="934"/>
      <c r="X246" s="986"/>
      <c r="Y246" s="984">
        <v>21</v>
      </c>
    </row>
    <row r="247" spans="1:25" ht="14.4" customHeight="1" x14ac:dyDescent="0.3">
      <c r="A247" s="947" t="s">
        <v>6284</v>
      </c>
      <c r="B247" s="928"/>
      <c r="C247" s="929"/>
      <c r="D247" s="930"/>
      <c r="E247" s="931">
        <v>1</v>
      </c>
      <c r="F247" s="911">
        <v>3.29</v>
      </c>
      <c r="G247" s="912">
        <v>46</v>
      </c>
      <c r="H247" s="913">
        <v>2</v>
      </c>
      <c r="I247" s="914">
        <v>3.16</v>
      </c>
      <c r="J247" s="915">
        <v>31</v>
      </c>
      <c r="K247" s="916">
        <v>1.24</v>
      </c>
      <c r="L247" s="917">
        <v>4</v>
      </c>
      <c r="M247" s="917">
        <v>33</v>
      </c>
      <c r="N247" s="918">
        <v>11</v>
      </c>
      <c r="O247" s="917" t="s">
        <v>5833</v>
      </c>
      <c r="P247" s="932" t="s">
        <v>6285</v>
      </c>
      <c r="Q247" s="919"/>
      <c r="R247" s="980"/>
      <c r="S247" s="919">
        <f t="shared" si="10"/>
        <v>1</v>
      </c>
      <c r="T247" s="980">
        <f t="shared" si="11"/>
        <v>-0.12999999999999989</v>
      </c>
      <c r="U247" s="987"/>
      <c r="V247" s="928"/>
      <c r="W247" s="928"/>
      <c r="X247" s="985"/>
      <c r="Y247" s="983">
        <v>40</v>
      </c>
    </row>
    <row r="248" spans="1:25" ht="14.4" customHeight="1" x14ac:dyDescent="0.3">
      <c r="A248" s="947" t="s">
        <v>6286</v>
      </c>
      <c r="B248" s="928"/>
      <c r="C248" s="929"/>
      <c r="D248" s="930"/>
      <c r="E248" s="913">
        <v>1</v>
      </c>
      <c r="F248" s="914">
        <v>1.2</v>
      </c>
      <c r="G248" s="920">
        <v>33</v>
      </c>
      <c r="H248" s="917"/>
      <c r="I248" s="911"/>
      <c r="J248" s="912"/>
      <c r="K248" s="916">
        <v>0.72</v>
      </c>
      <c r="L248" s="917">
        <v>3</v>
      </c>
      <c r="M248" s="917">
        <v>24</v>
      </c>
      <c r="N248" s="918">
        <v>8</v>
      </c>
      <c r="O248" s="917" t="s">
        <v>5833</v>
      </c>
      <c r="P248" s="932" t="s">
        <v>6287</v>
      </c>
      <c r="Q248" s="919"/>
      <c r="R248" s="980"/>
      <c r="S248" s="919">
        <f t="shared" si="10"/>
        <v>-1</v>
      </c>
      <c r="T248" s="980">
        <f t="shared" si="11"/>
        <v>-1.2</v>
      </c>
      <c r="U248" s="987"/>
      <c r="V248" s="928"/>
      <c r="W248" s="928"/>
      <c r="X248" s="985"/>
      <c r="Y248" s="983"/>
    </row>
    <row r="249" spans="1:25" ht="14.4" customHeight="1" x14ac:dyDescent="0.3">
      <c r="A249" s="948" t="s">
        <v>6288</v>
      </c>
      <c r="B249" s="934"/>
      <c r="C249" s="935"/>
      <c r="D249" s="933"/>
      <c r="E249" s="936">
        <v>1</v>
      </c>
      <c r="F249" s="937">
        <v>2.09</v>
      </c>
      <c r="G249" s="921">
        <v>44</v>
      </c>
      <c r="H249" s="938"/>
      <c r="I249" s="939"/>
      <c r="J249" s="923"/>
      <c r="K249" s="940">
        <v>1.52</v>
      </c>
      <c r="L249" s="938">
        <v>4</v>
      </c>
      <c r="M249" s="938">
        <v>36</v>
      </c>
      <c r="N249" s="941">
        <v>12</v>
      </c>
      <c r="O249" s="938" t="s">
        <v>5833</v>
      </c>
      <c r="P249" s="942" t="s">
        <v>6287</v>
      </c>
      <c r="Q249" s="943"/>
      <c r="R249" s="981"/>
      <c r="S249" s="943">
        <f t="shared" si="10"/>
        <v>-1</v>
      </c>
      <c r="T249" s="981">
        <f t="shared" si="11"/>
        <v>-2.09</v>
      </c>
      <c r="U249" s="988"/>
      <c r="V249" s="934"/>
      <c r="W249" s="934"/>
      <c r="X249" s="986"/>
      <c r="Y249" s="984"/>
    </row>
    <row r="250" spans="1:25" ht="14.4" customHeight="1" x14ac:dyDescent="0.3">
      <c r="A250" s="947" t="s">
        <v>6289</v>
      </c>
      <c r="B250" s="928"/>
      <c r="C250" s="929"/>
      <c r="D250" s="930"/>
      <c r="E250" s="931"/>
      <c r="F250" s="911"/>
      <c r="G250" s="912"/>
      <c r="H250" s="913">
        <v>1</v>
      </c>
      <c r="I250" s="914">
        <v>0.54</v>
      </c>
      <c r="J250" s="915">
        <v>13</v>
      </c>
      <c r="K250" s="916">
        <v>0.54</v>
      </c>
      <c r="L250" s="917">
        <v>3</v>
      </c>
      <c r="M250" s="917">
        <v>27</v>
      </c>
      <c r="N250" s="918">
        <v>9</v>
      </c>
      <c r="O250" s="917" t="s">
        <v>5833</v>
      </c>
      <c r="P250" s="932" t="s">
        <v>6290</v>
      </c>
      <c r="Q250" s="919"/>
      <c r="R250" s="980"/>
      <c r="S250" s="919">
        <f t="shared" si="10"/>
        <v>1</v>
      </c>
      <c r="T250" s="980">
        <f t="shared" si="11"/>
        <v>0.54</v>
      </c>
      <c r="U250" s="987"/>
      <c r="V250" s="928"/>
      <c r="W250" s="928"/>
      <c r="X250" s="985"/>
      <c r="Y250" s="983">
        <v>4</v>
      </c>
    </row>
    <row r="251" spans="1:25" ht="14.4" customHeight="1" x14ac:dyDescent="0.3">
      <c r="A251" s="948" t="s">
        <v>6291</v>
      </c>
      <c r="B251" s="934"/>
      <c r="C251" s="935"/>
      <c r="D251" s="933"/>
      <c r="E251" s="944">
        <v>2</v>
      </c>
      <c r="F251" s="939">
        <v>1.69</v>
      </c>
      <c r="G251" s="923">
        <v>29.5</v>
      </c>
      <c r="H251" s="936">
        <v>1</v>
      </c>
      <c r="I251" s="937">
        <v>0.6</v>
      </c>
      <c r="J251" s="922">
        <v>28</v>
      </c>
      <c r="K251" s="940">
        <v>0.6</v>
      </c>
      <c r="L251" s="938">
        <v>3</v>
      </c>
      <c r="M251" s="938">
        <v>30</v>
      </c>
      <c r="N251" s="941">
        <v>10</v>
      </c>
      <c r="O251" s="938" t="s">
        <v>5833</v>
      </c>
      <c r="P251" s="942" t="s">
        <v>6292</v>
      </c>
      <c r="Q251" s="943"/>
      <c r="R251" s="981"/>
      <c r="S251" s="943">
        <f t="shared" si="10"/>
        <v>-1</v>
      </c>
      <c r="T251" s="981">
        <f t="shared" si="11"/>
        <v>-1.0899999999999999</v>
      </c>
      <c r="U251" s="988"/>
      <c r="V251" s="934"/>
      <c r="W251" s="934"/>
      <c r="X251" s="986"/>
      <c r="Y251" s="984">
        <v>18</v>
      </c>
    </row>
    <row r="252" spans="1:25" ht="14.4" customHeight="1" x14ac:dyDescent="0.3">
      <c r="A252" s="948" t="s">
        <v>6293</v>
      </c>
      <c r="B252" s="934">
        <v>1</v>
      </c>
      <c r="C252" s="935">
        <v>1.07</v>
      </c>
      <c r="D252" s="933">
        <v>23</v>
      </c>
      <c r="E252" s="944"/>
      <c r="F252" s="939"/>
      <c r="G252" s="923"/>
      <c r="H252" s="936"/>
      <c r="I252" s="937"/>
      <c r="J252" s="921"/>
      <c r="K252" s="940">
        <v>0.86</v>
      </c>
      <c r="L252" s="938">
        <v>4</v>
      </c>
      <c r="M252" s="938">
        <v>36</v>
      </c>
      <c r="N252" s="941">
        <v>12</v>
      </c>
      <c r="O252" s="938" t="s">
        <v>5833</v>
      </c>
      <c r="P252" s="942" t="s">
        <v>6294</v>
      </c>
      <c r="Q252" s="943"/>
      <c r="R252" s="981"/>
      <c r="S252" s="943">
        <f t="shared" si="10"/>
        <v>0</v>
      </c>
      <c r="T252" s="981">
        <f t="shared" si="11"/>
        <v>0</v>
      </c>
      <c r="U252" s="988"/>
      <c r="V252" s="934"/>
      <c r="W252" s="934"/>
      <c r="X252" s="986"/>
      <c r="Y252" s="984"/>
    </row>
    <row r="253" spans="1:25" ht="14.4" customHeight="1" x14ac:dyDescent="0.3">
      <c r="A253" s="947" t="s">
        <v>6295</v>
      </c>
      <c r="B253" s="928"/>
      <c r="C253" s="929"/>
      <c r="D253" s="930"/>
      <c r="E253" s="913">
        <v>1</v>
      </c>
      <c r="F253" s="914">
        <v>0.88</v>
      </c>
      <c r="G253" s="920">
        <v>31</v>
      </c>
      <c r="H253" s="917"/>
      <c r="I253" s="911"/>
      <c r="J253" s="912"/>
      <c r="K253" s="916">
        <v>0.49</v>
      </c>
      <c r="L253" s="917">
        <v>2</v>
      </c>
      <c r="M253" s="917">
        <v>21</v>
      </c>
      <c r="N253" s="918">
        <v>7</v>
      </c>
      <c r="O253" s="917" t="s">
        <v>5833</v>
      </c>
      <c r="P253" s="932" t="s">
        <v>6296</v>
      </c>
      <c r="Q253" s="919"/>
      <c r="R253" s="980"/>
      <c r="S253" s="919">
        <f t="shared" si="10"/>
        <v>-1</v>
      </c>
      <c r="T253" s="980">
        <f t="shared" si="11"/>
        <v>-0.88</v>
      </c>
      <c r="U253" s="987"/>
      <c r="V253" s="928"/>
      <c r="W253" s="928"/>
      <c r="X253" s="985"/>
      <c r="Y253" s="983"/>
    </row>
    <row r="254" spans="1:25" ht="14.4" customHeight="1" x14ac:dyDescent="0.3">
      <c r="A254" s="948" t="s">
        <v>6297</v>
      </c>
      <c r="B254" s="934">
        <v>1</v>
      </c>
      <c r="C254" s="935">
        <v>2.27</v>
      </c>
      <c r="D254" s="933">
        <v>57</v>
      </c>
      <c r="E254" s="936">
        <v>3</v>
      </c>
      <c r="F254" s="937">
        <v>1.94</v>
      </c>
      <c r="G254" s="921">
        <v>25.3</v>
      </c>
      <c r="H254" s="938">
        <v>3</v>
      </c>
      <c r="I254" s="939">
        <v>2.44</v>
      </c>
      <c r="J254" s="922">
        <v>29.7</v>
      </c>
      <c r="K254" s="940">
        <v>0.65</v>
      </c>
      <c r="L254" s="938">
        <v>3</v>
      </c>
      <c r="M254" s="938">
        <v>30</v>
      </c>
      <c r="N254" s="941">
        <v>10</v>
      </c>
      <c r="O254" s="938" t="s">
        <v>5833</v>
      </c>
      <c r="P254" s="942" t="s">
        <v>6298</v>
      </c>
      <c r="Q254" s="943"/>
      <c r="R254" s="981"/>
      <c r="S254" s="943">
        <f t="shared" si="10"/>
        <v>0</v>
      </c>
      <c r="T254" s="981">
        <f t="shared" si="11"/>
        <v>0.5</v>
      </c>
      <c r="U254" s="988"/>
      <c r="V254" s="934"/>
      <c r="W254" s="934"/>
      <c r="X254" s="986"/>
      <c r="Y254" s="984">
        <v>59</v>
      </c>
    </row>
    <row r="255" spans="1:25" ht="14.4" customHeight="1" x14ac:dyDescent="0.3">
      <c r="A255" s="947" t="s">
        <v>6299</v>
      </c>
      <c r="B255" s="924">
        <v>3</v>
      </c>
      <c r="C255" s="925">
        <v>2.39</v>
      </c>
      <c r="D255" s="926">
        <v>19.7</v>
      </c>
      <c r="E255" s="931"/>
      <c r="F255" s="911"/>
      <c r="G255" s="912"/>
      <c r="H255" s="917">
        <v>2</v>
      </c>
      <c r="I255" s="911">
        <v>0.88</v>
      </c>
      <c r="J255" s="915">
        <v>13</v>
      </c>
      <c r="K255" s="916">
        <v>0.25</v>
      </c>
      <c r="L255" s="917">
        <v>1</v>
      </c>
      <c r="M255" s="917">
        <v>9</v>
      </c>
      <c r="N255" s="918">
        <v>3</v>
      </c>
      <c r="O255" s="917" t="s">
        <v>5833</v>
      </c>
      <c r="P255" s="932" t="s">
        <v>6300</v>
      </c>
      <c r="Q255" s="919"/>
      <c r="R255" s="980"/>
      <c r="S255" s="919">
        <f t="shared" si="10"/>
        <v>2</v>
      </c>
      <c r="T255" s="980">
        <f t="shared" si="11"/>
        <v>0.88</v>
      </c>
      <c r="U255" s="987"/>
      <c r="V255" s="928"/>
      <c r="W255" s="928"/>
      <c r="X255" s="985"/>
      <c r="Y255" s="983">
        <v>20</v>
      </c>
    </row>
    <row r="256" spans="1:25" ht="14.4" customHeight="1" x14ac:dyDescent="0.3">
      <c r="A256" s="948" t="s">
        <v>6301</v>
      </c>
      <c r="B256" s="945">
        <v>5</v>
      </c>
      <c r="C256" s="946">
        <v>4.6100000000000003</v>
      </c>
      <c r="D256" s="927">
        <v>25.2</v>
      </c>
      <c r="E256" s="944">
        <v>5</v>
      </c>
      <c r="F256" s="939">
        <v>5.01</v>
      </c>
      <c r="G256" s="923">
        <v>26.4</v>
      </c>
      <c r="H256" s="938">
        <v>5</v>
      </c>
      <c r="I256" s="939">
        <v>4.29</v>
      </c>
      <c r="J256" s="922">
        <v>23.8</v>
      </c>
      <c r="K256" s="940">
        <v>0.31</v>
      </c>
      <c r="L256" s="938">
        <v>1</v>
      </c>
      <c r="M256" s="938">
        <v>12</v>
      </c>
      <c r="N256" s="941">
        <v>4</v>
      </c>
      <c r="O256" s="938" t="s">
        <v>5833</v>
      </c>
      <c r="P256" s="942" t="s">
        <v>6302</v>
      </c>
      <c r="Q256" s="943"/>
      <c r="R256" s="981"/>
      <c r="S256" s="943">
        <f t="shared" si="10"/>
        <v>0</v>
      </c>
      <c r="T256" s="981">
        <f t="shared" si="11"/>
        <v>-0.71999999999999975</v>
      </c>
      <c r="U256" s="988"/>
      <c r="V256" s="934"/>
      <c r="W256" s="934"/>
      <c r="X256" s="986"/>
      <c r="Y256" s="984">
        <v>99</v>
      </c>
    </row>
    <row r="257" spans="1:25" ht="14.4" customHeight="1" x14ac:dyDescent="0.3">
      <c r="A257" s="948" t="s">
        <v>6303</v>
      </c>
      <c r="B257" s="945">
        <v>2</v>
      </c>
      <c r="C257" s="946">
        <v>1.55</v>
      </c>
      <c r="D257" s="927">
        <v>24</v>
      </c>
      <c r="E257" s="944">
        <v>3</v>
      </c>
      <c r="F257" s="939">
        <v>3.77</v>
      </c>
      <c r="G257" s="923">
        <v>29</v>
      </c>
      <c r="H257" s="938"/>
      <c r="I257" s="939"/>
      <c r="J257" s="923"/>
      <c r="K257" s="940">
        <v>0.62</v>
      </c>
      <c r="L257" s="938">
        <v>2</v>
      </c>
      <c r="M257" s="938">
        <v>21</v>
      </c>
      <c r="N257" s="941">
        <v>7</v>
      </c>
      <c r="O257" s="938" t="s">
        <v>5833</v>
      </c>
      <c r="P257" s="942" t="s">
        <v>6304</v>
      </c>
      <c r="Q257" s="943"/>
      <c r="R257" s="981"/>
      <c r="S257" s="943">
        <f t="shared" si="10"/>
        <v>-3</v>
      </c>
      <c r="T257" s="981">
        <f t="shared" si="11"/>
        <v>-3.77</v>
      </c>
      <c r="U257" s="988"/>
      <c r="V257" s="934"/>
      <c r="W257" s="934"/>
      <c r="X257" s="986"/>
      <c r="Y257" s="984"/>
    </row>
    <row r="258" spans="1:25" ht="14.4" customHeight="1" x14ac:dyDescent="0.3">
      <c r="A258" s="947" t="s">
        <v>6305</v>
      </c>
      <c r="B258" s="928"/>
      <c r="C258" s="929"/>
      <c r="D258" s="930"/>
      <c r="E258" s="931"/>
      <c r="F258" s="911"/>
      <c r="G258" s="912"/>
      <c r="H258" s="913">
        <v>1</v>
      </c>
      <c r="I258" s="914">
        <v>0.62</v>
      </c>
      <c r="J258" s="915">
        <v>21</v>
      </c>
      <c r="K258" s="916">
        <v>0.34</v>
      </c>
      <c r="L258" s="917">
        <v>2</v>
      </c>
      <c r="M258" s="917">
        <v>15</v>
      </c>
      <c r="N258" s="918">
        <v>5</v>
      </c>
      <c r="O258" s="917" t="s">
        <v>5833</v>
      </c>
      <c r="P258" s="932" t="s">
        <v>6306</v>
      </c>
      <c r="Q258" s="919"/>
      <c r="R258" s="980"/>
      <c r="S258" s="919">
        <f t="shared" si="10"/>
        <v>1</v>
      </c>
      <c r="T258" s="980">
        <f t="shared" si="11"/>
        <v>0.62</v>
      </c>
      <c r="U258" s="987"/>
      <c r="V258" s="928"/>
      <c r="W258" s="928"/>
      <c r="X258" s="985"/>
      <c r="Y258" s="983">
        <v>16</v>
      </c>
    </row>
    <row r="259" spans="1:25" ht="14.4" customHeight="1" x14ac:dyDescent="0.3">
      <c r="A259" s="948" t="s">
        <v>6307</v>
      </c>
      <c r="B259" s="934"/>
      <c r="C259" s="935"/>
      <c r="D259" s="933"/>
      <c r="E259" s="944"/>
      <c r="F259" s="939"/>
      <c r="G259" s="923"/>
      <c r="H259" s="936">
        <v>1</v>
      </c>
      <c r="I259" s="937">
        <v>0.93</v>
      </c>
      <c r="J259" s="922">
        <v>34</v>
      </c>
      <c r="K259" s="940">
        <v>0.53</v>
      </c>
      <c r="L259" s="938">
        <v>3</v>
      </c>
      <c r="M259" s="938">
        <v>24</v>
      </c>
      <c r="N259" s="941">
        <v>8</v>
      </c>
      <c r="O259" s="938" t="s">
        <v>5833</v>
      </c>
      <c r="P259" s="942" t="s">
        <v>6308</v>
      </c>
      <c r="Q259" s="943"/>
      <c r="R259" s="981"/>
      <c r="S259" s="943">
        <f t="shared" si="10"/>
        <v>1</v>
      </c>
      <c r="T259" s="981">
        <f t="shared" si="11"/>
        <v>0.93</v>
      </c>
      <c r="U259" s="988"/>
      <c r="V259" s="934"/>
      <c r="W259" s="934"/>
      <c r="X259" s="986"/>
      <c r="Y259" s="984">
        <v>26</v>
      </c>
    </row>
    <row r="260" spans="1:25" ht="14.4" customHeight="1" x14ac:dyDescent="0.3">
      <c r="A260" s="947" t="s">
        <v>6309</v>
      </c>
      <c r="B260" s="928"/>
      <c r="C260" s="929"/>
      <c r="D260" s="930"/>
      <c r="E260" s="931"/>
      <c r="F260" s="911"/>
      <c r="G260" s="912"/>
      <c r="H260" s="913">
        <v>1</v>
      </c>
      <c r="I260" s="914">
        <v>10.029999999999999</v>
      </c>
      <c r="J260" s="915">
        <v>85</v>
      </c>
      <c r="K260" s="916">
        <v>1.57</v>
      </c>
      <c r="L260" s="917">
        <v>2</v>
      </c>
      <c r="M260" s="917">
        <v>21</v>
      </c>
      <c r="N260" s="918">
        <v>7</v>
      </c>
      <c r="O260" s="917" t="s">
        <v>5833</v>
      </c>
      <c r="P260" s="932" t="s">
        <v>6310</v>
      </c>
      <c r="Q260" s="919"/>
      <c r="R260" s="980"/>
      <c r="S260" s="919">
        <f t="shared" si="10"/>
        <v>1</v>
      </c>
      <c r="T260" s="980">
        <f t="shared" si="11"/>
        <v>10.029999999999999</v>
      </c>
      <c r="U260" s="987"/>
      <c r="V260" s="928"/>
      <c r="W260" s="928"/>
      <c r="X260" s="985"/>
      <c r="Y260" s="983">
        <v>78</v>
      </c>
    </row>
    <row r="261" spans="1:25" ht="14.4" customHeight="1" x14ac:dyDescent="0.3">
      <c r="A261" s="948" t="s">
        <v>6311</v>
      </c>
      <c r="B261" s="934"/>
      <c r="C261" s="935"/>
      <c r="D261" s="933"/>
      <c r="E261" s="944">
        <v>1</v>
      </c>
      <c r="F261" s="939">
        <v>2.77</v>
      </c>
      <c r="G261" s="923">
        <v>41</v>
      </c>
      <c r="H261" s="936"/>
      <c r="I261" s="937"/>
      <c r="J261" s="921"/>
      <c r="K261" s="940">
        <v>2.37</v>
      </c>
      <c r="L261" s="938">
        <v>7</v>
      </c>
      <c r="M261" s="938">
        <v>60</v>
      </c>
      <c r="N261" s="941">
        <v>20</v>
      </c>
      <c r="O261" s="938" t="s">
        <v>5833</v>
      </c>
      <c r="P261" s="942" t="s">
        <v>6310</v>
      </c>
      <c r="Q261" s="943"/>
      <c r="R261" s="981"/>
      <c r="S261" s="943">
        <f t="shared" si="10"/>
        <v>-1</v>
      </c>
      <c r="T261" s="981">
        <f t="shared" si="11"/>
        <v>-2.77</v>
      </c>
      <c r="U261" s="988"/>
      <c r="V261" s="934"/>
      <c r="W261" s="934"/>
      <c r="X261" s="986"/>
      <c r="Y261" s="984"/>
    </row>
    <row r="262" spans="1:25" ht="14.4" customHeight="1" x14ac:dyDescent="0.3">
      <c r="A262" s="947" t="s">
        <v>6312</v>
      </c>
      <c r="B262" s="928"/>
      <c r="C262" s="929"/>
      <c r="D262" s="930"/>
      <c r="E262" s="913">
        <v>1</v>
      </c>
      <c r="F262" s="914">
        <v>1.97</v>
      </c>
      <c r="G262" s="920">
        <v>44</v>
      </c>
      <c r="H262" s="917"/>
      <c r="I262" s="911"/>
      <c r="J262" s="912"/>
      <c r="K262" s="916">
        <v>1.97</v>
      </c>
      <c r="L262" s="917">
        <v>6</v>
      </c>
      <c r="M262" s="917">
        <v>51</v>
      </c>
      <c r="N262" s="918">
        <v>17</v>
      </c>
      <c r="O262" s="917" t="s">
        <v>5833</v>
      </c>
      <c r="P262" s="932" t="s">
        <v>6313</v>
      </c>
      <c r="Q262" s="919"/>
      <c r="R262" s="980"/>
      <c r="S262" s="919">
        <f t="shared" ref="S262:S325" si="12">H262-E262</f>
        <v>-1</v>
      </c>
      <c r="T262" s="980">
        <f t="shared" ref="T262:T325" si="13">I262-F262</f>
        <v>-1.97</v>
      </c>
      <c r="U262" s="987"/>
      <c r="V262" s="928"/>
      <c r="W262" s="928"/>
      <c r="X262" s="985"/>
      <c r="Y262" s="983"/>
    </row>
    <row r="263" spans="1:25" ht="14.4" customHeight="1" x14ac:dyDescent="0.3">
      <c r="A263" s="947" t="s">
        <v>6314</v>
      </c>
      <c r="B263" s="928"/>
      <c r="C263" s="929"/>
      <c r="D263" s="930"/>
      <c r="E263" s="913">
        <v>2</v>
      </c>
      <c r="F263" s="914">
        <v>10.77</v>
      </c>
      <c r="G263" s="920">
        <v>54</v>
      </c>
      <c r="H263" s="917"/>
      <c r="I263" s="911"/>
      <c r="J263" s="912"/>
      <c r="K263" s="916">
        <v>3.72</v>
      </c>
      <c r="L263" s="917">
        <v>6</v>
      </c>
      <c r="M263" s="917">
        <v>54</v>
      </c>
      <c r="N263" s="918">
        <v>18</v>
      </c>
      <c r="O263" s="917" t="s">
        <v>5833</v>
      </c>
      <c r="P263" s="932" t="s">
        <v>6315</v>
      </c>
      <c r="Q263" s="919"/>
      <c r="R263" s="980"/>
      <c r="S263" s="919">
        <f t="shared" si="12"/>
        <v>-2</v>
      </c>
      <c r="T263" s="980">
        <f t="shared" si="13"/>
        <v>-10.77</v>
      </c>
      <c r="U263" s="987"/>
      <c r="V263" s="928"/>
      <c r="W263" s="928"/>
      <c r="X263" s="985"/>
      <c r="Y263" s="983"/>
    </row>
    <row r="264" spans="1:25" ht="14.4" customHeight="1" x14ac:dyDescent="0.3">
      <c r="A264" s="947" t="s">
        <v>6316</v>
      </c>
      <c r="B264" s="928">
        <v>1</v>
      </c>
      <c r="C264" s="929">
        <v>1.64</v>
      </c>
      <c r="D264" s="930">
        <v>42</v>
      </c>
      <c r="E264" s="913">
        <v>3</v>
      </c>
      <c r="F264" s="914">
        <v>3.2</v>
      </c>
      <c r="G264" s="920">
        <v>29</v>
      </c>
      <c r="H264" s="917">
        <v>1</v>
      </c>
      <c r="I264" s="911">
        <v>1.52</v>
      </c>
      <c r="J264" s="915">
        <v>39</v>
      </c>
      <c r="K264" s="916">
        <v>0.38</v>
      </c>
      <c r="L264" s="917">
        <v>2</v>
      </c>
      <c r="M264" s="917">
        <v>15</v>
      </c>
      <c r="N264" s="918">
        <v>5</v>
      </c>
      <c r="O264" s="917" t="s">
        <v>5833</v>
      </c>
      <c r="P264" s="932" t="s">
        <v>6317</v>
      </c>
      <c r="Q264" s="919"/>
      <c r="R264" s="980"/>
      <c r="S264" s="919">
        <f t="shared" si="12"/>
        <v>-2</v>
      </c>
      <c r="T264" s="980">
        <f t="shared" si="13"/>
        <v>-1.6800000000000002</v>
      </c>
      <c r="U264" s="987"/>
      <c r="V264" s="928"/>
      <c r="W264" s="928"/>
      <c r="X264" s="985"/>
      <c r="Y264" s="983">
        <v>34</v>
      </c>
    </row>
    <row r="265" spans="1:25" ht="14.4" customHeight="1" x14ac:dyDescent="0.3">
      <c r="A265" s="948" t="s">
        <v>6318</v>
      </c>
      <c r="B265" s="934">
        <v>2</v>
      </c>
      <c r="C265" s="935">
        <v>2.12</v>
      </c>
      <c r="D265" s="933">
        <v>36.5</v>
      </c>
      <c r="E265" s="936">
        <v>5</v>
      </c>
      <c r="F265" s="937">
        <v>3.33</v>
      </c>
      <c r="G265" s="921">
        <v>27.6</v>
      </c>
      <c r="H265" s="938">
        <v>8</v>
      </c>
      <c r="I265" s="939">
        <v>4.84</v>
      </c>
      <c r="J265" s="922">
        <v>23.5</v>
      </c>
      <c r="K265" s="940">
        <v>0.53</v>
      </c>
      <c r="L265" s="938">
        <v>3</v>
      </c>
      <c r="M265" s="938">
        <v>24</v>
      </c>
      <c r="N265" s="941">
        <v>8</v>
      </c>
      <c r="O265" s="938" t="s">
        <v>5833</v>
      </c>
      <c r="P265" s="942" t="s">
        <v>6319</v>
      </c>
      <c r="Q265" s="943"/>
      <c r="R265" s="981"/>
      <c r="S265" s="943">
        <f t="shared" si="12"/>
        <v>3</v>
      </c>
      <c r="T265" s="981">
        <f t="shared" si="13"/>
        <v>1.5099999999999998</v>
      </c>
      <c r="U265" s="988"/>
      <c r="V265" s="934"/>
      <c r="W265" s="934"/>
      <c r="X265" s="986"/>
      <c r="Y265" s="984">
        <v>124</v>
      </c>
    </row>
    <row r="266" spans="1:25" ht="14.4" customHeight="1" x14ac:dyDescent="0.3">
      <c r="A266" s="948" t="s">
        <v>6320</v>
      </c>
      <c r="B266" s="934">
        <v>2</v>
      </c>
      <c r="C266" s="935">
        <v>1.81</v>
      </c>
      <c r="D266" s="933">
        <v>27</v>
      </c>
      <c r="E266" s="936">
        <v>3</v>
      </c>
      <c r="F266" s="937">
        <v>3.25</v>
      </c>
      <c r="G266" s="921">
        <v>33.299999999999997</v>
      </c>
      <c r="H266" s="938">
        <v>1</v>
      </c>
      <c r="I266" s="939">
        <v>1.24</v>
      </c>
      <c r="J266" s="922">
        <v>25</v>
      </c>
      <c r="K266" s="940">
        <v>0.91</v>
      </c>
      <c r="L266" s="938">
        <v>3</v>
      </c>
      <c r="M266" s="938">
        <v>30</v>
      </c>
      <c r="N266" s="941">
        <v>10</v>
      </c>
      <c r="O266" s="938" t="s">
        <v>5833</v>
      </c>
      <c r="P266" s="942" t="s">
        <v>6321</v>
      </c>
      <c r="Q266" s="943"/>
      <c r="R266" s="981"/>
      <c r="S266" s="943">
        <f t="shared" si="12"/>
        <v>-2</v>
      </c>
      <c r="T266" s="981">
        <f t="shared" si="13"/>
        <v>-2.0099999999999998</v>
      </c>
      <c r="U266" s="988"/>
      <c r="V266" s="934"/>
      <c r="W266" s="934"/>
      <c r="X266" s="986"/>
      <c r="Y266" s="984">
        <v>15</v>
      </c>
    </row>
    <row r="267" spans="1:25" ht="14.4" customHeight="1" x14ac:dyDescent="0.3">
      <c r="A267" s="947" t="s">
        <v>6322</v>
      </c>
      <c r="B267" s="924">
        <v>7</v>
      </c>
      <c r="C267" s="925">
        <v>5.19</v>
      </c>
      <c r="D267" s="926">
        <v>22.7</v>
      </c>
      <c r="E267" s="931">
        <v>4</v>
      </c>
      <c r="F267" s="911">
        <v>2.34</v>
      </c>
      <c r="G267" s="912">
        <v>16</v>
      </c>
      <c r="H267" s="917">
        <v>3</v>
      </c>
      <c r="I267" s="911">
        <v>2.85</v>
      </c>
      <c r="J267" s="915">
        <v>27.3</v>
      </c>
      <c r="K267" s="916">
        <v>0.38</v>
      </c>
      <c r="L267" s="917">
        <v>2</v>
      </c>
      <c r="M267" s="917">
        <v>15</v>
      </c>
      <c r="N267" s="918">
        <v>5</v>
      </c>
      <c r="O267" s="917" t="s">
        <v>5833</v>
      </c>
      <c r="P267" s="932" t="s">
        <v>6323</v>
      </c>
      <c r="Q267" s="919"/>
      <c r="R267" s="980"/>
      <c r="S267" s="919">
        <f t="shared" si="12"/>
        <v>-1</v>
      </c>
      <c r="T267" s="980">
        <f t="shared" si="13"/>
        <v>0.51000000000000023</v>
      </c>
      <c r="U267" s="987"/>
      <c r="V267" s="928"/>
      <c r="W267" s="928"/>
      <c r="X267" s="985"/>
      <c r="Y267" s="983">
        <v>67</v>
      </c>
    </row>
    <row r="268" spans="1:25" ht="14.4" customHeight="1" x14ac:dyDescent="0.3">
      <c r="A268" s="948" t="s">
        <v>6324</v>
      </c>
      <c r="B268" s="945">
        <v>13</v>
      </c>
      <c r="C268" s="946">
        <v>15.92</v>
      </c>
      <c r="D268" s="927">
        <v>29.2</v>
      </c>
      <c r="E268" s="944">
        <v>12</v>
      </c>
      <c r="F268" s="939">
        <v>16.100000000000001</v>
      </c>
      <c r="G268" s="923">
        <v>30.6</v>
      </c>
      <c r="H268" s="938">
        <v>13</v>
      </c>
      <c r="I268" s="939">
        <v>17.850000000000001</v>
      </c>
      <c r="J268" s="922">
        <v>33.6</v>
      </c>
      <c r="K268" s="940">
        <v>0.42</v>
      </c>
      <c r="L268" s="938">
        <v>2</v>
      </c>
      <c r="M268" s="938">
        <v>15</v>
      </c>
      <c r="N268" s="941">
        <v>5</v>
      </c>
      <c r="O268" s="938" t="s">
        <v>5833</v>
      </c>
      <c r="P268" s="942" t="s">
        <v>6325</v>
      </c>
      <c r="Q268" s="943"/>
      <c r="R268" s="981"/>
      <c r="S268" s="943">
        <f t="shared" si="12"/>
        <v>1</v>
      </c>
      <c r="T268" s="981">
        <f t="shared" si="13"/>
        <v>1.75</v>
      </c>
      <c r="U268" s="988"/>
      <c r="V268" s="934"/>
      <c r="W268" s="934"/>
      <c r="X268" s="986"/>
      <c r="Y268" s="984">
        <v>372</v>
      </c>
    </row>
    <row r="269" spans="1:25" ht="14.4" customHeight="1" x14ac:dyDescent="0.3">
      <c r="A269" s="948" t="s">
        <v>6326</v>
      </c>
      <c r="B269" s="945">
        <v>4</v>
      </c>
      <c r="C269" s="946">
        <v>4.0199999999999996</v>
      </c>
      <c r="D269" s="927">
        <v>26</v>
      </c>
      <c r="E269" s="944">
        <v>2</v>
      </c>
      <c r="F269" s="939">
        <v>2.58</v>
      </c>
      <c r="G269" s="923">
        <v>30.5</v>
      </c>
      <c r="H269" s="938">
        <v>3</v>
      </c>
      <c r="I269" s="939">
        <v>5.88</v>
      </c>
      <c r="J269" s="922">
        <v>45.3</v>
      </c>
      <c r="K269" s="940">
        <v>0.64</v>
      </c>
      <c r="L269" s="938">
        <v>2</v>
      </c>
      <c r="M269" s="938">
        <v>21</v>
      </c>
      <c r="N269" s="941">
        <v>7</v>
      </c>
      <c r="O269" s="938" t="s">
        <v>5833</v>
      </c>
      <c r="P269" s="942" t="s">
        <v>6327</v>
      </c>
      <c r="Q269" s="943"/>
      <c r="R269" s="981"/>
      <c r="S269" s="943">
        <f t="shared" si="12"/>
        <v>1</v>
      </c>
      <c r="T269" s="981">
        <f t="shared" si="13"/>
        <v>3.3</v>
      </c>
      <c r="U269" s="988"/>
      <c r="V269" s="934"/>
      <c r="W269" s="934"/>
      <c r="X269" s="986"/>
      <c r="Y269" s="984">
        <v>115</v>
      </c>
    </row>
    <row r="270" spans="1:25" ht="14.4" customHeight="1" x14ac:dyDescent="0.3">
      <c r="A270" s="947" t="s">
        <v>6328</v>
      </c>
      <c r="B270" s="928"/>
      <c r="C270" s="929"/>
      <c r="D270" s="930"/>
      <c r="E270" s="931"/>
      <c r="F270" s="911"/>
      <c r="G270" s="912"/>
      <c r="H270" s="913">
        <v>1</v>
      </c>
      <c r="I270" s="914">
        <v>1.51</v>
      </c>
      <c r="J270" s="915">
        <v>35</v>
      </c>
      <c r="K270" s="916">
        <v>0.43</v>
      </c>
      <c r="L270" s="917">
        <v>2</v>
      </c>
      <c r="M270" s="917">
        <v>15</v>
      </c>
      <c r="N270" s="918">
        <v>5</v>
      </c>
      <c r="O270" s="917" t="s">
        <v>5833</v>
      </c>
      <c r="P270" s="932" t="s">
        <v>6329</v>
      </c>
      <c r="Q270" s="919"/>
      <c r="R270" s="980"/>
      <c r="S270" s="919">
        <f t="shared" si="12"/>
        <v>1</v>
      </c>
      <c r="T270" s="980">
        <f t="shared" si="13"/>
        <v>1.51</v>
      </c>
      <c r="U270" s="987"/>
      <c r="V270" s="928"/>
      <c r="W270" s="928"/>
      <c r="X270" s="985"/>
      <c r="Y270" s="983">
        <v>30</v>
      </c>
    </row>
    <row r="271" spans="1:25" ht="14.4" customHeight="1" x14ac:dyDescent="0.3">
      <c r="A271" s="948" t="s">
        <v>6330</v>
      </c>
      <c r="B271" s="934">
        <v>1</v>
      </c>
      <c r="C271" s="935">
        <v>1.22</v>
      </c>
      <c r="D271" s="933">
        <v>25</v>
      </c>
      <c r="E271" s="944"/>
      <c r="F271" s="939"/>
      <c r="G271" s="923"/>
      <c r="H271" s="936"/>
      <c r="I271" s="937"/>
      <c r="J271" s="921"/>
      <c r="K271" s="940">
        <v>0.56000000000000005</v>
      </c>
      <c r="L271" s="938">
        <v>2</v>
      </c>
      <c r="M271" s="938">
        <v>15</v>
      </c>
      <c r="N271" s="941">
        <v>5</v>
      </c>
      <c r="O271" s="938" t="s">
        <v>5833</v>
      </c>
      <c r="P271" s="942" t="s">
        <v>6331</v>
      </c>
      <c r="Q271" s="943"/>
      <c r="R271" s="981"/>
      <c r="S271" s="943">
        <f t="shared" si="12"/>
        <v>0</v>
      </c>
      <c r="T271" s="981">
        <f t="shared" si="13"/>
        <v>0</v>
      </c>
      <c r="U271" s="988"/>
      <c r="V271" s="934"/>
      <c r="W271" s="934"/>
      <c r="X271" s="986"/>
      <c r="Y271" s="984"/>
    </row>
    <row r="272" spans="1:25" ht="14.4" customHeight="1" x14ac:dyDescent="0.3">
      <c r="A272" s="947" t="s">
        <v>6332</v>
      </c>
      <c r="B272" s="928"/>
      <c r="C272" s="929"/>
      <c r="D272" s="930"/>
      <c r="E272" s="913">
        <v>1</v>
      </c>
      <c r="F272" s="914">
        <v>0.78</v>
      </c>
      <c r="G272" s="920">
        <v>29</v>
      </c>
      <c r="H272" s="917"/>
      <c r="I272" s="911"/>
      <c r="J272" s="912"/>
      <c r="K272" s="916">
        <v>0.48</v>
      </c>
      <c r="L272" s="917">
        <v>2</v>
      </c>
      <c r="M272" s="917">
        <v>21</v>
      </c>
      <c r="N272" s="918">
        <v>7</v>
      </c>
      <c r="O272" s="917" t="s">
        <v>5833</v>
      </c>
      <c r="P272" s="932" t="s">
        <v>6333</v>
      </c>
      <c r="Q272" s="919"/>
      <c r="R272" s="980"/>
      <c r="S272" s="919">
        <f t="shared" si="12"/>
        <v>-1</v>
      </c>
      <c r="T272" s="980">
        <f t="shared" si="13"/>
        <v>-0.78</v>
      </c>
      <c r="U272" s="987"/>
      <c r="V272" s="928"/>
      <c r="W272" s="928"/>
      <c r="X272" s="985"/>
      <c r="Y272" s="983"/>
    </row>
    <row r="273" spans="1:25" ht="14.4" customHeight="1" x14ac:dyDescent="0.3">
      <c r="A273" s="947" t="s">
        <v>6334</v>
      </c>
      <c r="B273" s="928">
        <v>1</v>
      </c>
      <c r="C273" s="929">
        <v>3.67</v>
      </c>
      <c r="D273" s="930">
        <v>14</v>
      </c>
      <c r="E273" s="931"/>
      <c r="F273" s="911"/>
      <c r="G273" s="912"/>
      <c r="H273" s="913">
        <v>1</v>
      </c>
      <c r="I273" s="914">
        <v>6.01</v>
      </c>
      <c r="J273" s="915">
        <v>47</v>
      </c>
      <c r="K273" s="916">
        <v>2.96</v>
      </c>
      <c r="L273" s="917">
        <v>4</v>
      </c>
      <c r="M273" s="917">
        <v>33</v>
      </c>
      <c r="N273" s="918">
        <v>11</v>
      </c>
      <c r="O273" s="917" t="s">
        <v>5833</v>
      </c>
      <c r="P273" s="932" t="s">
        <v>6335</v>
      </c>
      <c r="Q273" s="919"/>
      <c r="R273" s="980"/>
      <c r="S273" s="919">
        <f t="shared" si="12"/>
        <v>1</v>
      </c>
      <c r="T273" s="980">
        <f t="shared" si="13"/>
        <v>6.01</v>
      </c>
      <c r="U273" s="987"/>
      <c r="V273" s="928"/>
      <c r="W273" s="928"/>
      <c r="X273" s="985"/>
      <c r="Y273" s="983">
        <v>36</v>
      </c>
    </row>
    <row r="274" spans="1:25" ht="14.4" customHeight="1" x14ac:dyDescent="0.3">
      <c r="A274" s="947" t="s">
        <v>6336</v>
      </c>
      <c r="B274" s="928"/>
      <c r="C274" s="929"/>
      <c r="D274" s="930"/>
      <c r="E274" s="931">
        <v>1</v>
      </c>
      <c r="F274" s="911">
        <v>2.94</v>
      </c>
      <c r="G274" s="912">
        <v>31</v>
      </c>
      <c r="H274" s="913"/>
      <c r="I274" s="914"/>
      <c r="J274" s="920"/>
      <c r="K274" s="916">
        <v>1.26</v>
      </c>
      <c r="L274" s="917">
        <v>2</v>
      </c>
      <c r="M274" s="917">
        <v>18</v>
      </c>
      <c r="N274" s="918">
        <v>6</v>
      </c>
      <c r="O274" s="917" t="s">
        <v>5833</v>
      </c>
      <c r="P274" s="932" t="s">
        <v>6337</v>
      </c>
      <c r="Q274" s="919"/>
      <c r="R274" s="980"/>
      <c r="S274" s="919">
        <f t="shared" si="12"/>
        <v>-1</v>
      </c>
      <c r="T274" s="980">
        <f t="shared" si="13"/>
        <v>-2.94</v>
      </c>
      <c r="U274" s="987"/>
      <c r="V274" s="928"/>
      <c r="W274" s="928"/>
      <c r="X274" s="985"/>
      <c r="Y274" s="983"/>
    </row>
    <row r="275" spans="1:25" ht="14.4" customHeight="1" x14ac:dyDescent="0.3">
      <c r="A275" s="948" t="s">
        <v>6338</v>
      </c>
      <c r="B275" s="934"/>
      <c r="C275" s="935"/>
      <c r="D275" s="933"/>
      <c r="E275" s="944">
        <v>1</v>
      </c>
      <c r="F275" s="939">
        <v>1.91</v>
      </c>
      <c r="G275" s="923">
        <v>21</v>
      </c>
      <c r="H275" s="936">
        <v>1</v>
      </c>
      <c r="I275" s="937">
        <v>1.91</v>
      </c>
      <c r="J275" s="922">
        <v>29</v>
      </c>
      <c r="K275" s="940">
        <v>1.91</v>
      </c>
      <c r="L275" s="938">
        <v>3</v>
      </c>
      <c r="M275" s="938">
        <v>30</v>
      </c>
      <c r="N275" s="941">
        <v>10</v>
      </c>
      <c r="O275" s="938" t="s">
        <v>5833</v>
      </c>
      <c r="P275" s="942" t="s">
        <v>6339</v>
      </c>
      <c r="Q275" s="943"/>
      <c r="R275" s="981"/>
      <c r="S275" s="943">
        <f t="shared" si="12"/>
        <v>0</v>
      </c>
      <c r="T275" s="981">
        <f t="shared" si="13"/>
        <v>0</v>
      </c>
      <c r="U275" s="988"/>
      <c r="V275" s="934"/>
      <c r="W275" s="934"/>
      <c r="X275" s="986"/>
      <c r="Y275" s="984">
        <v>19</v>
      </c>
    </row>
    <row r="276" spans="1:25" ht="14.4" customHeight="1" x14ac:dyDescent="0.3">
      <c r="A276" s="948" t="s">
        <v>6340</v>
      </c>
      <c r="B276" s="934">
        <v>4</v>
      </c>
      <c r="C276" s="935">
        <v>17.27</v>
      </c>
      <c r="D276" s="933">
        <v>42</v>
      </c>
      <c r="E276" s="944"/>
      <c r="F276" s="939"/>
      <c r="G276" s="923"/>
      <c r="H276" s="936">
        <v>3</v>
      </c>
      <c r="I276" s="937">
        <v>21.14</v>
      </c>
      <c r="J276" s="922">
        <v>67</v>
      </c>
      <c r="K276" s="940">
        <v>3.32</v>
      </c>
      <c r="L276" s="938">
        <v>5</v>
      </c>
      <c r="M276" s="938">
        <v>45</v>
      </c>
      <c r="N276" s="941">
        <v>15</v>
      </c>
      <c r="O276" s="938" t="s">
        <v>5833</v>
      </c>
      <c r="P276" s="942" t="s">
        <v>6341</v>
      </c>
      <c r="Q276" s="943"/>
      <c r="R276" s="981"/>
      <c r="S276" s="943">
        <f t="shared" si="12"/>
        <v>3</v>
      </c>
      <c r="T276" s="981">
        <f t="shared" si="13"/>
        <v>21.14</v>
      </c>
      <c r="U276" s="988"/>
      <c r="V276" s="934"/>
      <c r="W276" s="934"/>
      <c r="X276" s="986"/>
      <c r="Y276" s="984">
        <v>156</v>
      </c>
    </row>
    <row r="277" spans="1:25" ht="14.4" customHeight="1" x14ac:dyDescent="0.3">
      <c r="A277" s="947" t="s">
        <v>6342</v>
      </c>
      <c r="B277" s="928">
        <v>1</v>
      </c>
      <c r="C277" s="929">
        <v>2.4900000000000002</v>
      </c>
      <c r="D277" s="930">
        <v>31</v>
      </c>
      <c r="E277" s="931">
        <v>1</v>
      </c>
      <c r="F277" s="911">
        <v>2.39</v>
      </c>
      <c r="G277" s="912">
        <v>30</v>
      </c>
      <c r="H277" s="913"/>
      <c r="I277" s="914"/>
      <c r="J277" s="920"/>
      <c r="K277" s="916">
        <v>1.2</v>
      </c>
      <c r="L277" s="917">
        <v>2</v>
      </c>
      <c r="M277" s="917">
        <v>18</v>
      </c>
      <c r="N277" s="918">
        <v>6</v>
      </c>
      <c r="O277" s="917" t="s">
        <v>5833</v>
      </c>
      <c r="P277" s="932" t="s">
        <v>6343</v>
      </c>
      <c r="Q277" s="919"/>
      <c r="R277" s="980"/>
      <c r="S277" s="919">
        <f t="shared" si="12"/>
        <v>-1</v>
      </c>
      <c r="T277" s="980">
        <f t="shared" si="13"/>
        <v>-2.39</v>
      </c>
      <c r="U277" s="987"/>
      <c r="V277" s="928"/>
      <c r="W277" s="928"/>
      <c r="X277" s="985"/>
      <c r="Y277" s="983"/>
    </row>
    <row r="278" spans="1:25" ht="14.4" customHeight="1" x14ac:dyDescent="0.3">
      <c r="A278" s="948" t="s">
        <v>6344</v>
      </c>
      <c r="B278" s="934"/>
      <c r="C278" s="935"/>
      <c r="D278" s="933"/>
      <c r="E278" s="944"/>
      <c r="F278" s="939"/>
      <c r="G278" s="923"/>
      <c r="H278" s="936">
        <v>1</v>
      </c>
      <c r="I278" s="937">
        <v>10.25</v>
      </c>
      <c r="J278" s="922">
        <v>128</v>
      </c>
      <c r="K278" s="940">
        <v>1.88</v>
      </c>
      <c r="L278" s="938">
        <v>4</v>
      </c>
      <c r="M278" s="938">
        <v>33</v>
      </c>
      <c r="N278" s="941">
        <v>11</v>
      </c>
      <c r="O278" s="938" t="s">
        <v>5833</v>
      </c>
      <c r="P278" s="942" t="s">
        <v>6343</v>
      </c>
      <c r="Q278" s="943"/>
      <c r="R278" s="981"/>
      <c r="S278" s="943">
        <f t="shared" si="12"/>
        <v>1</v>
      </c>
      <c r="T278" s="981">
        <f t="shared" si="13"/>
        <v>10.25</v>
      </c>
      <c r="U278" s="988"/>
      <c r="V278" s="934"/>
      <c r="W278" s="934"/>
      <c r="X278" s="986"/>
      <c r="Y278" s="984">
        <v>117</v>
      </c>
    </row>
    <row r="279" spans="1:25" ht="14.4" customHeight="1" x14ac:dyDescent="0.3">
      <c r="A279" s="947" t="s">
        <v>6345</v>
      </c>
      <c r="B279" s="928">
        <v>1</v>
      </c>
      <c r="C279" s="929">
        <v>3.21</v>
      </c>
      <c r="D279" s="930">
        <v>47</v>
      </c>
      <c r="E279" s="931"/>
      <c r="F279" s="911"/>
      <c r="G279" s="912"/>
      <c r="H279" s="913"/>
      <c r="I279" s="914"/>
      <c r="J279" s="920"/>
      <c r="K279" s="916">
        <v>0.65</v>
      </c>
      <c r="L279" s="917">
        <v>2</v>
      </c>
      <c r="M279" s="917">
        <v>15</v>
      </c>
      <c r="N279" s="918">
        <v>5</v>
      </c>
      <c r="O279" s="917" t="s">
        <v>5833</v>
      </c>
      <c r="P279" s="932" t="s">
        <v>6346</v>
      </c>
      <c r="Q279" s="919"/>
      <c r="R279" s="980"/>
      <c r="S279" s="919">
        <f t="shared" si="12"/>
        <v>0</v>
      </c>
      <c r="T279" s="980">
        <f t="shared" si="13"/>
        <v>0</v>
      </c>
      <c r="U279" s="987"/>
      <c r="V279" s="928"/>
      <c r="W279" s="928"/>
      <c r="X279" s="985"/>
      <c r="Y279" s="983"/>
    </row>
    <row r="280" spans="1:25" ht="14.4" customHeight="1" x14ac:dyDescent="0.3">
      <c r="A280" s="948" t="s">
        <v>6347</v>
      </c>
      <c r="B280" s="934"/>
      <c r="C280" s="935"/>
      <c r="D280" s="933"/>
      <c r="E280" s="944"/>
      <c r="F280" s="939"/>
      <c r="G280" s="923"/>
      <c r="H280" s="936">
        <v>1</v>
      </c>
      <c r="I280" s="937">
        <v>4.92</v>
      </c>
      <c r="J280" s="922">
        <v>73</v>
      </c>
      <c r="K280" s="940">
        <v>0.8</v>
      </c>
      <c r="L280" s="938">
        <v>2</v>
      </c>
      <c r="M280" s="938">
        <v>18</v>
      </c>
      <c r="N280" s="941">
        <v>6</v>
      </c>
      <c r="O280" s="938" t="s">
        <v>5833</v>
      </c>
      <c r="P280" s="942" t="s">
        <v>6348</v>
      </c>
      <c r="Q280" s="943"/>
      <c r="R280" s="981"/>
      <c r="S280" s="943">
        <f t="shared" si="12"/>
        <v>1</v>
      </c>
      <c r="T280" s="981">
        <f t="shared" si="13"/>
        <v>4.92</v>
      </c>
      <c r="U280" s="988"/>
      <c r="V280" s="934"/>
      <c r="W280" s="934"/>
      <c r="X280" s="986"/>
      <c r="Y280" s="984">
        <v>67</v>
      </c>
    </row>
    <row r="281" spans="1:25" ht="14.4" customHeight="1" x14ac:dyDescent="0.3">
      <c r="A281" s="947" t="s">
        <v>6349</v>
      </c>
      <c r="B281" s="928">
        <v>1</v>
      </c>
      <c r="C281" s="929">
        <v>3.3</v>
      </c>
      <c r="D281" s="930">
        <v>51</v>
      </c>
      <c r="E281" s="931"/>
      <c r="F281" s="911"/>
      <c r="G281" s="912"/>
      <c r="H281" s="913">
        <v>1</v>
      </c>
      <c r="I281" s="914">
        <v>2.2400000000000002</v>
      </c>
      <c r="J281" s="915">
        <v>38</v>
      </c>
      <c r="K281" s="916">
        <v>1.35</v>
      </c>
      <c r="L281" s="917">
        <v>3</v>
      </c>
      <c r="M281" s="917">
        <v>27</v>
      </c>
      <c r="N281" s="918">
        <v>9</v>
      </c>
      <c r="O281" s="917" t="s">
        <v>5833</v>
      </c>
      <c r="P281" s="932" t="s">
        <v>6350</v>
      </c>
      <c r="Q281" s="919"/>
      <c r="R281" s="980"/>
      <c r="S281" s="919">
        <f t="shared" si="12"/>
        <v>1</v>
      </c>
      <c r="T281" s="980">
        <f t="shared" si="13"/>
        <v>2.2400000000000002</v>
      </c>
      <c r="U281" s="987"/>
      <c r="V281" s="928"/>
      <c r="W281" s="928"/>
      <c r="X281" s="985"/>
      <c r="Y281" s="983">
        <v>29</v>
      </c>
    </row>
    <row r="282" spans="1:25" ht="14.4" customHeight="1" x14ac:dyDescent="0.3">
      <c r="A282" s="947" t="s">
        <v>6351</v>
      </c>
      <c r="B282" s="924">
        <v>2</v>
      </c>
      <c r="C282" s="925">
        <v>1.45</v>
      </c>
      <c r="D282" s="926">
        <v>23.5</v>
      </c>
      <c r="E282" s="931">
        <v>3</v>
      </c>
      <c r="F282" s="911">
        <v>3.26</v>
      </c>
      <c r="G282" s="912">
        <v>30.7</v>
      </c>
      <c r="H282" s="917">
        <v>1</v>
      </c>
      <c r="I282" s="911">
        <v>0.68</v>
      </c>
      <c r="J282" s="915">
        <v>23</v>
      </c>
      <c r="K282" s="916">
        <v>0.46</v>
      </c>
      <c r="L282" s="917">
        <v>2</v>
      </c>
      <c r="M282" s="917">
        <v>18</v>
      </c>
      <c r="N282" s="918">
        <v>6</v>
      </c>
      <c r="O282" s="917" t="s">
        <v>5833</v>
      </c>
      <c r="P282" s="932" t="s">
        <v>6352</v>
      </c>
      <c r="Q282" s="919"/>
      <c r="R282" s="980"/>
      <c r="S282" s="919">
        <f t="shared" si="12"/>
        <v>-2</v>
      </c>
      <c r="T282" s="980">
        <f t="shared" si="13"/>
        <v>-2.5799999999999996</v>
      </c>
      <c r="U282" s="987"/>
      <c r="V282" s="928"/>
      <c r="W282" s="928"/>
      <c r="X282" s="985"/>
      <c r="Y282" s="983">
        <v>17</v>
      </c>
    </row>
    <row r="283" spans="1:25" ht="14.4" customHeight="1" x14ac:dyDescent="0.3">
      <c r="A283" s="948" t="s">
        <v>6353</v>
      </c>
      <c r="B283" s="945">
        <v>8</v>
      </c>
      <c r="C283" s="946">
        <v>8.33</v>
      </c>
      <c r="D283" s="927">
        <v>28.4</v>
      </c>
      <c r="E283" s="944">
        <v>4</v>
      </c>
      <c r="F283" s="939">
        <v>3</v>
      </c>
      <c r="G283" s="923">
        <v>23.8</v>
      </c>
      <c r="H283" s="938">
        <v>7</v>
      </c>
      <c r="I283" s="939">
        <v>8.66</v>
      </c>
      <c r="J283" s="922">
        <v>33.9</v>
      </c>
      <c r="K283" s="940">
        <v>0.65</v>
      </c>
      <c r="L283" s="938">
        <v>3</v>
      </c>
      <c r="M283" s="938">
        <v>24</v>
      </c>
      <c r="N283" s="941">
        <v>8</v>
      </c>
      <c r="O283" s="938" t="s">
        <v>5833</v>
      </c>
      <c r="P283" s="942" t="s">
        <v>6352</v>
      </c>
      <c r="Q283" s="943"/>
      <c r="R283" s="981"/>
      <c r="S283" s="943">
        <f t="shared" si="12"/>
        <v>3</v>
      </c>
      <c r="T283" s="981">
        <f t="shared" si="13"/>
        <v>5.66</v>
      </c>
      <c r="U283" s="988"/>
      <c r="V283" s="934"/>
      <c r="W283" s="934"/>
      <c r="X283" s="986"/>
      <c r="Y283" s="984">
        <v>181</v>
      </c>
    </row>
    <row r="284" spans="1:25" ht="14.4" customHeight="1" x14ac:dyDescent="0.3">
      <c r="A284" s="948" t="s">
        <v>6354</v>
      </c>
      <c r="B284" s="945">
        <v>3</v>
      </c>
      <c r="C284" s="946">
        <v>3.12</v>
      </c>
      <c r="D284" s="927">
        <v>24</v>
      </c>
      <c r="E284" s="944">
        <v>2</v>
      </c>
      <c r="F284" s="939">
        <v>6.02</v>
      </c>
      <c r="G284" s="923">
        <v>61</v>
      </c>
      <c r="H284" s="938">
        <v>2</v>
      </c>
      <c r="I284" s="939">
        <v>2.85</v>
      </c>
      <c r="J284" s="922">
        <v>29</v>
      </c>
      <c r="K284" s="940">
        <v>1</v>
      </c>
      <c r="L284" s="938">
        <v>3</v>
      </c>
      <c r="M284" s="938">
        <v>30</v>
      </c>
      <c r="N284" s="941">
        <v>10</v>
      </c>
      <c r="O284" s="938" t="s">
        <v>5833</v>
      </c>
      <c r="P284" s="942" t="s">
        <v>6352</v>
      </c>
      <c r="Q284" s="943"/>
      <c r="R284" s="981"/>
      <c r="S284" s="943">
        <f t="shared" si="12"/>
        <v>0</v>
      </c>
      <c r="T284" s="981">
        <f t="shared" si="13"/>
        <v>-3.1699999999999995</v>
      </c>
      <c r="U284" s="988"/>
      <c r="V284" s="934"/>
      <c r="W284" s="934"/>
      <c r="X284" s="986"/>
      <c r="Y284" s="984">
        <v>38</v>
      </c>
    </row>
    <row r="285" spans="1:25" ht="14.4" customHeight="1" x14ac:dyDescent="0.3">
      <c r="A285" s="947" t="s">
        <v>6355</v>
      </c>
      <c r="B285" s="928"/>
      <c r="C285" s="929"/>
      <c r="D285" s="930"/>
      <c r="E285" s="931">
        <v>1</v>
      </c>
      <c r="F285" s="911">
        <v>3.16</v>
      </c>
      <c r="G285" s="912">
        <v>53</v>
      </c>
      <c r="H285" s="913">
        <v>1</v>
      </c>
      <c r="I285" s="914">
        <v>1.18</v>
      </c>
      <c r="J285" s="920">
        <v>10</v>
      </c>
      <c r="K285" s="916">
        <v>1.18</v>
      </c>
      <c r="L285" s="917">
        <v>3</v>
      </c>
      <c r="M285" s="917">
        <v>30</v>
      </c>
      <c r="N285" s="918">
        <v>10</v>
      </c>
      <c r="O285" s="917" t="s">
        <v>5833</v>
      </c>
      <c r="P285" s="932" t="s">
        <v>6356</v>
      </c>
      <c r="Q285" s="919"/>
      <c r="R285" s="980"/>
      <c r="S285" s="919">
        <f t="shared" si="12"/>
        <v>0</v>
      </c>
      <c r="T285" s="980">
        <f t="shared" si="13"/>
        <v>-1.9800000000000002</v>
      </c>
      <c r="U285" s="987"/>
      <c r="V285" s="928"/>
      <c r="W285" s="928"/>
      <c r="X285" s="985"/>
      <c r="Y285" s="983"/>
    </row>
    <row r="286" spans="1:25" ht="14.4" customHeight="1" x14ac:dyDescent="0.3">
      <c r="A286" s="947" t="s">
        <v>6357</v>
      </c>
      <c r="B286" s="928">
        <v>8</v>
      </c>
      <c r="C286" s="929">
        <v>5.79</v>
      </c>
      <c r="D286" s="930">
        <v>23.5</v>
      </c>
      <c r="E286" s="913">
        <v>8</v>
      </c>
      <c r="F286" s="914">
        <v>5.99</v>
      </c>
      <c r="G286" s="920">
        <v>23</v>
      </c>
      <c r="H286" s="917">
        <v>2</v>
      </c>
      <c r="I286" s="911">
        <v>0.84</v>
      </c>
      <c r="J286" s="915">
        <v>15.5</v>
      </c>
      <c r="K286" s="916">
        <v>0.42</v>
      </c>
      <c r="L286" s="917">
        <v>2</v>
      </c>
      <c r="M286" s="917">
        <v>18</v>
      </c>
      <c r="N286" s="918">
        <v>6</v>
      </c>
      <c r="O286" s="917" t="s">
        <v>5833</v>
      </c>
      <c r="P286" s="932" t="s">
        <v>6358</v>
      </c>
      <c r="Q286" s="919"/>
      <c r="R286" s="980"/>
      <c r="S286" s="919">
        <f t="shared" si="12"/>
        <v>-6</v>
      </c>
      <c r="T286" s="980">
        <f t="shared" si="13"/>
        <v>-5.15</v>
      </c>
      <c r="U286" s="987"/>
      <c r="V286" s="928"/>
      <c r="W286" s="928"/>
      <c r="X286" s="985"/>
      <c r="Y286" s="983">
        <v>19</v>
      </c>
    </row>
    <row r="287" spans="1:25" ht="14.4" customHeight="1" x14ac:dyDescent="0.3">
      <c r="A287" s="948" t="s">
        <v>6359</v>
      </c>
      <c r="B287" s="934">
        <v>10</v>
      </c>
      <c r="C287" s="935">
        <v>9.34</v>
      </c>
      <c r="D287" s="933">
        <v>27.7</v>
      </c>
      <c r="E287" s="936">
        <v>18</v>
      </c>
      <c r="F287" s="937">
        <v>13.43</v>
      </c>
      <c r="G287" s="921">
        <v>22.9</v>
      </c>
      <c r="H287" s="938">
        <v>18</v>
      </c>
      <c r="I287" s="939">
        <v>24.75</v>
      </c>
      <c r="J287" s="922">
        <v>38.9</v>
      </c>
      <c r="K287" s="940">
        <v>0.55000000000000004</v>
      </c>
      <c r="L287" s="938">
        <v>2</v>
      </c>
      <c r="M287" s="938">
        <v>21</v>
      </c>
      <c r="N287" s="941">
        <v>7</v>
      </c>
      <c r="O287" s="938" t="s">
        <v>5833</v>
      </c>
      <c r="P287" s="942" t="s">
        <v>6360</v>
      </c>
      <c r="Q287" s="943"/>
      <c r="R287" s="981"/>
      <c r="S287" s="943">
        <f t="shared" si="12"/>
        <v>0</v>
      </c>
      <c r="T287" s="981">
        <f t="shared" si="13"/>
        <v>11.32</v>
      </c>
      <c r="U287" s="988"/>
      <c r="V287" s="934"/>
      <c r="W287" s="934"/>
      <c r="X287" s="986"/>
      <c r="Y287" s="984">
        <v>575</v>
      </c>
    </row>
    <row r="288" spans="1:25" ht="14.4" customHeight="1" x14ac:dyDescent="0.3">
      <c r="A288" s="948" t="s">
        <v>6361</v>
      </c>
      <c r="B288" s="934">
        <v>8</v>
      </c>
      <c r="C288" s="935">
        <v>6.83</v>
      </c>
      <c r="D288" s="933">
        <v>22</v>
      </c>
      <c r="E288" s="936">
        <v>10</v>
      </c>
      <c r="F288" s="937">
        <v>8.99</v>
      </c>
      <c r="G288" s="921">
        <v>28.5</v>
      </c>
      <c r="H288" s="938">
        <v>9</v>
      </c>
      <c r="I288" s="939">
        <v>7.64</v>
      </c>
      <c r="J288" s="922">
        <v>22.9</v>
      </c>
      <c r="K288" s="940">
        <v>0.77</v>
      </c>
      <c r="L288" s="938">
        <v>3</v>
      </c>
      <c r="M288" s="938">
        <v>30</v>
      </c>
      <c r="N288" s="941">
        <v>10</v>
      </c>
      <c r="O288" s="938" t="s">
        <v>5833</v>
      </c>
      <c r="P288" s="942" t="s">
        <v>6362</v>
      </c>
      <c r="Q288" s="943"/>
      <c r="R288" s="981"/>
      <c r="S288" s="943">
        <f t="shared" si="12"/>
        <v>-1</v>
      </c>
      <c r="T288" s="981">
        <f t="shared" si="13"/>
        <v>-1.3500000000000005</v>
      </c>
      <c r="U288" s="988"/>
      <c r="V288" s="934"/>
      <c r="W288" s="934"/>
      <c r="X288" s="986"/>
      <c r="Y288" s="984">
        <v>116</v>
      </c>
    </row>
    <row r="289" spans="1:25" ht="14.4" customHeight="1" x14ac:dyDescent="0.3">
      <c r="A289" s="947" t="s">
        <v>6363</v>
      </c>
      <c r="B289" s="928"/>
      <c r="C289" s="929"/>
      <c r="D289" s="930"/>
      <c r="E289" s="931"/>
      <c r="F289" s="911"/>
      <c r="G289" s="912"/>
      <c r="H289" s="913">
        <v>1</v>
      </c>
      <c r="I289" s="914">
        <v>1.98</v>
      </c>
      <c r="J289" s="915">
        <v>37</v>
      </c>
      <c r="K289" s="916">
        <v>0.31</v>
      </c>
      <c r="L289" s="917">
        <v>1</v>
      </c>
      <c r="M289" s="917">
        <v>9</v>
      </c>
      <c r="N289" s="918">
        <v>3</v>
      </c>
      <c r="O289" s="917" t="s">
        <v>5833</v>
      </c>
      <c r="P289" s="932" t="s">
        <v>6364</v>
      </c>
      <c r="Q289" s="919"/>
      <c r="R289" s="980"/>
      <c r="S289" s="919">
        <f t="shared" si="12"/>
        <v>1</v>
      </c>
      <c r="T289" s="980">
        <f t="shared" si="13"/>
        <v>1.98</v>
      </c>
      <c r="U289" s="987"/>
      <c r="V289" s="928"/>
      <c r="W289" s="928"/>
      <c r="X289" s="985"/>
      <c r="Y289" s="983">
        <v>34</v>
      </c>
    </row>
    <row r="290" spans="1:25" ht="14.4" customHeight="1" x14ac:dyDescent="0.3">
      <c r="A290" s="947" t="s">
        <v>6365</v>
      </c>
      <c r="B290" s="928">
        <v>1</v>
      </c>
      <c r="C290" s="929">
        <v>1.35</v>
      </c>
      <c r="D290" s="930">
        <v>26</v>
      </c>
      <c r="E290" s="913">
        <v>2</v>
      </c>
      <c r="F290" s="914">
        <v>9.07</v>
      </c>
      <c r="G290" s="920">
        <v>57</v>
      </c>
      <c r="H290" s="917"/>
      <c r="I290" s="911"/>
      <c r="J290" s="912"/>
      <c r="K290" s="916">
        <v>0.75</v>
      </c>
      <c r="L290" s="917">
        <v>2</v>
      </c>
      <c r="M290" s="917">
        <v>18</v>
      </c>
      <c r="N290" s="918">
        <v>6</v>
      </c>
      <c r="O290" s="917" t="s">
        <v>5833</v>
      </c>
      <c r="P290" s="932" t="s">
        <v>6366</v>
      </c>
      <c r="Q290" s="919"/>
      <c r="R290" s="980"/>
      <c r="S290" s="919">
        <f t="shared" si="12"/>
        <v>-2</v>
      </c>
      <c r="T290" s="980">
        <f t="shared" si="13"/>
        <v>-9.07</v>
      </c>
      <c r="U290" s="987"/>
      <c r="V290" s="928"/>
      <c r="W290" s="928"/>
      <c r="X290" s="985"/>
      <c r="Y290" s="983"/>
    </row>
    <row r="291" spans="1:25" ht="14.4" customHeight="1" x14ac:dyDescent="0.3">
      <c r="A291" s="947" t="s">
        <v>6367</v>
      </c>
      <c r="B291" s="928"/>
      <c r="C291" s="929"/>
      <c r="D291" s="930"/>
      <c r="E291" s="931"/>
      <c r="F291" s="911"/>
      <c r="G291" s="912"/>
      <c r="H291" s="913">
        <v>1</v>
      </c>
      <c r="I291" s="914">
        <v>0.53</v>
      </c>
      <c r="J291" s="915">
        <v>17</v>
      </c>
      <c r="K291" s="916">
        <v>0.53</v>
      </c>
      <c r="L291" s="917">
        <v>2</v>
      </c>
      <c r="M291" s="917">
        <v>18</v>
      </c>
      <c r="N291" s="918">
        <v>6</v>
      </c>
      <c r="O291" s="917" t="s">
        <v>5833</v>
      </c>
      <c r="P291" s="932" t="s">
        <v>6368</v>
      </c>
      <c r="Q291" s="919"/>
      <c r="R291" s="980"/>
      <c r="S291" s="919">
        <f t="shared" si="12"/>
        <v>1</v>
      </c>
      <c r="T291" s="980">
        <f t="shared" si="13"/>
        <v>0.53</v>
      </c>
      <c r="U291" s="987"/>
      <c r="V291" s="928"/>
      <c r="W291" s="928"/>
      <c r="X291" s="985"/>
      <c r="Y291" s="983">
        <v>11</v>
      </c>
    </row>
    <row r="292" spans="1:25" ht="14.4" customHeight="1" x14ac:dyDescent="0.3">
      <c r="A292" s="947" t="s">
        <v>6369</v>
      </c>
      <c r="B292" s="928">
        <v>1</v>
      </c>
      <c r="C292" s="929">
        <v>2.4500000000000002</v>
      </c>
      <c r="D292" s="930">
        <v>50</v>
      </c>
      <c r="E292" s="913"/>
      <c r="F292" s="914"/>
      <c r="G292" s="920"/>
      <c r="H292" s="917"/>
      <c r="I292" s="911"/>
      <c r="J292" s="912"/>
      <c r="K292" s="916">
        <v>0.26</v>
      </c>
      <c r="L292" s="917">
        <v>1</v>
      </c>
      <c r="M292" s="917">
        <v>9</v>
      </c>
      <c r="N292" s="918">
        <v>3</v>
      </c>
      <c r="O292" s="917" t="s">
        <v>5833</v>
      </c>
      <c r="P292" s="932" t="s">
        <v>6370</v>
      </c>
      <c r="Q292" s="919"/>
      <c r="R292" s="980"/>
      <c r="S292" s="919">
        <f t="shared" si="12"/>
        <v>0</v>
      </c>
      <c r="T292" s="980">
        <f t="shared" si="13"/>
        <v>0</v>
      </c>
      <c r="U292" s="987"/>
      <c r="V292" s="928"/>
      <c r="W292" s="928"/>
      <c r="X292" s="985"/>
      <c r="Y292" s="983"/>
    </row>
    <row r="293" spans="1:25" ht="14.4" customHeight="1" x14ac:dyDescent="0.3">
      <c r="A293" s="948" t="s">
        <v>6371</v>
      </c>
      <c r="B293" s="934"/>
      <c r="C293" s="935"/>
      <c r="D293" s="933"/>
      <c r="E293" s="936">
        <v>1</v>
      </c>
      <c r="F293" s="937">
        <v>1.66</v>
      </c>
      <c r="G293" s="921">
        <v>37</v>
      </c>
      <c r="H293" s="938"/>
      <c r="I293" s="939"/>
      <c r="J293" s="923"/>
      <c r="K293" s="940">
        <v>0.36</v>
      </c>
      <c r="L293" s="938">
        <v>1</v>
      </c>
      <c r="M293" s="938">
        <v>12</v>
      </c>
      <c r="N293" s="941">
        <v>4</v>
      </c>
      <c r="O293" s="938" t="s">
        <v>5833</v>
      </c>
      <c r="P293" s="942" t="s">
        <v>6370</v>
      </c>
      <c r="Q293" s="943"/>
      <c r="R293" s="981"/>
      <c r="S293" s="943">
        <f t="shared" si="12"/>
        <v>-1</v>
      </c>
      <c r="T293" s="981">
        <f t="shared" si="13"/>
        <v>-1.66</v>
      </c>
      <c r="U293" s="988"/>
      <c r="V293" s="934"/>
      <c r="W293" s="934"/>
      <c r="X293" s="986"/>
      <c r="Y293" s="984"/>
    </row>
    <row r="294" spans="1:25" ht="14.4" customHeight="1" x14ac:dyDescent="0.3">
      <c r="A294" s="947" t="s">
        <v>6372</v>
      </c>
      <c r="B294" s="924">
        <v>1</v>
      </c>
      <c r="C294" s="925">
        <v>4.37</v>
      </c>
      <c r="D294" s="926">
        <v>46</v>
      </c>
      <c r="E294" s="931"/>
      <c r="F294" s="911"/>
      <c r="G294" s="912"/>
      <c r="H294" s="917"/>
      <c r="I294" s="911"/>
      <c r="J294" s="912"/>
      <c r="K294" s="916">
        <v>1.33</v>
      </c>
      <c r="L294" s="917">
        <v>2</v>
      </c>
      <c r="M294" s="917">
        <v>18</v>
      </c>
      <c r="N294" s="918">
        <v>6</v>
      </c>
      <c r="O294" s="917" t="s">
        <v>5833</v>
      </c>
      <c r="P294" s="932" t="s">
        <v>6373</v>
      </c>
      <c r="Q294" s="919"/>
      <c r="R294" s="980"/>
      <c r="S294" s="919">
        <f t="shared" si="12"/>
        <v>0</v>
      </c>
      <c r="T294" s="980">
        <f t="shared" si="13"/>
        <v>0</v>
      </c>
      <c r="U294" s="987"/>
      <c r="V294" s="928"/>
      <c r="W294" s="928"/>
      <c r="X294" s="985"/>
      <c r="Y294" s="983"/>
    </row>
    <row r="295" spans="1:25" ht="14.4" customHeight="1" x14ac:dyDescent="0.3">
      <c r="A295" s="947" t="s">
        <v>6374</v>
      </c>
      <c r="B295" s="924">
        <v>1</v>
      </c>
      <c r="C295" s="925">
        <v>0.3</v>
      </c>
      <c r="D295" s="926">
        <v>4</v>
      </c>
      <c r="E295" s="931"/>
      <c r="F295" s="911"/>
      <c r="G295" s="912"/>
      <c r="H295" s="917"/>
      <c r="I295" s="911"/>
      <c r="J295" s="912"/>
      <c r="K295" s="916">
        <v>0.3</v>
      </c>
      <c r="L295" s="917">
        <v>1</v>
      </c>
      <c r="M295" s="917">
        <v>12</v>
      </c>
      <c r="N295" s="918">
        <v>4</v>
      </c>
      <c r="O295" s="917" t="s">
        <v>5833</v>
      </c>
      <c r="P295" s="932" t="s">
        <v>6375</v>
      </c>
      <c r="Q295" s="919"/>
      <c r="R295" s="980"/>
      <c r="S295" s="919">
        <f t="shared" si="12"/>
        <v>0</v>
      </c>
      <c r="T295" s="980">
        <f t="shared" si="13"/>
        <v>0</v>
      </c>
      <c r="U295" s="987"/>
      <c r="V295" s="928"/>
      <c r="W295" s="928"/>
      <c r="X295" s="985"/>
      <c r="Y295" s="983"/>
    </row>
    <row r="296" spans="1:25" ht="14.4" customHeight="1" x14ac:dyDescent="0.3">
      <c r="A296" s="947" t="s">
        <v>6376</v>
      </c>
      <c r="B296" s="928"/>
      <c r="C296" s="929"/>
      <c r="D296" s="930"/>
      <c r="E296" s="913">
        <v>1</v>
      </c>
      <c r="F296" s="914">
        <v>0.72</v>
      </c>
      <c r="G296" s="920">
        <v>14</v>
      </c>
      <c r="H296" s="917"/>
      <c r="I296" s="911"/>
      <c r="J296" s="912"/>
      <c r="K296" s="916">
        <v>0.72</v>
      </c>
      <c r="L296" s="917">
        <v>3</v>
      </c>
      <c r="M296" s="917">
        <v>24</v>
      </c>
      <c r="N296" s="918">
        <v>8</v>
      </c>
      <c r="O296" s="917" t="s">
        <v>5833</v>
      </c>
      <c r="P296" s="932" t="s">
        <v>6377</v>
      </c>
      <c r="Q296" s="919"/>
      <c r="R296" s="980"/>
      <c r="S296" s="919">
        <f t="shared" si="12"/>
        <v>-1</v>
      </c>
      <c r="T296" s="980">
        <f t="shared" si="13"/>
        <v>-0.72</v>
      </c>
      <c r="U296" s="987"/>
      <c r="V296" s="928"/>
      <c r="W296" s="928"/>
      <c r="X296" s="985"/>
      <c r="Y296" s="983"/>
    </row>
    <row r="297" spans="1:25" ht="14.4" customHeight="1" x14ac:dyDescent="0.3">
      <c r="A297" s="948" t="s">
        <v>6378</v>
      </c>
      <c r="B297" s="934"/>
      <c r="C297" s="935"/>
      <c r="D297" s="933"/>
      <c r="E297" s="936">
        <v>2</v>
      </c>
      <c r="F297" s="937">
        <v>3.56</v>
      </c>
      <c r="G297" s="921">
        <v>29.5</v>
      </c>
      <c r="H297" s="938"/>
      <c r="I297" s="939"/>
      <c r="J297" s="923"/>
      <c r="K297" s="940">
        <v>1.24</v>
      </c>
      <c r="L297" s="938">
        <v>3</v>
      </c>
      <c r="M297" s="938">
        <v>30</v>
      </c>
      <c r="N297" s="941">
        <v>10</v>
      </c>
      <c r="O297" s="938" t="s">
        <v>5833</v>
      </c>
      <c r="P297" s="942" t="s">
        <v>6379</v>
      </c>
      <c r="Q297" s="943"/>
      <c r="R297" s="981"/>
      <c r="S297" s="943">
        <f t="shared" si="12"/>
        <v>-2</v>
      </c>
      <c r="T297" s="981">
        <f t="shared" si="13"/>
        <v>-3.56</v>
      </c>
      <c r="U297" s="988"/>
      <c r="V297" s="934"/>
      <c r="W297" s="934"/>
      <c r="X297" s="986"/>
      <c r="Y297" s="984"/>
    </row>
    <row r="298" spans="1:25" ht="14.4" customHeight="1" x14ac:dyDescent="0.3">
      <c r="A298" s="947" t="s">
        <v>6380</v>
      </c>
      <c r="B298" s="924">
        <v>1</v>
      </c>
      <c r="C298" s="925">
        <v>2.08</v>
      </c>
      <c r="D298" s="926">
        <v>44</v>
      </c>
      <c r="E298" s="931">
        <v>1</v>
      </c>
      <c r="F298" s="911">
        <v>1.61</v>
      </c>
      <c r="G298" s="912">
        <v>35</v>
      </c>
      <c r="H298" s="917"/>
      <c r="I298" s="911"/>
      <c r="J298" s="912"/>
      <c r="K298" s="916">
        <v>0.56000000000000005</v>
      </c>
      <c r="L298" s="917">
        <v>2</v>
      </c>
      <c r="M298" s="917">
        <v>15</v>
      </c>
      <c r="N298" s="918">
        <v>5</v>
      </c>
      <c r="O298" s="917" t="s">
        <v>5833</v>
      </c>
      <c r="P298" s="932" t="s">
        <v>6381</v>
      </c>
      <c r="Q298" s="919"/>
      <c r="R298" s="980"/>
      <c r="S298" s="919">
        <f t="shared" si="12"/>
        <v>-1</v>
      </c>
      <c r="T298" s="980">
        <f t="shared" si="13"/>
        <v>-1.61</v>
      </c>
      <c r="U298" s="987"/>
      <c r="V298" s="928"/>
      <c r="W298" s="928"/>
      <c r="X298" s="985"/>
      <c r="Y298" s="983"/>
    </row>
    <row r="299" spans="1:25" ht="14.4" customHeight="1" x14ac:dyDescent="0.3">
      <c r="A299" s="948" t="s">
        <v>6382</v>
      </c>
      <c r="B299" s="945">
        <v>9</v>
      </c>
      <c r="C299" s="946">
        <v>10.01</v>
      </c>
      <c r="D299" s="927">
        <v>27.1</v>
      </c>
      <c r="E299" s="944">
        <v>6</v>
      </c>
      <c r="F299" s="939">
        <v>7.93</v>
      </c>
      <c r="G299" s="923">
        <v>21.7</v>
      </c>
      <c r="H299" s="938">
        <v>9</v>
      </c>
      <c r="I299" s="939">
        <v>11.01</v>
      </c>
      <c r="J299" s="922">
        <v>23.7</v>
      </c>
      <c r="K299" s="940">
        <v>0.72</v>
      </c>
      <c r="L299" s="938">
        <v>2</v>
      </c>
      <c r="M299" s="938">
        <v>21</v>
      </c>
      <c r="N299" s="941">
        <v>7</v>
      </c>
      <c r="O299" s="938" t="s">
        <v>5833</v>
      </c>
      <c r="P299" s="942" t="s">
        <v>6383</v>
      </c>
      <c r="Q299" s="943"/>
      <c r="R299" s="981"/>
      <c r="S299" s="943">
        <f t="shared" si="12"/>
        <v>3</v>
      </c>
      <c r="T299" s="981">
        <f t="shared" si="13"/>
        <v>3.08</v>
      </c>
      <c r="U299" s="988"/>
      <c r="V299" s="934"/>
      <c r="W299" s="934"/>
      <c r="X299" s="986"/>
      <c r="Y299" s="984">
        <v>160</v>
      </c>
    </row>
    <row r="300" spans="1:25" ht="14.4" customHeight="1" x14ac:dyDescent="0.3">
      <c r="A300" s="948" t="s">
        <v>6384</v>
      </c>
      <c r="B300" s="945">
        <v>5</v>
      </c>
      <c r="C300" s="946">
        <v>8.56</v>
      </c>
      <c r="D300" s="927">
        <v>37.4</v>
      </c>
      <c r="E300" s="944">
        <v>6</v>
      </c>
      <c r="F300" s="939">
        <v>7.95</v>
      </c>
      <c r="G300" s="923">
        <v>28</v>
      </c>
      <c r="H300" s="938">
        <v>4</v>
      </c>
      <c r="I300" s="939">
        <v>5.18</v>
      </c>
      <c r="J300" s="922">
        <v>30.3</v>
      </c>
      <c r="K300" s="940">
        <v>1.04</v>
      </c>
      <c r="L300" s="938">
        <v>3</v>
      </c>
      <c r="M300" s="938">
        <v>27</v>
      </c>
      <c r="N300" s="941">
        <v>9</v>
      </c>
      <c r="O300" s="938" t="s">
        <v>5833</v>
      </c>
      <c r="P300" s="942" t="s">
        <v>6385</v>
      </c>
      <c r="Q300" s="943"/>
      <c r="R300" s="981"/>
      <c r="S300" s="943">
        <f t="shared" si="12"/>
        <v>-2</v>
      </c>
      <c r="T300" s="981">
        <f t="shared" si="13"/>
        <v>-2.7700000000000005</v>
      </c>
      <c r="U300" s="988"/>
      <c r="V300" s="934"/>
      <c r="W300" s="934"/>
      <c r="X300" s="986"/>
      <c r="Y300" s="984">
        <v>85</v>
      </c>
    </row>
    <row r="301" spans="1:25" ht="14.4" customHeight="1" x14ac:dyDescent="0.3">
      <c r="A301" s="947" t="s">
        <v>6386</v>
      </c>
      <c r="B301" s="928">
        <v>1</v>
      </c>
      <c r="C301" s="929">
        <v>4.7</v>
      </c>
      <c r="D301" s="930">
        <v>61</v>
      </c>
      <c r="E301" s="931"/>
      <c r="F301" s="911"/>
      <c r="G301" s="912"/>
      <c r="H301" s="913">
        <v>1</v>
      </c>
      <c r="I301" s="914">
        <v>5.72</v>
      </c>
      <c r="J301" s="915">
        <v>71</v>
      </c>
      <c r="K301" s="916">
        <v>3.67</v>
      </c>
      <c r="L301" s="917">
        <v>6</v>
      </c>
      <c r="M301" s="917">
        <v>51</v>
      </c>
      <c r="N301" s="918">
        <v>17</v>
      </c>
      <c r="O301" s="917" t="s">
        <v>5833</v>
      </c>
      <c r="P301" s="932" t="s">
        <v>6387</v>
      </c>
      <c r="Q301" s="919"/>
      <c r="R301" s="980"/>
      <c r="S301" s="919">
        <f t="shared" si="12"/>
        <v>1</v>
      </c>
      <c r="T301" s="980">
        <f t="shared" si="13"/>
        <v>5.72</v>
      </c>
      <c r="U301" s="987"/>
      <c r="V301" s="928"/>
      <c r="W301" s="928"/>
      <c r="X301" s="985"/>
      <c r="Y301" s="983">
        <v>54</v>
      </c>
    </row>
    <row r="302" spans="1:25" ht="14.4" customHeight="1" x14ac:dyDescent="0.3">
      <c r="A302" s="947" t="s">
        <v>6388</v>
      </c>
      <c r="B302" s="928"/>
      <c r="C302" s="929"/>
      <c r="D302" s="930"/>
      <c r="E302" s="931"/>
      <c r="F302" s="911"/>
      <c r="G302" s="912"/>
      <c r="H302" s="913">
        <v>1</v>
      </c>
      <c r="I302" s="914">
        <v>1.1000000000000001</v>
      </c>
      <c r="J302" s="915">
        <v>26</v>
      </c>
      <c r="K302" s="916">
        <v>0.66</v>
      </c>
      <c r="L302" s="917">
        <v>2</v>
      </c>
      <c r="M302" s="917">
        <v>18</v>
      </c>
      <c r="N302" s="918">
        <v>6</v>
      </c>
      <c r="O302" s="917" t="s">
        <v>5833</v>
      </c>
      <c r="P302" s="932" t="s">
        <v>6389</v>
      </c>
      <c r="Q302" s="919"/>
      <c r="R302" s="980"/>
      <c r="S302" s="919">
        <f t="shared" si="12"/>
        <v>1</v>
      </c>
      <c r="T302" s="980">
        <f t="shared" si="13"/>
        <v>1.1000000000000001</v>
      </c>
      <c r="U302" s="987"/>
      <c r="V302" s="928"/>
      <c r="W302" s="928"/>
      <c r="X302" s="985"/>
      <c r="Y302" s="983">
        <v>20</v>
      </c>
    </row>
    <row r="303" spans="1:25" ht="14.4" customHeight="1" x14ac:dyDescent="0.3">
      <c r="A303" s="948" t="s">
        <v>6390</v>
      </c>
      <c r="B303" s="934">
        <v>1</v>
      </c>
      <c r="C303" s="935">
        <v>1.62</v>
      </c>
      <c r="D303" s="933">
        <v>30</v>
      </c>
      <c r="E303" s="944">
        <v>1</v>
      </c>
      <c r="F303" s="939">
        <v>1.05</v>
      </c>
      <c r="G303" s="923">
        <v>23</v>
      </c>
      <c r="H303" s="936">
        <v>1</v>
      </c>
      <c r="I303" s="937">
        <v>3.39</v>
      </c>
      <c r="J303" s="922">
        <v>64</v>
      </c>
      <c r="K303" s="940">
        <v>0.76</v>
      </c>
      <c r="L303" s="938">
        <v>2</v>
      </c>
      <c r="M303" s="938">
        <v>18</v>
      </c>
      <c r="N303" s="941">
        <v>6</v>
      </c>
      <c r="O303" s="938" t="s">
        <v>5833</v>
      </c>
      <c r="P303" s="942" t="s">
        <v>6391</v>
      </c>
      <c r="Q303" s="943"/>
      <c r="R303" s="981"/>
      <c r="S303" s="943">
        <f t="shared" si="12"/>
        <v>0</v>
      </c>
      <c r="T303" s="981">
        <f t="shared" si="13"/>
        <v>2.34</v>
      </c>
      <c r="U303" s="988"/>
      <c r="V303" s="934"/>
      <c r="W303" s="934"/>
      <c r="X303" s="986"/>
      <c r="Y303" s="984">
        <v>58</v>
      </c>
    </row>
    <row r="304" spans="1:25" ht="14.4" customHeight="1" x14ac:dyDescent="0.3">
      <c r="A304" s="948" t="s">
        <v>6392</v>
      </c>
      <c r="B304" s="934">
        <v>1</v>
      </c>
      <c r="C304" s="935">
        <v>1.83</v>
      </c>
      <c r="D304" s="933">
        <v>19</v>
      </c>
      <c r="E304" s="944">
        <v>1</v>
      </c>
      <c r="F304" s="939">
        <v>1.83</v>
      </c>
      <c r="G304" s="923">
        <v>22</v>
      </c>
      <c r="H304" s="936"/>
      <c r="I304" s="937"/>
      <c r="J304" s="921"/>
      <c r="K304" s="940">
        <v>1.83</v>
      </c>
      <c r="L304" s="938">
        <v>3</v>
      </c>
      <c r="M304" s="938">
        <v>30</v>
      </c>
      <c r="N304" s="941">
        <v>10</v>
      </c>
      <c r="O304" s="938" t="s">
        <v>5833</v>
      </c>
      <c r="P304" s="942" t="s">
        <v>6393</v>
      </c>
      <c r="Q304" s="943"/>
      <c r="R304" s="981"/>
      <c r="S304" s="943">
        <f t="shared" si="12"/>
        <v>-1</v>
      </c>
      <c r="T304" s="981">
        <f t="shared" si="13"/>
        <v>-1.83</v>
      </c>
      <c r="U304" s="988"/>
      <c r="V304" s="934"/>
      <c r="W304" s="934"/>
      <c r="X304" s="986"/>
      <c r="Y304" s="984"/>
    </row>
    <row r="305" spans="1:25" ht="14.4" customHeight="1" x14ac:dyDescent="0.3">
      <c r="A305" s="947" t="s">
        <v>6394</v>
      </c>
      <c r="B305" s="928"/>
      <c r="C305" s="929"/>
      <c r="D305" s="930"/>
      <c r="E305" s="931">
        <v>2</v>
      </c>
      <c r="F305" s="911">
        <v>3.69</v>
      </c>
      <c r="G305" s="912">
        <v>40</v>
      </c>
      <c r="H305" s="913"/>
      <c r="I305" s="914"/>
      <c r="J305" s="920"/>
      <c r="K305" s="916">
        <v>0.66</v>
      </c>
      <c r="L305" s="917">
        <v>2</v>
      </c>
      <c r="M305" s="917">
        <v>21</v>
      </c>
      <c r="N305" s="918">
        <v>7</v>
      </c>
      <c r="O305" s="917" t="s">
        <v>5833</v>
      </c>
      <c r="P305" s="932" t="s">
        <v>6395</v>
      </c>
      <c r="Q305" s="919"/>
      <c r="R305" s="980"/>
      <c r="S305" s="919">
        <f t="shared" si="12"/>
        <v>-2</v>
      </c>
      <c r="T305" s="980">
        <f t="shared" si="13"/>
        <v>-3.69</v>
      </c>
      <c r="U305" s="987"/>
      <c r="V305" s="928"/>
      <c r="W305" s="928"/>
      <c r="X305" s="985"/>
      <c r="Y305" s="983"/>
    </row>
    <row r="306" spans="1:25" ht="14.4" customHeight="1" x14ac:dyDescent="0.3">
      <c r="A306" s="948" t="s">
        <v>6396</v>
      </c>
      <c r="B306" s="934">
        <v>1</v>
      </c>
      <c r="C306" s="935">
        <v>1.43</v>
      </c>
      <c r="D306" s="933">
        <v>29</v>
      </c>
      <c r="E306" s="944"/>
      <c r="F306" s="939"/>
      <c r="G306" s="923"/>
      <c r="H306" s="936">
        <v>2</v>
      </c>
      <c r="I306" s="937">
        <v>3.46</v>
      </c>
      <c r="J306" s="922">
        <v>38.5</v>
      </c>
      <c r="K306" s="940">
        <v>1.05</v>
      </c>
      <c r="L306" s="938">
        <v>3</v>
      </c>
      <c r="M306" s="938">
        <v>27</v>
      </c>
      <c r="N306" s="941">
        <v>9</v>
      </c>
      <c r="O306" s="938" t="s">
        <v>5833</v>
      </c>
      <c r="P306" s="942" t="s">
        <v>6395</v>
      </c>
      <c r="Q306" s="943"/>
      <c r="R306" s="981"/>
      <c r="S306" s="943">
        <f t="shared" si="12"/>
        <v>2</v>
      </c>
      <c r="T306" s="981">
        <f t="shared" si="13"/>
        <v>3.46</v>
      </c>
      <c r="U306" s="988"/>
      <c r="V306" s="934"/>
      <c r="W306" s="934"/>
      <c r="X306" s="986"/>
      <c r="Y306" s="984">
        <v>59</v>
      </c>
    </row>
    <row r="307" spans="1:25" ht="14.4" customHeight="1" x14ac:dyDescent="0.3">
      <c r="A307" s="947" t="s">
        <v>6397</v>
      </c>
      <c r="B307" s="928"/>
      <c r="C307" s="929"/>
      <c r="D307" s="930"/>
      <c r="E307" s="931">
        <v>1</v>
      </c>
      <c r="F307" s="911">
        <v>3</v>
      </c>
      <c r="G307" s="912">
        <v>22</v>
      </c>
      <c r="H307" s="913"/>
      <c r="I307" s="914"/>
      <c r="J307" s="920"/>
      <c r="K307" s="916">
        <v>3</v>
      </c>
      <c r="L307" s="917">
        <v>6</v>
      </c>
      <c r="M307" s="917">
        <v>54</v>
      </c>
      <c r="N307" s="918">
        <v>18</v>
      </c>
      <c r="O307" s="917" t="s">
        <v>5833</v>
      </c>
      <c r="P307" s="932" t="s">
        <v>6398</v>
      </c>
      <c r="Q307" s="919"/>
      <c r="R307" s="980"/>
      <c r="S307" s="919">
        <f t="shared" si="12"/>
        <v>-1</v>
      </c>
      <c r="T307" s="980">
        <f t="shared" si="13"/>
        <v>-3</v>
      </c>
      <c r="U307" s="987"/>
      <c r="V307" s="928"/>
      <c r="W307" s="928"/>
      <c r="X307" s="985"/>
      <c r="Y307" s="983"/>
    </row>
    <row r="308" spans="1:25" ht="14.4" customHeight="1" x14ac:dyDescent="0.3">
      <c r="A308" s="948" t="s">
        <v>6399</v>
      </c>
      <c r="B308" s="934">
        <v>1</v>
      </c>
      <c r="C308" s="935">
        <v>5.89</v>
      </c>
      <c r="D308" s="933">
        <v>37</v>
      </c>
      <c r="E308" s="944">
        <v>3</v>
      </c>
      <c r="F308" s="939">
        <v>20.49</v>
      </c>
      <c r="G308" s="923">
        <v>51</v>
      </c>
      <c r="H308" s="936">
        <v>6</v>
      </c>
      <c r="I308" s="937">
        <v>36.21</v>
      </c>
      <c r="J308" s="922">
        <v>49.8</v>
      </c>
      <c r="K308" s="940">
        <v>5.89</v>
      </c>
      <c r="L308" s="938">
        <v>7</v>
      </c>
      <c r="M308" s="938">
        <v>66</v>
      </c>
      <c r="N308" s="941">
        <v>22</v>
      </c>
      <c r="O308" s="938" t="s">
        <v>5833</v>
      </c>
      <c r="P308" s="942" t="s">
        <v>6400</v>
      </c>
      <c r="Q308" s="943"/>
      <c r="R308" s="981"/>
      <c r="S308" s="943">
        <f t="shared" si="12"/>
        <v>3</v>
      </c>
      <c r="T308" s="981">
        <f t="shared" si="13"/>
        <v>15.720000000000002</v>
      </c>
      <c r="U308" s="988"/>
      <c r="V308" s="934"/>
      <c r="W308" s="934"/>
      <c r="X308" s="986"/>
      <c r="Y308" s="984">
        <v>167</v>
      </c>
    </row>
    <row r="309" spans="1:25" ht="14.4" customHeight="1" x14ac:dyDescent="0.3">
      <c r="A309" s="947" t="s">
        <v>6401</v>
      </c>
      <c r="B309" s="928"/>
      <c r="C309" s="929"/>
      <c r="D309" s="930"/>
      <c r="E309" s="931">
        <v>1</v>
      </c>
      <c r="F309" s="911">
        <v>2.13</v>
      </c>
      <c r="G309" s="912">
        <v>47</v>
      </c>
      <c r="H309" s="913"/>
      <c r="I309" s="914"/>
      <c r="J309" s="920"/>
      <c r="K309" s="916">
        <v>1.81</v>
      </c>
      <c r="L309" s="917">
        <v>5</v>
      </c>
      <c r="M309" s="917">
        <v>45</v>
      </c>
      <c r="N309" s="918">
        <v>15</v>
      </c>
      <c r="O309" s="917" t="s">
        <v>5833</v>
      </c>
      <c r="P309" s="932" t="s">
        <v>6402</v>
      </c>
      <c r="Q309" s="919"/>
      <c r="R309" s="980"/>
      <c r="S309" s="919">
        <f t="shared" si="12"/>
        <v>-1</v>
      </c>
      <c r="T309" s="980">
        <f t="shared" si="13"/>
        <v>-2.13</v>
      </c>
      <c r="U309" s="987"/>
      <c r="V309" s="928"/>
      <c r="W309" s="928"/>
      <c r="X309" s="985"/>
      <c r="Y309" s="983"/>
    </row>
    <row r="310" spans="1:25" ht="14.4" customHeight="1" x14ac:dyDescent="0.3">
      <c r="A310" s="948" t="s">
        <v>6403</v>
      </c>
      <c r="B310" s="934"/>
      <c r="C310" s="935"/>
      <c r="D310" s="933"/>
      <c r="E310" s="944"/>
      <c r="F310" s="939"/>
      <c r="G310" s="923"/>
      <c r="H310" s="936">
        <v>2</v>
      </c>
      <c r="I310" s="937">
        <v>9.4499999999999993</v>
      </c>
      <c r="J310" s="922">
        <v>60.5</v>
      </c>
      <c r="K310" s="940">
        <v>3.72</v>
      </c>
      <c r="L310" s="938">
        <v>8</v>
      </c>
      <c r="M310" s="938">
        <v>69</v>
      </c>
      <c r="N310" s="941">
        <v>23</v>
      </c>
      <c r="O310" s="938" t="s">
        <v>5833</v>
      </c>
      <c r="P310" s="942" t="s">
        <v>6404</v>
      </c>
      <c r="Q310" s="943"/>
      <c r="R310" s="981"/>
      <c r="S310" s="943">
        <f t="shared" si="12"/>
        <v>2</v>
      </c>
      <c r="T310" s="981">
        <f t="shared" si="13"/>
        <v>9.4499999999999993</v>
      </c>
      <c r="U310" s="988"/>
      <c r="V310" s="934"/>
      <c r="W310" s="934"/>
      <c r="X310" s="986"/>
      <c r="Y310" s="984">
        <v>75</v>
      </c>
    </row>
    <row r="311" spans="1:25" ht="14.4" customHeight="1" x14ac:dyDescent="0.3">
      <c r="A311" s="947" t="s">
        <v>6405</v>
      </c>
      <c r="B311" s="924">
        <v>1</v>
      </c>
      <c r="C311" s="925">
        <v>2.19</v>
      </c>
      <c r="D311" s="926">
        <v>44</v>
      </c>
      <c r="E311" s="931">
        <v>1</v>
      </c>
      <c r="F311" s="911">
        <v>0.94</v>
      </c>
      <c r="G311" s="912">
        <v>19</v>
      </c>
      <c r="H311" s="917">
        <v>1</v>
      </c>
      <c r="I311" s="911">
        <v>0.93</v>
      </c>
      <c r="J311" s="915">
        <v>14</v>
      </c>
      <c r="K311" s="916">
        <v>0.93</v>
      </c>
      <c r="L311" s="917">
        <v>3</v>
      </c>
      <c r="M311" s="917">
        <v>27</v>
      </c>
      <c r="N311" s="918">
        <v>9</v>
      </c>
      <c r="O311" s="917" t="s">
        <v>5833</v>
      </c>
      <c r="P311" s="932" t="s">
        <v>6406</v>
      </c>
      <c r="Q311" s="919"/>
      <c r="R311" s="980"/>
      <c r="S311" s="919">
        <f t="shared" si="12"/>
        <v>0</v>
      </c>
      <c r="T311" s="980">
        <f t="shared" si="13"/>
        <v>-9.9999999999998979E-3</v>
      </c>
      <c r="U311" s="987"/>
      <c r="V311" s="928"/>
      <c r="W311" s="928"/>
      <c r="X311" s="985"/>
      <c r="Y311" s="983">
        <v>5</v>
      </c>
    </row>
    <row r="312" spans="1:25" ht="14.4" customHeight="1" x14ac:dyDescent="0.3">
      <c r="A312" s="948" t="s">
        <v>6407</v>
      </c>
      <c r="B312" s="945">
        <v>7</v>
      </c>
      <c r="C312" s="946">
        <v>10.15</v>
      </c>
      <c r="D312" s="927">
        <v>30.4</v>
      </c>
      <c r="E312" s="944">
        <v>3</v>
      </c>
      <c r="F312" s="939">
        <v>3.83</v>
      </c>
      <c r="G312" s="923">
        <v>29.7</v>
      </c>
      <c r="H312" s="938">
        <v>5</v>
      </c>
      <c r="I312" s="939">
        <v>6.97</v>
      </c>
      <c r="J312" s="922">
        <v>29.8</v>
      </c>
      <c r="K312" s="940">
        <v>1.1100000000000001</v>
      </c>
      <c r="L312" s="938">
        <v>4</v>
      </c>
      <c r="M312" s="938">
        <v>33</v>
      </c>
      <c r="N312" s="941">
        <v>11</v>
      </c>
      <c r="O312" s="938" t="s">
        <v>5833</v>
      </c>
      <c r="P312" s="942" t="s">
        <v>6408</v>
      </c>
      <c r="Q312" s="943"/>
      <c r="R312" s="981"/>
      <c r="S312" s="943">
        <f t="shared" si="12"/>
        <v>2</v>
      </c>
      <c r="T312" s="981">
        <f t="shared" si="13"/>
        <v>3.1399999999999997</v>
      </c>
      <c r="U312" s="988"/>
      <c r="V312" s="934"/>
      <c r="W312" s="934"/>
      <c r="X312" s="986"/>
      <c r="Y312" s="984">
        <v>94</v>
      </c>
    </row>
    <row r="313" spans="1:25" ht="14.4" customHeight="1" x14ac:dyDescent="0.3">
      <c r="A313" s="948" t="s">
        <v>6409</v>
      </c>
      <c r="B313" s="945">
        <v>15</v>
      </c>
      <c r="C313" s="946">
        <v>37.42</v>
      </c>
      <c r="D313" s="927">
        <v>35.700000000000003</v>
      </c>
      <c r="E313" s="944">
        <v>5</v>
      </c>
      <c r="F313" s="939">
        <v>13.04</v>
      </c>
      <c r="G313" s="923">
        <v>37.799999999999997</v>
      </c>
      <c r="H313" s="938">
        <v>9</v>
      </c>
      <c r="I313" s="939">
        <v>28.29</v>
      </c>
      <c r="J313" s="922">
        <v>44.4</v>
      </c>
      <c r="K313" s="940">
        <v>2.02</v>
      </c>
      <c r="L313" s="938">
        <v>4</v>
      </c>
      <c r="M313" s="938">
        <v>39</v>
      </c>
      <c r="N313" s="941">
        <v>13</v>
      </c>
      <c r="O313" s="938" t="s">
        <v>5833</v>
      </c>
      <c r="P313" s="942" t="s">
        <v>6410</v>
      </c>
      <c r="Q313" s="943"/>
      <c r="R313" s="981"/>
      <c r="S313" s="943">
        <f t="shared" si="12"/>
        <v>4</v>
      </c>
      <c r="T313" s="981">
        <f t="shared" si="13"/>
        <v>15.25</v>
      </c>
      <c r="U313" s="988"/>
      <c r="V313" s="934"/>
      <c r="W313" s="934"/>
      <c r="X313" s="986"/>
      <c r="Y313" s="984">
        <v>283</v>
      </c>
    </row>
    <row r="314" spans="1:25" ht="14.4" customHeight="1" x14ac:dyDescent="0.3">
      <c r="A314" s="947" t="s">
        <v>6411</v>
      </c>
      <c r="B314" s="928"/>
      <c r="C314" s="929"/>
      <c r="D314" s="930"/>
      <c r="E314" s="913">
        <v>1</v>
      </c>
      <c r="F314" s="914">
        <v>1.31</v>
      </c>
      <c r="G314" s="920">
        <v>28</v>
      </c>
      <c r="H314" s="917"/>
      <c r="I314" s="911"/>
      <c r="J314" s="912"/>
      <c r="K314" s="916">
        <v>1.31</v>
      </c>
      <c r="L314" s="917">
        <v>4</v>
      </c>
      <c r="M314" s="917">
        <v>39</v>
      </c>
      <c r="N314" s="918">
        <v>13</v>
      </c>
      <c r="O314" s="917" t="s">
        <v>5833</v>
      </c>
      <c r="P314" s="932" t="s">
        <v>6412</v>
      </c>
      <c r="Q314" s="919"/>
      <c r="R314" s="980"/>
      <c r="S314" s="919">
        <f t="shared" si="12"/>
        <v>-1</v>
      </c>
      <c r="T314" s="980">
        <f t="shared" si="13"/>
        <v>-1.31</v>
      </c>
      <c r="U314" s="987"/>
      <c r="V314" s="928"/>
      <c r="W314" s="928"/>
      <c r="X314" s="985"/>
      <c r="Y314" s="983"/>
    </row>
    <row r="315" spans="1:25" ht="14.4" customHeight="1" x14ac:dyDescent="0.3">
      <c r="A315" s="947" t="s">
        <v>6413</v>
      </c>
      <c r="B315" s="928"/>
      <c r="C315" s="929"/>
      <c r="D315" s="930"/>
      <c r="E315" s="913">
        <v>1</v>
      </c>
      <c r="F315" s="914">
        <v>0.83</v>
      </c>
      <c r="G315" s="920">
        <v>22</v>
      </c>
      <c r="H315" s="917"/>
      <c r="I315" s="911"/>
      <c r="J315" s="912"/>
      <c r="K315" s="916">
        <v>0.6</v>
      </c>
      <c r="L315" s="917">
        <v>2</v>
      </c>
      <c r="M315" s="917">
        <v>18</v>
      </c>
      <c r="N315" s="918">
        <v>6</v>
      </c>
      <c r="O315" s="917" t="s">
        <v>5833</v>
      </c>
      <c r="P315" s="932" t="s">
        <v>6414</v>
      </c>
      <c r="Q315" s="919"/>
      <c r="R315" s="980"/>
      <c r="S315" s="919">
        <f t="shared" si="12"/>
        <v>-1</v>
      </c>
      <c r="T315" s="980">
        <f t="shared" si="13"/>
        <v>-0.83</v>
      </c>
      <c r="U315" s="987"/>
      <c r="V315" s="928"/>
      <c r="W315" s="928"/>
      <c r="X315" s="985"/>
      <c r="Y315" s="983"/>
    </row>
    <row r="316" spans="1:25" ht="14.4" customHeight="1" x14ac:dyDescent="0.3">
      <c r="A316" s="947" t="s">
        <v>6415</v>
      </c>
      <c r="B316" s="928"/>
      <c r="C316" s="929"/>
      <c r="D316" s="930"/>
      <c r="E316" s="931"/>
      <c r="F316" s="911"/>
      <c r="G316" s="912"/>
      <c r="H316" s="913">
        <v>1</v>
      </c>
      <c r="I316" s="914">
        <v>2.04</v>
      </c>
      <c r="J316" s="915">
        <v>46</v>
      </c>
      <c r="K316" s="916">
        <v>0.54</v>
      </c>
      <c r="L316" s="917">
        <v>2</v>
      </c>
      <c r="M316" s="917">
        <v>18</v>
      </c>
      <c r="N316" s="918">
        <v>6</v>
      </c>
      <c r="O316" s="917" t="s">
        <v>5833</v>
      </c>
      <c r="P316" s="932" t="s">
        <v>6416</v>
      </c>
      <c r="Q316" s="919"/>
      <c r="R316" s="980"/>
      <c r="S316" s="919">
        <f t="shared" si="12"/>
        <v>1</v>
      </c>
      <c r="T316" s="980">
        <f t="shared" si="13"/>
        <v>2.04</v>
      </c>
      <c r="U316" s="987"/>
      <c r="V316" s="928"/>
      <c r="W316" s="928"/>
      <c r="X316" s="985"/>
      <c r="Y316" s="983">
        <v>40</v>
      </c>
    </row>
    <row r="317" spans="1:25" ht="14.4" customHeight="1" x14ac:dyDescent="0.3">
      <c r="A317" s="947" t="s">
        <v>6417</v>
      </c>
      <c r="B317" s="928"/>
      <c r="C317" s="929"/>
      <c r="D317" s="930"/>
      <c r="E317" s="931"/>
      <c r="F317" s="911"/>
      <c r="G317" s="912"/>
      <c r="H317" s="913">
        <v>1</v>
      </c>
      <c r="I317" s="914">
        <v>2.7</v>
      </c>
      <c r="J317" s="915">
        <v>38</v>
      </c>
      <c r="K317" s="916">
        <v>0.59</v>
      </c>
      <c r="L317" s="917">
        <v>2</v>
      </c>
      <c r="M317" s="917">
        <v>21</v>
      </c>
      <c r="N317" s="918">
        <v>7</v>
      </c>
      <c r="O317" s="917" t="s">
        <v>5833</v>
      </c>
      <c r="P317" s="932" t="s">
        <v>6418</v>
      </c>
      <c r="Q317" s="919"/>
      <c r="R317" s="980"/>
      <c r="S317" s="919">
        <f t="shared" si="12"/>
        <v>1</v>
      </c>
      <c r="T317" s="980">
        <f t="shared" si="13"/>
        <v>2.7</v>
      </c>
      <c r="U317" s="987"/>
      <c r="V317" s="928"/>
      <c r="W317" s="928"/>
      <c r="X317" s="985"/>
      <c r="Y317" s="983">
        <v>31</v>
      </c>
    </row>
    <row r="318" spans="1:25" ht="14.4" customHeight="1" x14ac:dyDescent="0.3">
      <c r="A318" s="948" t="s">
        <v>6419</v>
      </c>
      <c r="B318" s="934"/>
      <c r="C318" s="935"/>
      <c r="D318" s="933"/>
      <c r="E318" s="944"/>
      <c r="F318" s="939"/>
      <c r="G318" s="923"/>
      <c r="H318" s="936">
        <v>2</v>
      </c>
      <c r="I318" s="937">
        <v>2.69</v>
      </c>
      <c r="J318" s="922">
        <v>35.5</v>
      </c>
      <c r="K318" s="940">
        <v>1.26</v>
      </c>
      <c r="L318" s="938">
        <v>4</v>
      </c>
      <c r="M318" s="938">
        <v>39</v>
      </c>
      <c r="N318" s="941">
        <v>13</v>
      </c>
      <c r="O318" s="938" t="s">
        <v>5833</v>
      </c>
      <c r="P318" s="942" t="s">
        <v>6420</v>
      </c>
      <c r="Q318" s="943"/>
      <c r="R318" s="981"/>
      <c r="S318" s="943">
        <f t="shared" si="12"/>
        <v>2</v>
      </c>
      <c r="T318" s="981">
        <f t="shared" si="13"/>
        <v>2.69</v>
      </c>
      <c r="U318" s="988"/>
      <c r="V318" s="934"/>
      <c r="W318" s="934"/>
      <c r="X318" s="986"/>
      <c r="Y318" s="984">
        <v>45</v>
      </c>
    </row>
    <row r="319" spans="1:25" ht="14.4" customHeight="1" x14ac:dyDescent="0.3">
      <c r="A319" s="947" t="s">
        <v>6421</v>
      </c>
      <c r="B319" s="928">
        <v>1</v>
      </c>
      <c r="C319" s="929">
        <v>1.41</v>
      </c>
      <c r="D319" s="930">
        <v>46</v>
      </c>
      <c r="E319" s="931"/>
      <c r="F319" s="911"/>
      <c r="G319" s="912"/>
      <c r="H319" s="913"/>
      <c r="I319" s="914"/>
      <c r="J319" s="920"/>
      <c r="K319" s="916">
        <v>1.18</v>
      </c>
      <c r="L319" s="917">
        <v>5</v>
      </c>
      <c r="M319" s="917">
        <v>48</v>
      </c>
      <c r="N319" s="918">
        <v>16</v>
      </c>
      <c r="O319" s="917" t="s">
        <v>5833</v>
      </c>
      <c r="P319" s="932" t="s">
        <v>6422</v>
      </c>
      <c r="Q319" s="919"/>
      <c r="R319" s="980"/>
      <c r="S319" s="919">
        <f t="shared" si="12"/>
        <v>0</v>
      </c>
      <c r="T319" s="980">
        <f t="shared" si="13"/>
        <v>0</v>
      </c>
      <c r="U319" s="987"/>
      <c r="V319" s="928"/>
      <c r="W319" s="928"/>
      <c r="X319" s="985"/>
      <c r="Y319" s="983"/>
    </row>
    <row r="320" spans="1:25" ht="14.4" customHeight="1" x14ac:dyDescent="0.3">
      <c r="A320" s="948" t="s">
        <v>6423</v>
      </c>
      <c r="B320" s="934"/>
      <c r="C320" s="935"/>
      <c r="D320" s="933"/>
      <c r="E320" s="944"/>
      <c r="F320" s="939"/>
      <c r="G320" s="923"/>
      <c r="H320" s="936">
        <v>1</v>
      </c>
      <c r="I320" s="937">
        <v>2.5099999999999998</v>
      </c>
      <c r="J320" s="922">
        <v>65</v>
      </c>
      <c r="K320" s="940">
        <v>1.27</v>
      </c>
      <c r="L320" s="938">
        <v>5</v>
      </c>
      <c r="M320" s="938">
        <v>42</v>
      </c>
      <c r="N320" s="941">
        <v>14</v>
      </c>
      <c r="O320" s="938" t="s">
        <v>5833</v>
      </c>
      <c r="P320" s="942" t="s">
        <v>6424</v>
      </c>
      <c r="Q320" s="943"/>
      <c r="R320" s="981"/>
      <c r="S320" s="943">
        <f t="shared" si="12"/>
        <v>1</v>
      </c>
      <c r="T320" s="981">
        <f t="shared" si="13"/>
        <v>2.5099999999999998</v>
      </c>
      <c r="U320" s="988"/>
      <c r="V320" s="934"/>
      <c r="W320" s="934"/>
      <c r="X320" s="986"/>
      <c r="Y320" s="984">
        <v>51</v>
      </c>
    </row>
    <row r="321" spans="1:25" ht="14.4" customHeight="1" x14ac:dyDescent="0.3">
      <c r="A321" s="947" t="s">
        <v>6425</v>
      </c>
      <c r="B321" s="928"/>
      <c r="C321" s="929"/>
      <c r="D321" s="930"/>
      <c r="E321" s="931">
        <v>1</v>
      </c>
      <c r="F321" s="911">
        <v>0.97</v>
      </c>
      <c r="G321" s="912">
        <v>12</v>
      </c>
      <c r="H321" s="913">
        <v>1</v>
      </c>
      <c r="I321" s="914">
        <v>1.62</v>
      </c>
      <c r="J321" s="915">
        <v>48</v>
      </c>
      <c r="K321" s="916">
        <v>0.97</v>
      </c>
      <c r="L321" s="917">
        <v>4</v>
      </c>
      <c r="M321" s="917">
        <v>39</v>
      </c>
      <c r="N321" s="918">
        <v>13</v>
      </c>
      <c r="O321" s="917" t="s">
        <v>5833</v>
      </c>
      <c r="P321" s="932" t="s">
        <v>6426</v>
      </c>
      <c r="Q321" s="919"/>
      <c r="R321" s="980"/>
      <c r="S321" s="919">
        <f t="shared" si="12"/>
        <v>0</v>
      </c>
      <c r="T321" s="980">
        <f t="shared" si="13"/>
        <v>0.65000000000000013</v>
      </c>
      <c r="U321" s="987"/>
      <c r="V321" s="928"/>
      <c r="W321" s="928"/>
      <c r="X321" s="985"/>
      <c r="Y321" s="983">
        <v>35</v>
      </c>
    </row>
    <row r="322" spans="1:25" ht="14.4" customHeight="1" x14ac:dyDescent="0.3">
      <c r="A322" s="947" t="s">
        <v>6427</v>
      </c>
      <c r="B322" s="928">
        <v>1</v>
      </c>
      <c r="C322" s="929">
        <v>0.75</v>
      </c>
      <c r="D322" s="930">
        <v>12</v>
      </c>
      <c r="E322" s="931">
        <v>1</v>
      </c>
      <c r="F322" s="911">
        <v>0.75</v>
      </c>
      <c r="G322" s="912">
        <v>18</v>
      </c>
      <c r="H322" s="913">
        <v>6</v>
      </c>
      <c r="I322" s="914">
        <v>5.19</v>
      </c>
      <c r="J322" s="915">
        <v>27.8</v>
      </c>
      <c r="K322" s="916">
        <v>0.75</v>
      </c>
      <c r="L322" s="917">
        <v>3</v>
      </c>
      <c r="M322" s="917">
        <v>30</v>
      </c>
      <c r="N322" s="918">
        <v>10</v>
      </c>
      <c r="O322" s="917" t="s">
        <v>5833</v>
      </c>
      <c r="P322" s="932" t="s">
        <v>6428</v>
      </c>
      <c r="Q322" s="919"/>
      <c r="R322" s="980"/>
      <c r="S322" s="919">
        <f t="shared" si="12"/>
        <v>5</v>
      </c>
      <c r="T322" s="980">
        <f t="shared" si="13"/>
        <v>4.4400000000000004</v>
      </c>
      <c r="U322" s="987"/>
      <c r="V322" s="928"/>
      <c r="W322" s="928"/>
      <c r="X322" s="985"/>
      <c r="Y322" s="983">
        <v>107</v>
      </c>
    </row>
    <row r="323" spans="1:25" ht="14.4" customHeight="1" x14ac:dyDescent="0.3">
      <c r="A323" s="948" t="s">
        <v>6429</v>
      </c>
      <c r="B323" s="934">
        <v>5</v>
      </c>
      <c r="C323" s="935">
        <v>3.75</v>
      </c>
      <c r="D323" s="933">
        <v>14.6</v>
      </c>
      <c r="E323" s="944">
        <v>3</v>
      </c>
      <c r="F323" s="939">
        <v>3.03</v>
      </c>
      <c r="G323" s="923">
        <v>25.3</v>
      </c>
      <c r="H323" s="936">
        <v>17</v>
      </c>
      <c r="I323" s="937">
        <v>18.11</v>
      </c>
      <c r="J323" s="922">
        <v>29.7</v>
      </c>
      <c r="K323" s="940">
        <v>0.75</v>
      </c>
      <c r="L323" s="938">
        <v>3</v>
      </c>
      <c r="M323" s="938">
        <v>30</v>
      </c>
      <c r="N323" s="941">
        <v>10</v>
      </c>
      <c r="O323" s="938" t="s">
        <v>5833</v>
      </c>
      <c r="P323" s="942" t="s">
        <v>6430</v>
      </c>
      <c r="Q323" s="943"/>
      <c r="R323" s="981"/>
      <c r="S323" s="943">
        <f t="shared" si="12"/>
        <v>14</v>
      </c>
      <c r="T323" s="981">
        <f t="shared" si="13"/>
        <v>15.08</v>
      </c>
      <c r="U323" s="988"/>
      <c r="V323" s="934"/>
      <c r="W323" s="934"/>
      <c r="X323" s="986"/>
      <c r="Y323" s="984">
        <v>337</v>
      </c>
    </row>
    <row r="324" spans="1:25" ht="14.4" customHeight="1" x14ac:dyDescent="0.3">
      <c r="A324" s="948" t="s">
        <v>6431</v>
      </c>
      <c r="B324" s="934"/>
      <c r="C324" s="935"/>
      <c r="D324" s="933"/>
      <c r="E324" s="944"/>
      <c r="F324" s="939"/>
      <c r="G324" s="923"/>
      <c r="H324" s="936">
        <v>3</v>
      </c>
      <c r="I324" s="937">
        <v>2.71</v>
      </c>
      <c r="J324" s="922">
        <v>34.700000000000003</v>
      </c>
      <c r="K324" s="940">
        <v>0.84</v>
      </c>
      <c r="L324" s="938">
        <v>4</v>
      </c>
      <c r="M324" s="938">
        <v>36</v>
      </c>
      <c r="N324" s="941">
        <v>12</v>
      </c>
      <c r="O324" s="938" t="s">
        <v>5833</v>
      </c>
      <c r="P324" s="942" t="s">
        <v>6432</v>
      </c>
      <c r="Q324" s="943"/>
      <c r="R324" s="981"/>
      <c r="S324" s="943">
        <f t="shared" si="12"/>
        <v>3</v>
      </c>
      <c r="T324" s="981">
        <f t="shared" si="13"/>
        <v>2.71</v>
      </c>
      <c r="U324" s="988"/>
      <c r="V324" s="934"/>
      <c r="W324" s="934"/>
      <c r="X324" s="986"/>
      <c r="Y324" s="984">
        <v>68</v>
      </c>
    </row>
    <row r="325" spans="1:25" ht="14.4" customHeight="1" x14ac:dyDescent="0.3">
      <c r="A325" s="947" t="s">
        <v>6433</v>
      </c>
      <c r="B325" s="928"/>
      <c r="C325" s="929"/>
      <c r="D325" s="930"/>
      <c r="E325" s="913">
        <v>1</v>
      </c>
      <c r="F325" s="914">
        <v>1.04</v>
      </c>
      <c r="G325" s="920">
        <v>26</v>
      </c>
      <c r="H325" s="917"/>
      <c r="I325" s="911"/>
      <c r="J325" s="912"/>
      <c r="K325" s="916">
        <v>0.91</v>
      </c>
      <c r="L325" s="917">
        <v>3</v>
      </c>
      <c r="M325" s="917">
        <v>24</v>
      </c>
      <c r="N325" s="918">
        <v>8</v>
      </c>
      <c r="O325" s="917" t="s">
        <v>5833</v>
      </c>
      <c r="P325" s="932" t="s">
        <v>6434</v>
      </c>
      <c r="Q325" s="919"/>
      <c r="R325" s="980"/>
      <c r="S325" s="919">
        <f t="shared" si="12"/>
        <v>-1</v>
      </c>
      <c r="T325" s="980">
        <f t="shared" si="13"/>
        <v>-1.04</v>
      </c>
      <c r="U325" s="987"/>
      <c r="V325" s="928"/>
      <c r="W325" s="928"/>
      <c r="X325" s="985"/>
      <c r="Y325" s="983"/>
    </row>
    <row r="326" spans="1:25" ht="14.4" customHeight="1" x14ac:dyDescent="0.3">
      <c r="A326" s="947" t="s">
        <v>6435</v>
      </c>
      <c r="B326" s="924">
        <v>1</v>
      </c>
      <c r="C326" s="925">
        <v>2.09</v>
      </c>
      <c r="D326" s="926">
        <v>8</v>
      </c>
      <c r="E326" s="931"/>
      <c r="F326" s="911"/>
      <c r="G326" s="912"/>
      <c r="H326" s="917"/>
      <c r="I326" s="911"/>
      <c r="J326" s="912"/>
      <c r="K326" s="916">
        <v>2.09</v>
      </c>
      <c r="L326" s="917">
        <v>8</v>
      </c>
      <c r="M326" s="917">
        <v>69</v>
      </c>
      <c r="N326" s="918">
        <v>23</v>
      </c>
      <c r="O326" s="917" t="s">
        <v>5833</v>
      </c>
      <c r="P326" s="932" t="s">
        <v>6436</v>
      </c>
      <c r="Q326" s="919"/>
      <c r="R326" s="980"/>
      <c r="S326" s="919">
        <f t="shared" ref="S326:S353" si="14">H326-E326</f>
        <v>0</v>
      </c>
      <c r="T326" s="980">
        <f t="shared" ref="T326:T353" si="15">I326-F326</f>
        <v>0</v>
      </c>
      <c r="U326" s="987"/>
      <c r="V326" s="928"/>
      <c r="W326" s="928"/>
      <c r="X326" s="985"/>
      <c r="Y326" s="983"/>
    </row>
    <row r="327" spans="1:25" ht="14.4" customHeight="1" x14ac:dyDescent="0.3">
      <c r="A327" s="947" t="s">
        <v>6437</v>
      </c>
      <c r="B327" s="928"/>
      <c r="C327" s="929"/>
      <c r="D327" s="930"/>
      <c r="E327" s="913">
        <v>1</v>
      </c>
      <c r="F327" s="914">
        <v>1.05</v>
      </c>
      <c r="G327" s="920">
        <v>28</v>
      </c>
      <c r="H327" s="917"/>
      <c r="I327" s="911"/>
      <c r="J327" s="912"/>
      <c r="K327" s="916">
        <v>0.53</v>
      </c>
      <c r="L327" s="917">
        <v>2</v>
      </c>
      <c r="M327" s="917">
        <v>18</v>
      </c>
      <c r="N327" s="918">
        <v>6</v>
      </c>
      <c r="O327" s="917" t="s">
        <v>5833</v>
      </c>
      <c r="P327" s="932" t="s">
        <v>6438</v>
      </c>
      <c r="Q327" s="919"/>
      <c r="R327" s="980"/>
      <c r="S327" s="919">
        <f t="shared" si="14"/>
        <v>-1</v>
      </c>
      <c r="T327" s="980">
        <f t="shared" si="15"/>
        <v>-1.05</v>
      </c>
      <c r="U327" s="987"/>
      <c r="V327" s="928"/>
      <c r="W327" s="928"/>
      <c r="X327" s="985"/>
      <c r="Y327" s="983"/>
    </row>
    <row r="328" spans="1:25" ht="14.4" customHeight="1" x14ac:dyDescent="0.3">
      <c r="A328" s="948" t="s">
        <v>6439</v>
      </c>
      <c r="B328" s="934"/>
      <c r="C328" s="935"/>
      <c r="D328" s="933"/>
      <c r="E328" s="936">
        <v>1</v>
      </c>
      <c r="F328" s="937">
        <v>2.35</v>
      </c>
      <c r="G328" s="921">
        <v>62</v>
      </c>
      <c r="H328" s="938"/>
      <c r="I328" s="939"/>
      <c r="J328" s="923"/>
      <c r="K328" s="940">
        <v>0.56999999999999995</v>
      </c>
      <c r="L328" s="938">
        <v>3</v>
      </c>
      <c r="M328" s="938">
        <v>24</v>
      </c>
      <c r="N328" s="941">
        <v>8</v>
      </c>
      <c r="O328" s="938" t="s">
        <v>5833</v>
      </c>
      <c r="P328" s="942" t="s">
        <v>6440</v>
      </c>
      <c r="Q328" s="943"/>
      <c r="R328" s="981"/>
      <c r="S328" s="943">
        <f t="shared" si="14"/>
        <v>-1</v>
      </c>
      <c r="T328" s="981">
        <f t="shared" si="15"/>
        <v>-2.35</v>
      </c>
      <c r="U328" s="988"/>
      <c r="V328" s="934"/>
      <c r="W328" s="934"/>
      <c r="X328" s="986"/>
      <c r="Y328" s="984"/>
    </row>
    <row r="329" spans="1:25" ht="14.4" customHeight="1" x14ac:dyDescent="0.3">
      <c r="A329" s="947" t="s">
        <v>6441</v>
      </c>
      <c r="B329" s="928"/>
      <c r="C329" s="929"/>
      <c r="D329" s="930"/>
      <c r="E329" s="931"/>
      <c r="F329" s="911"/>
      <c r="G329" s="912"/>
      <c r="H329" s="913">
        <v>1</v>
      </c>
      <c r="I329" s="914">
        <v>4.3600000000000003</v>
      </c>
      <c r="J329" s="915">
        <v>80</v>
      </c>
      <c r="K329" s="916">
        <v>0.61</v>
      </c>
      <c r="L329" s="917">
        <v>2</v>
      </c>
      <c r="M329" s="917">
        <v>18</v>
      </c>
      <c r="N329" s="918">
        <v>6</v>
      </c>
      <c r="O329" s="917" t="s">
        <v>5833</v>
      </c>
      <c r="P329" s="932" t="s">
        <v>6442</v>
      </c>
      <c r="Q329" s="919"/>
      <c r="R329" s="980"/>
      <c r="S329" s="919">
        <f t="shared" si="14"/>
        <v>1</v>
      </c>
      <c r="T329" s="980">
        <f t="shared" si="15"/>
        <v>4.3600000000000003</v>
      </c>
      <c r="U329" s="987"/>
      <c r="V329" s="928"/>
      <c r="W329" s="928"/>
      <c r="X329" s="985"/>
      <c r="Y329" s="983">
        <v>74</v>
      </c>
    </row>
    <row r="330" spans="1:25" ht="14.4" customHeight="1" x14ac:dyDescent="0.3">
      <c r="A330" s="947" t="s">
        <v>6443</v>
      </c>
      <c r="B330" s="928"/>
      <c r="C330" s="929"/>
      <c r="D330" s="930"/>
      <c r="E330" s="931"/>
      <c r="F330" s="911"/>
      <c r="G330" s="912"/>
      <c r="H330" s="913">
        <v>1</v>
      </c>
      <c r="I330" s="914">
        <v>6.65</v>
      </c>
      <c r="J330" s="915">
        <v>36</v>
      </c>
      <c r="K330" s="916">
        <v>5.27</v>
      </c>
      <c r="L330" s="917">
        <v>8</v>
      </c>
      <c r="M330" s="917">
        <v>72</v>
      </c>
      <c r="N330" s="918">
        <v>24</v>
      </c>
      <c r="O330" s="917" t="s">
        <v>5833</v>
      </c>
      <c r="P330" s="932" t="s">
        <v>6444</v>
      </c>
      <c r="Q330" s="919"/>
      <c r="R330" s="980"/>
      <c r="S330" s="919">
        <f t="shared" si="14"/>
        <v>1</v>
      </c>
      <c r="T330" s="980">
        <f t="shared" si="15"/>
        <v>6.65</v>
      </c>
      <c r="U330" s="987"/>
      <c r="V330" s="928"/>
      <c r="W330" s="928"/>
      <c r="X330" s="985"/>
      <c r="Y330" s="983">
        <v>12</v>
      </c>
    </row>
    <row r="331" spans="1:25" ht="14.4" customHeight="1" x14ac:dyDescent="0.3">
      <c r="A331" s="947" t="s">
        <v>6445</v>
      </c>
      <c r="B331" s="924">
        <v>1</v>
      </c>
      <c r="C331" s="925">
        <v>4.3099999999999996</v>
      </c>
      <c r="D331" s="926">
        <v>58</v>
      </c>
      <c r="E331" s="931"/>
      <c r="F331" s="911"/>
      <c r="G331" s="912"/>
      <c r="H331" s="917"/>
      <c r="I331" s="911"/>
      <c r="J331" s="912"/>
      <c r="K331" s="916">
        <v>1.28</v>
      </c>
      <c r="L331" s="917">
        <v>3</v>
      </c>
      <c r="M331" s="917">
        <v>24</v>
      </c>
      <c r="N331" s="918">
        <v>8</v>
      </c>
      <c r="O331" s="917" t="s">
        <v>5833</v>
      </c>
      <c r="P331" s="932" t="s">
        <v>6446</v>
      </c>
      <c r="Q331" s="919"/>
      <c r="R331" s="980"/>
      <c r="S331" s="919">
        <f t="shared" si="14"/>
        <v>0</v>
      </c>
      <c r="T331" s="980">
        <f t="shared" si="15"/>
        <v>0</v>
      </c>
      <c r="U331" s="987"/>
      <c r="V331" s="928"/>
      <c r="W331" s="928"/>
      <c r="X331" s="985"/>
      <c r="Y331" s="983"/>
    </row>
    <row r="332" spans="1:25" ht="14.4" customHeight="1" x14ac:dyDescent="0.3">
      <c r="A332" s="948" t="s">
        <v>6447</v>
      </c>
      <c r="B332" s="945">
        <v>1</v>
      </c>
      <c r="C332" s="946">
        <v>5.33</v>
      </c>
      <c r="D332" s="927">
        <v>51</v>
      </c>
      <c r="E332" s="944"/>
      <c r="F332" s="939"/>
      <c r="G332" s="923"/>
      <c r="H332" s="938"/>
      <c r="I332" s="939"/>
      <c r="J332" s="923"/>
      <c r="K332" s="940">
        <v>4.8499999999999996</v>
      </c>
      <c r="L332" s="938">
        <v>5</v>
      </c>
      <c r="M332" s="938">
        <v>48</v>
      </c>
      <c r="N332" s="941">
        <v>16</v>
      </c>
      <c r="O332" s="938" t="s">
        <v>5833</v>
      </c>
      <c r="P332" s="942" t="s">
        <v>6448</v>
      </c>
      <c r="Q332" s="943"/>
      <c r="R332" s="981"/>
      <c r="S332" s="943">
        <f t="shared" si="14"/>
        <v>0</v>
      </c>
      <c r="T332" s="981">
        <f t="shared" si="15"/>
        <v>0</v>
      </c>
      <c r="U332" s="988"/>
      <c r="V332" s="934"/>
      <c r="W332" s="934"/>
      <c r="X332" s="986"/>
      <c r="Y332" s="984"/>
    </row>
    <row r="333" spans="1:25" ht="14.4" customHeight="1" x14ac:dyDescent="0.3">
      <c r="A333" s="947" t="s">
        <v>6449</v>
      </c>
      <c r="B333" s="928"/>
      <c r="C333" s="929"/>
      <c r="D333" s="930"/>
      <c r="E333" s="931"/>
      <c r="F333" s="911"/>
      <c r="G333" s="912"/>
      <c r="H333" s="913">
        <v>1</v>
      </c>
      <c r="I333" s="914">
        <v>1.72</v>
      </c>
      <c r="J333" s="915">
        <v>20</v>
      </c>
      <c r="K333" s="916">
        <v>0.33</v>
      </c>
      <c r="L333" s="917">
        <v>1</v>
      </c>
      <c r="M333" s="917">
        <v>6</v>
      </c>
      <c r="N333" s="918">
        <v>2</v>
      </c>
      <c r="O333" s="917" t="s">
        <v>5833</v>
      </c>
      <c r="P333" s="932" t="s">
        <v>6450</v>
      </c>
      <c r="Q333" s="919"/>
      <c r="R333" s="980"/>
      <c r="S333" s="919">
        <f t="shared" si="14"/>
        <v>1</v>
      </c>
      <c r="T333" s="980">
        <f t="shared" si="15"/>
        <v>1.72</v>
      </c>
      <c r="U333" s="987"/>
      <c r="V333" s="928"/>
      <c r="W333" s="928"/>
      <c r="X333" s="985"/>
      <c r="Y333" s="983">
        <v>18</v>
      </c>
    </row>
    <row r="334" spans="1:25" ht="14.4" customHeight="1" x14ac:dyDescent="0.3">
      <c r="A334" s="948" t="s">
        <v>6451</v>
      </c>
      <c r="B334" s="934"/>
      <c r="C334" s="935"/>
      <c r="D334" s="933"/>
      <c r="E334" s="944"/>
      <c r="F334" s="939"/>
      <c r="G334" s="923"/>
      <c r="H334" s="936">
        <v>1</v>
      </c>
      <c r="I334" s="937">
        <v>1.06</v>
      </c>
      <c r="J334" s="922">
        <v>22</v>
      </c>
      <c r="K334" s="940">
        <v>0.56000000000000005</v>
      </c>
      <c r="L334" s="938">
        <v>2</v>
      </c>
      <c r="M334" s="938">
        <v>15</v>
      </c>
      <c r="N334" s="941">
        <v>5</v>
      </c>
      <c r="O334" s="938" t="s">
        <v>5833</v>
      </c>
      <c r="P334" s="942" t="s">
        <v>6452</v>
      </c>
      <c r="Q334" s="943"/>
      <c r="R334" s="981"/>
      <c r="S334" s="943">
        <f t="shared" si="14"/>
        <v>1</v>
      </c>
      <c r="T334" s="981">
        <f t="shared" si="15"/>
        <v>1.06</v>
      </c>
      <c r="U334" s="988"/>
      <c r="V334" s="934"/>
      <c r="W334" s="934"/>
      <c r="X334" s="986"/>
      <c r="Y334" s="984">
        <v>17</v>
      </c>
    </row>
    <row r="335" spans="1:25" ht="14.4" customHeight="1" x14ac:dyDescent="0.3">
      <c r="A335" s="948" t="s">
        <v>6453</v>
      </c>
      <c r="B335" s="934"/>
      <c r="C335" s="935"/>
      <c r="D335" s="933"/>
      <c r="E335" s="944"/>
      <c r="F335" s="939"/>
      <c r="G335" s="923"/>
      <c r="H335" s="936">
        <v>1</v>
      </c>
      <c r="I335" s="937">
        <v>2.86</v>
      </c>
      <c r="J335" s="922">
        <v>32</v>
      </c>
      <c r="K335" s="940">
        <v>1.48</v>
      </c>
      <c r="L335" s="938">
        <v>2</v>
      </c>
      <c r="M335" s="938">
        <v>21</v>
      </c>
      <c r="N335" s="941">
        <v>7</v>
      </c>
      <c r="O335" s="938" t="s">
        <v>5833</v>
      </c>
      <c r="P335" s="942" t="s">
        <v>6454</v>
      </c>
      <c r="Q335" s="943"/>
      <c r="R335" s="981"/>
      <c r="S335" s="943">
        <f t="shared" si="14"/>
        <v>1</v>
      </c>
      <c r="T335" s="981">
        <f t="shared" si="15"/>
        <v>2.86</v>
      </c>
      <c r="U335" s="988"/>
      <c r="V335" s="934"/>
      <c r="W335" s="934"/>
      <c r="X335" s="986"/>
      <c r="Y335" s="984">
        <v>25</v>
      </c>
    </row>
    <row r="336" spans="1:25" ht="14.4" customHeight="1" x14ac:dyDescent="0.3">
      <c r="A336" s="947" t="s">
        <v>6455</v>
      </c>
      <c r="B336" s="928"/>
      <c r="C336" s="929"/>
      <c r="D336" s="930"/>
      <c r="E336" s="931"/>
      <c r="F336" s="911"/>
      <c r="G336" s="912"/>
      <c r="H336" s="913">
        <v>1</v>
      </c>
      <c r="I336" s="914">
        <v>12.8</v>
      </c>
      <c r="J336" s="915">
        <v>52</v>
      </c>
      <c r="K336" s="916">
        <v>12.8</v>
      </c>
      <c r="L336" s="917">
        <v>11</v>
      </c>
      <c r="M336" s="917">
        <v>96</v>
      </c>
      <c r="N336" s="918">
        <v>32</v>
      </c>
      <c r="O336" s="917" t="s">
        <v>5833</v>
      </c>
      <c r="P336" s="932" t="s">
        <v>6456</v>
      </c>
      <c r="Q336" s="919"/>
      <c r="R336" s="980"/>
      <c r="S336" s="919">
        <f t="shared" si="14"/>
        <v>1</v>
      </c>
      <c r="T336" s="980">
        <f t="shared" si="15"/>
        <v>12.8</v>
      </c>
      <c r="U336" s="987"/>
      <c r="V336" s="928"/>
      <c r="W336" s="928"/>
      <c r="X336" s="985"/>
      <c r="Y336" s="983">
        <v>20</v>
      </c>
    </row>
    <row r="337" spans="1:25" ht="14.4" customHeight="1" x14ac:dyDescent="0.3">
      <c r="A337" s="947" t="s">
        <v>6457</v>
      </c>
      <c r="B337" s="928"/>
      <c r="C337" s="929"/>
      <c r="D337" s="930"/>
      <c r="E337" s="913">
        <v>1</v>
      </c>
      <c r="F337" s="914">
        <v>2.99</v>
      </c>
      <c r="G337" s="920">
        <v>48</v>
      </c>
      <c r="H337" s="917"/>
      <c r="I337" s="911"/>
      <c r="J337" s="912"/>
      <c r="K337" s="916">
        <v>2.17</v>
      </c>
      <c r="L337" s="917">
        <v>4</v>
      </c>
      <c r="M337" s="917">
        <v>39</v>
      </c>
      <c r="N337" s="918">
        <v>13</v>
      </c>
      <c r="O337" s="917" t="s">
        <v>5833</v>
      </c>
      <c r="P337" s="932" t="s">
        <v>6458</v>
      </c>
      <c r="Q337" s="919"/>
      <c r="R337" s="980"/>
      <c r="S337" s="919">
        <f t="shared" si="14"/>
        <v>-1</v>
      </c>
      <c r="T337" s="980">
        <f t="shared" si="15"/>
        <v>-2.99</v>
      </c>
      <c r="U337" s="987"/>
      <c r="V337" s="928"/>
      <c r="W337" s="928"/>
      <c r="X337" s="985"/>
      <c r="Y337" s="983"/>
    </row>
    <row r="338" spans="1:25" ht="14.4" customHeight="1" x14ac:dyDescent="0.3">
      <c r="A338" s="947" t="s">
        <v>6459</v>
      </c>
      <c r="B338" s="928">
        <v>1</v>
      </c>
      <c r="C338" s="929">
        <v>1.33</v>
      </c>
      <c r="D338" s="930">
        <v>34</v>
      </c>
      <c r="E338" s="913"/>
      <c r="F338" s="914"/>
      <c r="G338" s="920"/>
      <c r="H338" s="917"/>
      <c r="I338" s="911"/>
      <c r="J338" s="912"/>
      <c r="K338" s="916">
        <v>0.31</v>
      </c>
      <c r="L338" s="917">
        <v>1</v>
      </c>
      <c r="M338" s="917">
        <v>12</v>
      </c>
      <c r="N338" s="918">
        <v>4</v>
      </c>
      <c r="O338" s="917" t="s">
        <v>5833</v>
      </c>
      <c r="P338" s="932" t="s">
        <v>6460</v>
      </c>
      <c r="Q338" s="919"/>
      <c r="R338" s="980"/>
      <c r="S338" s="919">
        <f t="shared" si="14"/>
        <v>0</v>
      </c>
      <c r="T338" s="980">
        <f t="shared" si="15"/>
        <v>0</v>
      </c>
      <c r="U338" s="987"/>
      <c r="V338" s="928"/>
      <c r="W338" s="928"/>
      <c r="X338" s="985"/>
      <c r="Y338" s="983"/>
    </row>
    <row r="339" spans="1:25" ht="14.4" customHeight="1" x14ac:dyDescent="0.3">
      <c r="A339" s="948" t="s">
        <v>6461</v>
      </c>
      <c r="B339" s="934"/>
      <c r="C339" s="935"/>
      <c r="D339" s="933"/>
      <c r="E339" s="936">
        <v>1</v>
      </c>
      <c r="F339" s="937">
        <v>1.01</v>
      </c>
      <c r="G339" s="921">
        <v>31</v>
      </c>
      <c r="H339" s="938"/>
      <c r="I339" s="939"/>
      <c r="J339" s="923"/>
      <c r="K339" s="940">
        <v>0.45</v>
      </c>
      <c r="L339" s="938">
        <v>2</v>
      </c>
      <c r="M339" s="938">
        <v>18</v>
      </c>
      <c r="N339" s="941">
        <v>6</v>
      </c>
      <c r="O339" s="938" t="s">
        <v>5833</v>
      </c>
      <c r="P339" s="942" t="s">
        <v>6462</v>
      </c>
      <c r="Q339" s="943"/>
      <c r="R339" s="981"/>
      <c r="S339" s="943">
        <f t="shared" si="14"/>
        <v>-1</v>
      </c>
      <c r="T339" s="981">
        <f t="shared" si="15"/>
        <v>-1.01</v>
      </c>
      <c r="U339" s="988"/>
      <c r="V339" s="934"/>
      <c r="W339" s="934"/>
      <c r="X339" s="986"/>
      <c r="Y339" s="984"/>
    </row>
    <row r="340" spans="1:25" ht="14.4" customHeight="1" x14ac:dyDescent="0.3">
      <c r="A340" s="947" t="s">
        <v>6463</v>
      </c>
      <c r="B340" s="928"/>
      <c r="C340" s="929"/>
      <c r="D340" s="930"/>
      <c r="E340" s="913">
        <v>2</v>
      </c>
      <c r="F340" s="914">
        <v>1.53</v>
      </c>
      <c r="G340" s="920">
        <v>9.5</v>
      </c>
      <c r="H340" s="917"/>
      <c r="I340" s="911"/>
      <c r="J340" s="912"/>
      <c r="K340" s="916">
        <v>2.25</v>
      </c>
      <c r="L340" s="917">
        <v>28</v>
      </c>
      <c r="M340" s="917">
        <v>34</v>
      </c>
      <c r="N340" s="918">
        <v>31</v>
      </c>
      <c r="O340" s="917" t="s">
        <v>5833</v>
      </c>
      <c r="P340" s="932" t="s">
        <v>6464</v>
      </c>
      <c r="Q340" s="919"/>
      <c r="R340" s="980"/>
      <c r="S340" s="919">
        <f t="shared" si="14"/>
        <v>-2</v>
      </c>
      <c r="T340" s="980">
        <f t="shared" si="15"/>
        <v>-1.53</v>
      </c>
      <c r="U340" s="987"/>
      <c r="V340" s="928"/>
      <c r="W340" s="928"/>
      <c r="X340" s="985"/>
      <c r="Y340" s="983"/>
    </row>
    <row r="341" spans="1:25" ht="14.4" customHeight="1" x14ac:dyDescent="0.3">
      <c r="A341" s="947" t="s">
        <v>6465</v>
      </c>
      <c r="B341" s="928">
        <v>2</v>
      </c>
      <c r="C341" s="929">
        <v>9.89</v>
      </c>
      <c r="D341" s="930">
        <v>34.5</v>
      </c>
      <c r="E341" s="913">
        <v>6</v>
      </c>
      <c r="F341" s="914">
        <v>28.72</v>
      </c>
      <c r="G341" s="920">
        <v>30.5</v>
      </c>
      <c r="H341" s="917"/>
      <c r="I341" s="911"/>
      <c r="J341" s="912"/>
      <c r="K341" s="916">
        <v>4.79</v>
      </c>
      <c r="L341" s="917">
        <v>5</v>
      </c>
      <c r="M341" s="917">
        <v>42</v>
      </c>
      <c r="N341" s="918">
        <v>14</v>
      </c>
      <c r="O341" s="917" t="s">
        <v>5833</v>
      </c>
      <c r="P341" s="932" t="s">
        <v>6466</v>
      </c>
      <c r="Q341" s="919"/>
      <c r="R341" s="980"/>
      <c r="S341" s="919">
        <f t="shared" si="14"/>
        <v>-6</v>
      </c>
      <c r="T341" s="980">
        <f t="shared" si="15"/>
        <v>-28.72</v>
      </c>
      <c r="U341" s="987"/>
      <c r="V341" s="928"/>
      <c r="W341" s="928"/>
      <c r="X341" s="985"/>
      <c r="Y341" s="983"/>
    </row>
    <row r="342" spans="1:25" ht="14.4" customHeight="1" x14ac:dyDescent="0.3">
      <c r="A342" s="948" t="s">
        <v>6467</v>
      </c>
      <c r="B342" s="934">
        <v>1</v>
      </c>
      <c r="C342" s="935">
        <v>9.14</v>
      </c>
      <c r="D342" s="933">
        <v>49</v>
      </c>
      <c r="E342" s="936">
        <v>2</v>
      </c>
      <c r="F342" s="937">
        <v>18.28</v>
      </c>
      <c r="G342" s="921">
        <v>29</v>
      </c>
      <c r="H342" s="938">
        <v>1</v>
      </c>
      <c r="I342" s="939">
        <v>9.14</v>
      </c>
      <c r="J342" s="922">
        <v>24</v>
      </c>
      <c r="K342" s="940">
        <v>9.14</v>
      </c>
      <c r="L342" s="938">
        <v>7</v>
      </c>
      <c r="M342" s="938">
        <v>66</v>
      </c>
      <c r="N342" s="941">
        <v>22</v>
      </c>
      <c r="O342" s="938" t="s">
        <v>5833</v>
      </c>
      <c r="P342" s="942" t="s">
        <v>6466</v>
      </c>
      <c r="Q342" s="943"/>
      <c r="R342" s="981"/>
      <c r="S342" s="943">
        <f t="shared" si="14"/>
        <v>-1</v>
      </c>
      <c r="T342" s="981">
        <f t="shared" si="15"/>
        <v>-9.14</v>
      </c>
      <c r="U342" s="988"/>
      <c r="V342" s="934"/>
      <c r="W342" s="934"/>
      <c r="X342" s="986"/>
      <c r="Y342" s="984">
        <v>2</v>
      </c>
    </row>
    <row r="343" spans="1:25" ht="14.4" customHeight="1" x14ac:dyDescent="0.3">
      <c r="A343" s="947" t="s">
        <v>6468</v>
      </c>
      <c r="B343" s="928">
        <v>1</v>
      </c>
      <c r="C343" s="929">
        <v>6.47</v>
      </c>
      <c r="D343" s="930">
        <v>62</v>
      </c>
      <c r="E343" s="913">
        <v>4</v>
      </c>
      <c r="F343" s="914">
        <v>16.260000000000002</v>
      </c>
      <c r="G343" s="920">
        <v>28</v>
      </c>
      <c r="H343" s="917"/>
      <c r="I343" s="911"/>
      <c r="J343" s="912"/>
      <c r="K343" s="916">
        <v>4.07</v>
      </c>
      <c r="L343" s="917">
        <v>5</v>
      </c>
      <c r="M343" s="917">
        <v>45</v>
      </c>
      <c r="N343" s="918">
        <v>15</v>
      </c>
      <c r="O343" s="917" t="s">
        <v>5833</v>
      </c>
      <c r="P343" s="932" t="s">
        <v>6469</v>
      </c>
      <c r="Q343" s="919"/>
      <c r="R343" s="980"/>
      <c r="S343" s="919">
        <f t="shared" si="14"/>
        <v>-4</v>
      </c>
      <c r="T343" s="980">
        <f t="shared" si="15"/>
        <v>-16.260000000000002</v>
      </c>
      <c r="U343" s="987"/>
      <c r="V343" s="928"/>
      <c r="W343" s="928"/>
      <c r="X343" s="985"/>
      <c r="Y343" s="983"/>
    </row>
    <row r="344" spans="1:25" ht="14.4" customHeight="1" x14ac:dyDescent="0.3">
      <c r="A344" s="948" t="s">
        <v>6470</v>
      </c>
      <c r="B344" s="934"/>
      <c r="C344" s="935"/>
      <c r="D344" s="933"/>
      <c r="E344" s="936">
        <v>1</v>
      </c>
      <c r="F344" s="937">
        <v>18.54</v>
      </c>
      <c r="G344" s="921">
        <v>106</v>
      </c>
      <c r="H344" s="938">
        <v>1</v>
      </c>
      <c r="I344" s="939">
        <v>6.6</v>
      </c>
      <c r="J344" s="922">
        <v>33</v>
      </c>
      <c r="K344" s="940">
        <v>6.6</v>
      </c>
      <c r="L344" s="938">
        <v>6</v>
      </c>
      <c r="M344" s="938">
        <v>51</v>
      </c>
      <c r="N344" s="941">
        <v>17</v>
      </c>
      <c r="O344" s="938" t="s">
        <v>5833</v>
      </c>
      <c r="P344" s="942" t="s">
        <v>6471</v>
      </c>
      <c r="Q344" s="943"/>
      <c r="R344" s="981"/>
      <c r="S344" s="943">
        <f t="shared" si="14"/>
        <v>0</v>
      </c>
      <c r="T344" s="981">
        <f t="shared" si="15"/>
        <v>-11.94</v>
      </c>
      <c r="U344" s="988"/>
      <c r="V344" s="934"/>
      <c r="W344" s="934"/>
      <c r="X344" s="986"/>
      <c r="Y344" s="984">
        <v>16</v>
      </c>
    </row>
    <row r="345" spans="1:25" ht="14.4" customHeight="1" x14ac:dyDescent="0.3">
      <c r="A345" s="947" t="s">
        <v>6472</v>
      </c>
      <c r="B345" s="928"/>
      <c r="C345" s="929"/>
      <c r="D345" s="930"/>
      <c r="E345" s="913">
        <v>2</v>
      </c>
      <c r="F345" s="914">
        <v>1.78</v>
      </c>
      <c r="G345" s="920">
        <v>20</v>
      </c>
      <c r="H345" s="917"/>
      <c r="I345" s="911"/>
      <c r="J345" s="912"/>
      <c r="K345" s="916">
        <v>0.89</v>
      </c>
      <c r="L345" s="917">
        <v>3</v>
      </c>
      <c r="M345" s="917">
        <v>24</v>
      </c>
      <c r="N345" s="918">
        <v>8</v>
      </c>
      <c r="O345" s="917" t="s">
        <v>5833</v>
      </c>
      <c r="P345" s="932" t="s">
        <v>6473</v>
      </c>
      <c r="Q345" s="919"/>
      <c r="R345" s="980"/>
      <c r="S345" s="919">
        <f t="shared" si="14"/>
        <v>-2</v>
      </c>
      <c r="T345" s="980">
        <f t="shared" si="15"/>
        <v>-1.78</v>
      </c>
      <c r="U345" s="987"/>
      <c r="V345" s="928"/>
      <c r="W345" s="928"/>
      <c r="X345" s="985"/>
      <c r="Y345" s="983"/>
    </row>
    <row r="346" spans="1:25" ht="14.4" customHeight="1" x14ac:dyDescent="0.3">
      <c r="A346" s="948" t="s">
        <v>6474</v>
      </c>
      <c r="B346" s="934"/>
      <c r="C346" s="935"/>
      <c r="D346" s="933"/>
      <c r="E346" s="936">
        <v>1</v>
      </c>
      <c r="F346" s="937">
        <v>1.64</v>
      </c>
      <c r="G346" s="921">
        <v>28</v>
      </c>
      <c r="H346" s="938">
        <v>1</v>
      </c>
      <c r="I346" s="939">
        <v>4.59</v>
      </c>
      <c r="J346" s="922">
        <v>70</v>
      </c>
      <c r="K346" s="940">
        <v>1.62</v>
      </c>
      <c r="L346" s="938">
        <v>4</v>
      </c>
      <c r="M346" s="938">
        <v>36</v>
      </c>
      <c r="N346" s="941">
        <v>12</v>
      </c>
      <c r="O346" s="938" t="s">
        <v>5833</v>
      </c>
      <c r="P346" s="942" t="s">
        <v>6473</v>
      </c>
      <c r="Q346" s="943"/>
      <c r="R346" s="981"/>
      <c r="S346" s="943">
        <f t="shared" si="14"/>
        <v>0</v>
      </c>
      <c r="T346" s="981">
        <f t="shared" si="15"/>
        <v>2.95</v>
      </c>
      <c r="U346" s="988"/>
      <c r="V346" s="934"/>
      <c r="W346" s="934"/>
      <c r="X346" s="986"/>
      <c r="Y346" s="984">
        <v>58</v>
      </c>
    </row>
    <row r="347" spans="1:25" ht="14.4" customHeight="1" x14ac:dyDescent="0.3">
      <c r="A347" s="947" t="s">
        <v>6475</v>
      </c>
      <c r="B347" s="928">
        <v>1</v>
      </c>
      <c r="C347" s="929">
        <v>1.32</v>
      </c>
      <c r="D347" s="930">
        <v>25</v>
      </c>
      <c r="E347" s="913">
        <v>1</v>
      </c>
      <c r="F347" s="914">
        <v>1.39</v>
      </c>
      <c r="G347" s="920">
        <v>34</v>
      </c>
      <c r="H347" s="917">
        <v>1</v>
      </c>
      <c r="I347" s="911">
        <v>1.66</v>
      </c>
      <c r="J347" s="915">
        <v>38</v>
      </c>
      <c r="K347" s="916">
        <v>1.32</v>
      </c>
      <c r="L347" s="917">
        <v>4</v>
      </c>
      <c r="M347" s="917">
        <v>33</v>
      </c>
      <c r="N347" s="918">
        <v>11</v>
      </c>
      <c r="O347" s="917" t="s">
        <v>5833</v>
      </c>
      <c r="P347" s="932" t="s">
        <v>6476</v>
      </c>
      <c r="Q347" s="919"/>
      <c r="R347" s="980"/>
      <c r="S347" s="919">
        <f t="shared" si="14"/>
        <v>0</v>
      </c>
      <c r="T347" s="980">
        <f t="shared" si="15"/>
        <v>0.27</v>
      </c>
      <c r="U347" s="987"/>
      <c r="V347" s="928"/>
      <c r="W347" s="928"/>
      <c r="X347" s="985"/>
      <c r="Y347" s="983">
        <v>27</v>
      </c>
    </row>
    <row r="348" spans="1:25" ht="14.4" customHeight="1" x14ac:dyDescent="0.3">
      <c r="A348" s="948" t="s">
        <v>6477</v>
      </c>
      <c r="B348" s="934"/>
      <c r="C348" s="935"/>
      <c r="D348" s="933"/>
      <c r="E348" s="936">
        <v>1</v>
      </c>
      <c r="F348" s="937">
        <v>1.32</v>
      </c>
      <c r="G348" s="921">
        <v>29</v>
      </c>
      <c r="H348" s="938"/>
      <c r="I348" s="939"/>
      <c r="J348" s="923"/>
      <c r="K348" s="940">
        <v>1.32</v>
      </c>
      <c r="L348" s="938">
        <v>4</v>
      </c>
      <c r="M348" s="938">
        <v>33</v>
      </c>
      <c r="N348" s="941">
        <v>11</v>
      </c>
      <c r="O348" s="938" t="s">
        <v>5833</v>
      </c>
      <c r="P348" s="942" t="s">
        <v>6478</v>
      </c>
      <c r="Q348" s="943"/>
      <c r="R348" s="981"/>
      <c r="S348" s="943">
        <f t="shared" si="14"/>
        <v>-1</v>
      </c>
      <c r="T348" s="981">
        <f t="shared" si="15"/>
        <v>-1.32</v>
      </c>
      <c r="U348" s="988"/>
      <c r="V348" s="934"/>
      <c r="W348" s="934"/>
      <c r="X348" s="986"/>
      <c r="Y348" s="984"/>
    </row>
    <row r="349" spans="1:25" ht="14.4" customHeight="1" x14ac:dyDescent="0.3">
      <c r="A349" s="947" t="s">
        <v>6479</v>
      </c>
      <c r="B349" s="928">
        <v>3</v>
      </c>
      <c r="C349" s="929">
        <v>8.14</v>
      </c>
      <c r="D349" s="930">
        <v>40</v>
      </c>
      <c r="E349" s="931">
        <v>3</v>
      </c>
      <c r="F349" s="911">
        <v>7.5</v>
      </c>
      <c r="G349" s="912">
        <v>30</v>
      </c>
      <c r="H349" s="913">
        <v>3</v>
      </c>
      <c r="I349" s="914">
        <v>16.88</v>
      </c>
      <c r="J349" s="915">
        <v>73</v>
      </c>
      <c r="K349" s="916">
        <v>2.2599999999999998</v>
      </c>
      <c r="L349" s="917">
        <v>4</v>
      </c>
      <c r="M349" s="917">
        <v>39</v>
      </c>
      <c r="N349" s="918">
        <v>13</v>
      </c>
      <c r="O349" s="917" t="s">
        <v>5833</v>
      </c>
      <c r="P349" s="932" t="s">
        <v>6480</v>
      </c>
      <c r="Q349" s="919"/>
      <c r="R349" s="980"/>
      <c r="S349" s="919">
        <f t="shared" si="14"/>
        <v>0</v>
      </c>
      <c r="T349" s="980">
        <f t="shared" si="15"/>
        <v>9.379999999999999</v>
      </c>
      <c r="U349" s="987"/>
      <c r="V349" s="928"/>
      <c r="W349" s="928"/>
      <c r="X349" s="985"/>
      <c r="Y349" s="983">
        <v>180</v>
      </c>
    </row>
    <row r="350" spans="1:25" ht="14.4" customHeight="1" x14ac:dyDescent="0.3">
      <c r="A350" s="948" t="s">
        <v>6481</v>
      </c>
      <c r="B350" s="934">
        <v>1</v>
      </c>
      <c r="C350" s="935">
        <v>4.42</v>
      </c>
      <c r="D350" s="933">
        <v>37</v>
      </c>
      <c r="E350" s="944">
        <v>2</v>
      </c>
      <c r="F350" s="939">
        <v>8.84</v>
      </c>
      <c r="G350" s="923">
        <v>41.5</v>
      </c>
      <c r="H350" s="936">
        <v>5</v>
      </c>
      <c r="I350" s="937">
        <v>25.12</v>
      </c>
      <c r="J350" s="922">
        <v>51.8</v>
      </c>
      <c r="K350" s="940">
        <v>4.42</v>
      </c>
      <c r="L350" s="938">
        <v>6</v>
      </c>
      <c r="M350" s="938">
        <v>57</v>
      </c>
      <c r="N350" s="941">
        <v>19</v>
      </c>
      <c r="O350" s="938" t="s">
        <v>5833</v>
      </c>
      <c r="P350" s="942" t="s">
        <v>6482</v>
      </c>
      <c r="Q350" s="943"/>
      <c r="R350" s="981"/>
      <c r="S350" s="943">
        <f t="shared" si="14"/>
        <v>3</v>
      </c>
      <c r="T350" s="981">
        <f t="shared" si="15"/>
        <v>16.28</v>
      </c>
      <c r="U350" s="988"/>
      <c r="V350" s="934"/>
      <c r="W350" s="934"/>
      <c r="X350" s="986"/>
      <c r="Y350" s="984">
        <v>164</v>
      </c>
    </row>
    <row r="351" spans="1:25" ht="14.4" customHeight="1" x14ac:dyDescent="0.3">
      <c r="A351" s="947" t="s">
        <v>6483</v>
      </c>
      <c r="B351" s="928"/>
      <c r="C351" s="929"/>
      <c r="D351" s="930"/>
      <c r="E351" s="913"/>
      <c r="F351" s="914"/>
      <c r="G351" s="920"/>
      <c r="H351" s="917">
        <v>1</v>
      </c>
      <c r="I351" s="911">
        <v>1.73</v>
      </c>
      <c r="J351" s="915">
        <v>35</v>
      </c>
      <c r="K351" s="916">
        <v>1.1499999999999999</v>
      </c>
      <c r="L351" s="917">
        <v>3</v>
      </c>
      <c r="M351" s="917">
        <v>27</v>
      </c>
      <c r="N351" s="918">
        <v>9</v>
      </c>
      <c r="O351" s="917" t="s">
        <v>5833</v>
      </c>
      <c r="P351" s="932" t="s">
        <v>6484</v>
      </c>
      <c r="Q351" s="919"/>
      <c r="R351" s="980"/>
      <c r="S351" s="919">
        <f t="shared" si="14"/>
        <v>1</v>
      </c>
      <c r="T351" s="980">
        <f t="shared" si="15"/>
        <v>1.73</v>
      </c>
      <c r="U351" s="987"/>
      <c r="V351" s="928"/>
      <c r="W351" s="928"/>
      <c r="X351" s="985"/>
      <c r="Y351" s="983">
        <v>26</v>
      </c>
    </row>
    <row r="352" spans="1:25" ht="14.4" customHeight="1" x14ac:dyDescent="0.3">
      <c r="A352" s="948" t="s">
        <v>6485</v>
      </c>
      <c r="B352" s="934">
        <v>1</v>
      </c>
      <c r="C352" s="935">
        <v>4.5599999999999996</v>
      </c>
      <c r="D352" s="933">
        <v>43</v>
      </c>
      <c r="E352" s="936">
        <v>2</v>
      </c>
      <c r="F352" s="937">
        <v>7.87</v>
      </c>
      <c r="G352" s="921">
        <v>37</v>
      </c>
      <c r="H352" s="938"/>
      <c r="I352" s="939"/>
      <c r="J352" s="923"/>
      <c r="K352" s="940">
        <v>2.44</v>
      </c>
      <c r="L352" s="938">
        <v>5</v>
      </c>
      <c r="M352" s="938">
        <v>45</v>
      </c>
      <c r="N352" s="941">
        <v>15</v>
      </c>
      <c r="O352" s="938" t="s">
        <v>5833</v>
      </c>
      <c r="P352" s="942" t="s">
        <v>6484</v>
      </c>
      <c r="Q352" s="943"/>
      <c r="R352" s="981"/>
      <c r="S352" s="943">
        <f t="shared" si="14"/>
        <v>-2</v>
      </c>
      <c r="T352" s="981">
        <f t="shared" si="15"/>
        <v>-7.87</v>
      </c>
      <c r="U352" s="988"/>
      <c r="V352" s="934"/>
      <c r="W352" s="934"/>
      <c r="X352" s="986"/>
      <c r="Y352" s="984"/>
    </row>
    <row r="353" spans="1:25" ht="14.4" customHeight="1" thickBot="1" x14ac:dyDescent="0.35">
      <c r="A353" s="964" t="s">
        <v>6486</v>
      </c>
      <c r="B353" s="965">
        <v>2</v>
      </c>
      <c r="C353" s="966">
        <v>0.22</v>
      </c>
      <c r="D353" s="967">
        <v>9.5</v>
      </c>
      <c r="E353" s="968"/>
      <c r="F353" s="969"/>
      <c r="G353" s="970"/>
      <c r="H353" s="971"/>
      <c r="I353" s="969"/>
      <c r="J353" s="970"/>
      <c r="K353" s="972">
        <v>0.11</v>
      </c>
      <c r="L353" s="971">
        <v>2</v>
      </c>
      <c r="M353" s="971">
        <v>15</v>
      </c>
      <c r="N353" s="973">
        <v>5</v>
      </c>
      <c r="O353" s="971" t="s">
        <v>5833</v>
      </c>
      <c r="P353" s="974" t="s">
        <v>6487</v>
      </c>
      <c r="Q353" s="975"/>
      <c r="R353" s="982"/>
      <c r="S353" s="975">
        <f t="shared" si="14"/>
        <v>0</v>
      </c>
      <c r="T353" s="982">
        <f t="shared" si="15"/>
        <v>0</v>
      </c>
      <c r="U353" s="992"/>
      <c r="V353" s="976"/>
      <c r="W353" s="976"/>
      <c r="X353" s="993"/>
      <c r="Y353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54:Q1048576">
    <cfRule type="cellIs" dxfId="14" priority="11" stopIfTrue="1" operator="lessThan">
      <formula>0</formula>
    </cfRule>
  </conditionalFormatting>
  <conditionalFormatting sqref="W354:W1048576">
    <cfRule type="cellIs" dxfId="13" priority="10" stopIfTrue="1" operator="greaterThan">
      <formula>0</formula>
    </cfRule>
  </conditionalFormatting>
  <conditionalFormatting sqref="X354:X1048576">
    <cfRule type="cellIs" dxfId="12" priority="9" stopIfTrue="1" operator="greaterThan">
      <formula>1</formula>
    </cfRule>
  </conditionalFormatting>
  <conditionalFormatting sqref="X354:X1048576">
    <cfRule type="cellIs" dxfId="11" priority="6" stopIfTrue="1" operator="greaterThan">
      <formula>1</formula>
    </cfRule>
  </conditionalFormatting>
  <conditionalFormatting sqref="W354:W1048576">
    <cfRule type="cellIs" dxfId="10" priority="7" stopIfTrue="1" operator="greaterThan">
      <formula>0</formula>
    </cfRule>
  </conditionalFormatting>
  <conditionalFormatting sqref="Q35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53">
    <cfRule type="cellIs" dxfId="7" priority="4" stopIfTrue="1" operator="lessThan">
      <formula>0</formula>
    </cfRule>
  </conditionalFormatting>
  <conditionalFormatting sqref="X5:X353">
    <cfRule type="cellIs" dxfId="6" priority="2" stopIfTrue="1" operator="greaterThan">
      <formula>1</formula>
    </cfRule>
  </conditionalFormatting>
  <conditionalFormatting sqref="W5:W353">
    <cfRule type="cellIs" dxfId="5" priority="3" stopIfTrue="1" operator="greaterThan">
      <formula>0</formula>
    </cfRule>
  </conditionalFormatting>
  <conditionalFormatting sqref="S5:S35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2308982</v>
      </c>
      <c r="C3" s="344">
        <f t="shared" ref="C3:L3" si="0">SUBTOTAL(9,C6:C1048576)</f>
        <v>8.9919150308656182</v>
      </c>
      <c r="D3" s="344">
        <f t="shared" si="0"/>
        <v>3019360</v>
      </c>
      <c r="E3" s="344">
        <f t="shared" si="0"/>
        <v>9</v>
      </c>
      <c r="F3" s="344">
        <f t="shared" si="0"/>
        <v>2492313</v>
      </c>
      <c r="G3" s="347">
        <f>IF(D3&lt;&gt;0,F3/D3,"")</f>
        <v>0.82544413385618143</v>
      </c>
      <c r="H3" s="343">
        <f t="shared" si="0"/>
        <v>144534.66999999998</v>
      </c>
      <c r="I3" s="344">
        <f t="shared" si="0"/>
        <v>3.2919035808882713</v>
      </c>
      <c r="J3" s="344">
        <f t="shared" si="0"/>
        <v>116791.20000000001</v>
      </c>
      <c r="K3" s="344">
        <f t="shared" si="0"/>
        <v>2</v>
      </c>
      <c r="L3" s="344">
        <f t="shared" si="0"/>
        <v>174192.09999999998</v>
      </c>
      <c r="M3" s="345">
        <f>IF(J3&lt;&gt;0,L3/J3,"")</f>
        <v>1.4914830911918018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5" t="s">
        <v>2</v>
      </c>
      <c r="H5" s="996">
        <v>2015</v>
      </c>
      <c r="I5" s="997"/>
      <c r="J5" s="997">
        <v>2017</v>
      </c>
      <c r="K5" s="997"/>
      <c r="L5" s="997">
        <v>2018</v>
      </c>
      <c r="M5" s="905" t="s">
        <v>2</v>
      </c>
    </row>
    <row r="6" spans="1:13" ht="14.4" customHeight="1" x14ac:dyDescent="0.3">
      <c r="A6" s="856" t="s">
        <v>5609</v>
      </c>
      <c r="B6" s="887">
        <v>1401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5612</v>
      </c>
      <c r="B7" s="889">
        <v>15542</v>
      </c>
      <c r="C7" s="832">
        <v>0.89198806244260787</v>
      </c>
      <c r="D7" s="889">
        <v>17424</v>
      </c>
      <c r="E7" s="832">
        <v>1</v>
      </c>
      <c r="F7" s="889">
        <v>6167</v>
      </c>
      <c r="G7" s="837">
        <v>0.35393709825528008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6489</v>
      </c>
      <c r="B8" s="889">
        <v>49824</v>
      </c>
      <c r="C8" s="832">
        <v>0.32662908089681397</v>
      </c>
      <c r="D8" s="889">
        <v>152540</v>
      </c>
      <c r="E8" s="832">
        <v>1</v>
      </c>
      <c r="F8" s="889">
        <v>107376</v>
      </c>
      <c r="G8" s="837">
        <v>0.70392028320440536</v>
      </c>
      <c r="H8" s="889">
        <v>45092.22</v>
      </c>
      <c r="I8" s="832">
        <v>0.56100648242241336</v>
      </c>
      <c r="J8" s="889">
        <v>80377.360000000015</v>
      </c>
      <c r="K8" s="832">
        <v>1</v>
      </c>
      <c r="L8" s="889">
        <v>99128.36</v>
      </c>
      <c r="M8" s="838">
        <v>1.2332870848208997</v>
      </c>
    </row>
    <row r="9" spans="1:13" ht="14.4" customHeight="1" x14ac:dyDescent="0.3">
      <c r="A9" s="857" t="s">
        <v>5620</v>
      </c>
      <c r="B9" s="889">
        <v>176696</v>
      </c>
      <c r="C9" s="832">
        <v>0.71104744045295587</v>
      </c>
      <c r="D9" s="889">
        <v>248501</v>
      </c>
      <c r="E9" s="832">
        <v>1</v>
      </c>
      <c r="F9" s="889">
        <v>220861</v>
      </c>
      <c r="G9" s="837">
        <v>0.88877308340811501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6490</v>
      </c>
      <c r="B10" s="889">
        <v>912827</v>
      </c>
      <c r="C10" s="832">
        <v>0.78703177607159636</v>
      </c>
      <c r="D10" s="889">
        <v>1159835</v>
      </c>
      <c r="E10" s="832">
        <v>1</v>
      </c>
      <c r="F10" s="889">
        <v>812910</v>
      </c>
      <c r="G10" s="837">
        <v>0.70088417749076382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6491</v>
      </c>
      <c r="B11" s="889">
        <v>470218</v>
      </c>
      <c r="C11" s="832">
        <v>0.90587156458181617</v>
      </c>
      <c r="D11" s="889">
        <v>519078</v>
      </c>
      <c r="E11" s="832">
        <v>1</v>
      </c>
      <c r="F11" s="889">
        <v>413617</v>
      </c>
      <c r="G11" s="837">
        <v>0.79683014884082937</v>
      </c>
      <c r="H11" s="889">
        <v>99442.45</v>
      </c>
      <c r="I11" s="832">
        <v>2.7308970984658578</v>
      </c>
      <c r="J11" s="889">
        <v>36413.840000000004</v>
      </c>
      <c r="K11" s="832">
        <v>1</v>
      </c>
      <c r="L11" s="889">
        <v>75063.739999999991</v>
      </c>
      <c r="M11" s="838">
        <v>2.0614068716729679</v>
      </c>
    </row>
    <row r="12" spans="1:13" ht="14.4" customHeight="1" x14ac:dyDescent="0.3">
      <c r="A12" s="857" t="s">
        <v>6492</v>
      </c>
      <c r="B12" s="889">
        <v>98600</v>
      </c>
      <c r="C12" s="832">
        <v>1.7688002296211252</v>
      </c>
      <c r="D12" s="889">
        <v>55744</v>
      </c>
      <c r="E12" s="832">
        <v>1</v>
      </c>
      <c r="F12" s="889">
        <v>74611</v>
      </c>
      <c r="G12" s="837">
        <v>1.338457950631458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6493</v>
      </c>
      <c r="B13" s="889">
        <v>23991</v>
      </c>
      <c r="C13" s="832">
        <v>1.8577512776831346</v>
      </c>
      <c r="D13" s="889">
        <v>12914</v>
      </c>
      <c r="E13" s="832">
        <v>1</v>
      </c>
      <c r="F13" s="889">
        <v>44520</v>
      </c>
      <c r="G13" s="837">
        <v>3.4474214031283879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6494</v>
      </c>
      <c r="B14" s="889">
        <v>503086</v>
      </c>
      <c r="C14" s="832">
        <v>0.5965540957169283</v>
      </c>
      <c r="D14" s="889">
        <v>843320</v>
      </c>
      <c r="E14" s="832">
        <v>1</v>
      </c>
      <c r="F14" s="889">
        <v>728452</v>
      </c>
      <c r="G14" s="837">
        <v>0.86379073186927857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6495</v>
      </c>
      <c r="B15" s="889">
        <v>11467</v>
      </c>
      <c r="C15" s="832">
        <v>1.1462415033986406</v>
      </c>
      <c r="D15" s="889">
        <v>10004</v>
      </c>
      <c r="E15" s="832">
        <v>1</v>
      </c>
      <c r="F15" s="889">
        <v>33853</v>
      </c>
      <c r="G15" s="837">
        <v>3.3839464214314274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6496</v>
      </c>
      <c r="B16" s="891">
        <v>45330</v>
      </c>
      <c r="C16" s="840"/>
      <c r="D16" s="891"/>
      <c r="E16" s="840"/>
      <c r="F16" s="891">
        <v>49946</v>
      </c>
      <c r="G16" s="845"/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2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7371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18275.41</v>
      </c>
      <c r="G3" s="211">
        <f t="shared" si="0"/>
        <v>2453516.67</v>
      </c>
      <c r="H3" s="212"/>
      <c r="I3" s="212"/>
      <c r="J3" s="207">
        <f t="shared" si="0"/>
        <v>24462.86</v>
      </c>
      <c r="K3" s="211">
        <f t="shared" si="0"/>
        <v>3136151.1999999993</v>
      </c>
      <c r="L3" s="212"/>
      <c r="M3" s="212"/>
      <c r="N3" s="207">
        <f t="shared" si="0"/>
        <v>20506.489999999998</v>
      </c>
      <c r="O3" s="211">
        <f t="shared" si="0"/>
        <v>2666505.1000000006</v>
      </c>
      <c r="P3" s="177">
        <f>IF(K3=0,"",O3/K3)</f>
        <v>0.85024762198965442</v>
      </c>
      <c r="Q3" s="209">
        <f>IF(N3=0,"",O3/N3)</f>
        <v>130.03225320374187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5631</v>
      </c>
      <c r="B6" s="825" t="s">
        <v>6497</v>
      </c>
      <c r="C6" s="825" t="s">
        <v>1016</v>
      </c>
      <c r="D6" s="825" t="s">
        <v>6498</v>
      </c>
      <c r="E6" s="825" t="s">
        <v>6499</v>
      </c>
      <c r="F6" s="225">
        <v>1</v>
      </c>
      <c r="G6" s="225">
        <v>1136</v>
      </c>
      <c r="H6" s="225"/>
      <c r="I6" s="225">
        <v>1136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5631</v>
      </c>
      <c r="B7" s="832" t="s">
        <v>6497</v>
      </c>
      <c r="C7" s="832" t="s">
        <v>1016</v>
      </c>
      <c r="D7" s="832" t="s">
        <v>6500</v>
      </c>
      <c r="E7" s="832" t="s">
        <v>6501</v>
      </c>
      <c r="F7" s="849">
        <v>1</v>
      </c>
      <c r="G7" s="849">
        <v>265</v>
      </c>
      <c r="H7" s="849"/>
      <c r="I7" s="849">
        <v>265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5634</v>
      </c>
      <c r="B8" s="832" t="s">
        <v>6502</v>
      </c>
      <c r="C8" s="832" t="s">
        <v>1016</v>
      </c>
      <c r="D8" s="832" t="s">
        <v>6503</v>
      </c>
      <c r="E8" s="832" t="s">
        <v>6504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117</v>
      </c>
      <c r="P8" s="837"/>
      <c r="Q8" s="850">
        <v>117</v>
      </c>
    </row>
    <row r="9" spans="1:17" ht="14.4" customHeight="1" x14ac:dyDescent="0.3">
      <c r="A9" s="831" t="s">
        <v>5634</v>
      </c>
      <c r="B9" s="832" t="s">
        <v>6502</v>
      </c>
      <c r="C9" s="832" t="s">
        <v>1016</v>
      </c>
      <c r="D9" s="832" t="s">
        <v>6505</v>
      </c>
      <c r="E9" s="832" t="s">
        <v>6506</v>
      </c>
      <c r="F9" s="849">
        <v>6</v>
      </c>
      <c r="G9" s="849">
        <v>816</v>
      </c>
      <c r="H9" s="849">
        <v>0.75</v>
      </c>
      <c r="I9" s="849">
        <v>136</v>
      </c>
      <c r="J9" s="849">
        <v>8</v>
      </c>
      <c r="K9" s="849">
        <v>1088</v>
      </c>
      <c r="L9" s="849">
        <v>1</v>
      </c>
      <c r="M9" s="849">
        <v>136</v>
      </c>
      <c r="N9" s="849">
        <v>2</v>
      </c>
      <c r="O9" s="849">
        <v>274</v>
      </c>
      <c r="P9" s="837">
        <v>0.25183823529411764</v>
      </c>
      <c r="Q9" s="850">
        <v>137</v>
      </c>
    </row>
    <row r="10" spans="1:17" ht="14.4" customHeight="1" x14ac:dyDescent="0.3">
      <c r="A10" s="831" t="s">
        <v>5634</v>
      </c>
      <c r="B10" s="832" t="s">
        <v>6502</v>
      </c>
      <c r="C10" s="832" t="s">
        <v>1016</v>
      </c>
      <c r="D10" s="832" t="s">
        <v>6507</v>
      </c>
      <c r="E10" s="832" t="s">
        <v>6508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38</v>
      </c>
      <c r="P10" s="837"/>
      <c r="Q10" s="850">
        <v>38</v>
      </c>
    </row>
    <row r="11" spans="1:17" ht="14.4" customHeight="1" x14ac:dyDescent="0.3">
      <c r="A11" s="831" t="s">
        <v>5634</v>
      </c>
      <c r="B11" s="832" t="s">
        <v>6502</v>
      </c>
      <c r="C11" s="832" t="s">
        <v>1016</v>
      </c>
      <c r="D11" s="832" t="s">
        <v>6509</v>
      </c>
      <c r="E11" s="832" t="s">
        <v>6510</v>
      </c>
      <c r="F11" s="849"/>
      <c r="G11" s="849"/>
      <c r="H11" s="849"/>
      <c r="I11" s="849"/>
      <c r="J11" s="849">
        <v>2</v>
      </c>
      <c r="K11" s="849">
        <v>1410</v>
      </c>
      <c r="L11" s="849">
        <v>1</v>
      </c>
      <c r="M11" s="849">
        <v>705</v>
      </c>
      <c r="N11" s="849"/>
      <c r="O11" s="849"/>
      <c r="P11" s="837"/>
      <c r="Q11" s="850"/>
    </row>
    <row r="12" spans="1:17" ht="14.4" customHeight="1" x14ac:dyDescent="0.3">
      <c r="A12" s="831" t="s">
        <v>5634</v>
      </c>
      <c r="B12" s="832" t="s">
        <v>6502</v>
      </c>
      <c r="C12" s="832" t="s">
        <v>1016</v>
      </c>
      <c r="D12" s="832" t="s">
        <v>6509</v>
      </c>
      <c r="E12" s="832" t="s">
        <v>6511</v>
      </c>
      <c r="F12" s="849">
        <v>6</v>
      </c>
      <c r="G12" s="849">
        <v>4224</v>
      </c>
      <c r="H12" s="849">
        <v>0.99858156028368794</v>
      </c>
      <c r="I12" s="849">
        <v>704</v>
      </c>
      <c r="J12" s="849">
        <v>6</v>
      </c>
      <c r="K12" s="849">
        <v>4230</v>
      </c>
      <c r="L12" s="849">
        <v>1</v>
      </c>
      <c r="M12" s="849">
        <v>705</v>
      </c>
      <c r="N12" s="849">
        <v>2</v>
      </c>
      <c r="O12" s="849">
        <v>1414</v>
      </c>
      <c r="P12" s="837">
        <v>0.33427895981087469</v>
      </c>
      <c r="Q12" s="850">
        <v>707</v>
      </c>
    </row>
    <row r="13" spans="1:17" ht="14.4" customHeight="1" x14ac:dyDescent="0.3">
      <c r="A13" s="831" t="s">
        <v>5634</v>
      </c>
      <c r="B13" s="832" t="s">
        <v>6502</v>
      </c>
      <c r="C13" s="832" t="s">
        <v>1016</v>
      </c>
      <c r="D13" s="832" t="s">
        <v>6512</v>
      </c>
      <c r="E13" s="832" t="s">
        <v>6513</v>
      </c>
      <c r="F13" s="849">
        <v>18</v>
      </c>
      <c r="G13" s="849">
        <v>8910</v>
      </c>
      <c r="H13" s="849">
        <v>1.125</v>
      </c>
      <c r="I13" s="849">
        <v>495</v>
      </c>
      <c r="J13" s="849">
        <v>16</v>
      </c>
      <c r="K13" s="849">
        <v>7920</v>
      </c>
      <c r="L13" s="849">
        <v>1</v>
      </c>
      <c r="M13" s="849">
        <v>495</v>
      </c>
      <c r="N13" s="849">
        <v>8</v>
      </c>
      <c r="O13" s="849">
        <v>3968</v>
      </c>
      <c r="P13" s="837">
        <v>0.50101010101010102</v>
      </c>
      <c r="Q13" s="850">
        <v>496</v>
      </c>
    </row>
    <row r="14" spans="1:17" ht="14.4" customHeight="1" x14ac:dyDescent="0.3">
      <c r="A14" s="831" t="s">
        <v>5634</v>
      </c>
      <c r="B14" s="832" t="s">
        <v>6502</v>
      </c>
      <c r="C14" s="832" t="s">
        <v>1016</v>
      </c>
      <c r="D14" s="832" t="s">
        <v>6514</v>
      </c>
      <c r="E14" s="832" t="s">
        <v>6515</v>
      </c>
      <c r="F14" s="849"/>
      <c r="G14" s="849"/>
      <c r="H14" s="849"/>
      <c r="I14" s="849"/>
      <c r="J14" s="849">
        <v>16</v>
      </c>
      <c r="K14" s="849">
        <v>1360</v>
      </c>
      <c r="L14" s="849">
        <v>1</v>
      </c>
      <c r="M14" s="849">
        <v>85</v>
      </c>
      <c r="N14" s="849"/>
      <c r="O14" s="849"/>
      <c r="P14" s="837"/>
      <c r="Q14" s="850"/>
    </row>
    <row r="15" spans="1:17" ht="14.4" customHeight="1" x14ac:dyDescent="0.3">
      <c r="A15" s="831" t="s">
        <v>5634</v>
      </c>
      <c r="B15" s="832" t="s">
        <v>6502</v>
      </c>
      <c r="C15" s="832" t="s">
        <v>1016</v>
      </c>
      <c r="D15" s="832" t="s">
        <v>6516</v>
      </c>
      <c r="E15" s="832" t="s">
        <v>6517</v>
      </c>
      <c r="F15" s="849"/>
      <c r="G15" s="849"/>
      <c r="H15" s="849"/>
      <c r="I15" s="849"/>
      <c r="J15" s="849">
        <v>1</v>
      </c>
      <c r="K15" s="849">
        <v>178</v>
      </c>
      <c r="L15" s="849">
        <v>1</v>
      </c>
      <c r="M15" s="849">
        <v>178</v>
      </c>
      <c r="N15" s="849"/>
      <c r="O15" s="849"/>
      <c r="P15" s="837"/>
      <c r="Q15" s="850"/>
    </row>
    <row r="16" spans="1:17" ht="14.4" customHeight="1" x14ac:dyDescent="0.3">
      <c r="A16" s="831" t="s">
        <v>5634</v>
      </c>
      <c r="B16" s="832" t="s">
        <v>6502</v>
      </c>
      <c r="C16" s="832" t="s">
        <v>1016</v>
      </c>
      <c r="D16" s="832" t="s">
        <v>6516</v>
      </c>
      <c r="E16" s="832" t="s">
        <v>6518</v>
      </c>
      <c r="F16" s="849">
        <v>4</v>
      </c>
      <c r="G16" s="849">
        <v>712</v>
      </c>
      <c r="H16" s="849">
        <v>1.3333333333333333</v>
      </c>
      <c r="I16" s="849">
        <v>178</v>
      </c>
      <c r="J16" s="849">
        <v>3</v>
      </c>
      <c r="K16" s="849">
        <v>534</v>
      </c>
      <c r="L16" s="849">
        <v>1</v>
      </c>
      <c r="M16" s="849">
        <v>178</v>
      </c>
      <c r="N16" s="849">
        <v>1</v>
      </c>
      <c r="O16" s="849">
        <v>179</v>
      </c>
      <c r="P16" s="837">
        <v>0.33520599250936328</v>
      </c>
      <c r="Q16" s="850">
        <v>179</v>
      </c>
    </row>
    <row r="17" spans="1:17" ht="14.4" customHeight="1" x14ac:dyDescent="0.3">
      <c r="A17" s="831" t="s">
        <v>5634</v>
      </c>
      <c r="B17" s="832" t="s">
        <v>6502</v>
      </c>
      <c r="C17" s="832" t="s">
        <v>1016</v>
      </c>
      <c r="D17" s="832" t="s">
        <v>6519</v>
      </c>
      <c r="E17" s="832" t="s">
        <v>6520</v>
      </c>
      <c r="F17" s="849">
        <v>5</v>
      </c>
      <c r="G17" s="849">
        <v>880</v>
      </c>
      <c r="H17" s="849">
        <v>1.25</v>
      </c>
      <c r="I17" s="849">
        <v>176</v>
      </c>
      <c r="J17" s="849">
        <v>4</v>
      </c>
      <c r="K17" s="849">
        <v>704</v>
      </c>
      <c r="L17" s="849">
        <v>1</v>
      </c>
      <c r="M17" s="849">
        <v>176</v>
      </c>
      <c r="N17" s="849">
        <v>1</v>
      </c>
      <c r="O17" s="849">
        <v>177</v>
      </c>
      <c r="P17" s="837">
        <v>0.25142045454545453</v>
      </c>
      <c r="Q17" s="850">
        <v>177</v>
      </c>
    </row>
    <row r="18" spans="1:17" ht="14.4" customHeight="1" x14ac:dyDescent="0.3">
      <c r="A18" s="831" t="s">
        <v>6521</v>
      </c>
      <c r="B18" s="832" t="s">
        <v>6522</v>
      </c>
      <c r="C18" s="832" t="s">
        <v>5527</v>
      </c>
      <c r="D18" s="832" t="s">
        <v>6523</v>
      </c>
      <c r="E18" s="832" t="s">
        <v>6524</v>
      </c>
      <c r="F18" s="849"/>
      <c r="G18" s="849"/>
      <c r="H18" s="849"/>
      <c r="I18" s="849"/>
      <c r="J18" s="849">
        <v>0.85</v>
      </c>
      <c r="K18" s="849">
        <v>1708.19</v>
      </c>
      <c r="L18" s="849">
        <v>1</v>
      </c>
      <c r="M18" s="849">
        <v>2009.6352941176472</v>
      </c>
      <c r="N18" s="849"/>
      <c r="O18" s="849"/>
      <c r="P18" s="837"/>
      <c r="Q18" s="850"/>
    </row>
    <row r="19" spans="1:17" ht="14.4" customHeight="1" x14ac:dyDescent="0.3">
      <c r="A19" s="831" t="s">
        <v>6521</v>
      </c>
      <c r="B19" s="832" t="s">
        <v>6522</v>
      </c>
      <c r="C19" s="832" t="s">
        <v>5527</v>
      </c>
      <c r="D19" s="832" t="s">
        <v>6525</v>
      </c>
      <c r="E19" s="832" t="s">
        <v>6526</v>
      </c>
      <c r="F19" s="849">
        <v>0.4</v>
      </c>
      <c r="G19" s="849">
        <v>727.62</v>
      </c>
      <c r="H19" s="849">
        <v>0.19047743705464426</v>
      </c>
      <c r="I19" s="849">
        <v>1819.05</v>
      </c>
      <c r="J19" s="849">
        <v>2.0999999999999996</v>
      </c>
      <c r="K19" s="849">
        <v>3819.98</v>
      </c>
      <c r="L19" s="849">
        <v>1</v>
      </c>
      <c r="M19" s="849">
        <v>1819.0380952380956</v>
      </c>
      <c r="N19" s="849">
        <v>1.8</v>
      </c>
      <c r="O19" s="849">
        <v>2401.6400000000003</v>
      </c>
      <c r="P19" s="837">
        <v>0.62870486232912226</v>
      </c>
      <c r="Q19" s="850">
        <v>1334.2444444444445</v>
      </c>
    </row>
    <row r="20" spans="1:17" ht="14.4" customHeight="1" x14ac:dyDescent="0.3">
      <c r="A20" s="831" t="s">
        <v>6521</v>
      </c>
      <c r="B20" s="832" t="s">
        <v>6522</v>
      </c>
      <c r="C20" s="832" t="s">
        <v>5527</v>
      </c>
      <c r="D20" s="832" t="s">
        <v>6527</v>
      </c>
      <c r="E20" s="832" t="s">
        <v>6528</v>
      </c>
      <c r="F20" s="849"/>
      <c r="G20" s="849"/>
      <c r="H20" s="849"/>
      <c r="I20" s="849"/>
      <c r="J20" s="849">
        <v>0.1</v>
      </c>
      <c r="K20" s="849">
        <v>90.38</v>
      </c>
      <c r="L20" s="849">
        <v>1</v>
      </c>
      <c r="M20" s="849">
        <v>903.8</v>
      </c>
      <c r="N20" s="849"/>
      <c r="O20" s="849"/>
      <c r="P20" s="837"/>
      <c r="Q20" s="850"/>
    </row>
    <row r="21" spans="1:17" ht="14.4" customHeight="1" x14ac:dyDescent="0.3">
      <c r="A21" s="831" t="s">
        <v>6521</v>
      </c>
      <c r="B21" s="832" t="s">
        <v>6522</v>
      </c>
      <c r="C21" s="832" t="s">
        <v>5730</v>
      </c>
      <c r="D21" s="832" t="s">
        <v>6529</v>
      </c>
      <c r="E21" s="832" t="s">
        <v>6530</v>
      </c>
      <c r="F21" s="849">
        <v>1020</v>
      </c>
      <c r="G21" s="849">
        <v>5517</v>
      </c>
      <c r="H21" s="849">
        <v>1.4269087523277468</v>
      </c>
      <c r="I21" s="849">
        <v>5.408823529411765</v>
      </c>
      <c r="J21" s="849">
        <v>540</v>
      </c>
      <c r="K21" s="849">
        <v>3866.3999999999996</v>
      </c>
      <c r="L21" s="849">
        <v>1</v>
      </c>
      <c r="M21" s="849">
        <v>7.1599999999999993</v>
      </c>
      <c r="N21" s="849">
        <v>1255</v>
      </c>
      <c r="O21" s="849">
        <v>9052.25</v>
      </c>
      <c r="P21" s="837">
        <v>2.3412606041795989</v>
      </c>
      <c r="Q21" s="850">
        <v>7.2129482071713147</v>
      </c>
    </row>
    <row r="22" spans="1:17" ht="14.4" customHeight="1" x14ac:dyDescent="0.3">
      <c r="A22" s="831" t="s">
        <v>6521</v>
      </c>
      <c r="B22" s="832" t="s">
        <v>6522</v>
      </c>
      <c r="C22" s="832" t="s">
        <v>5730</v>
      </c>
      <c r="D22" s="832" t="s">
        <v>6531</v>
      </c>
      <c r="E22" s="832" t="s">
        <v>6532</v>
      </c>
      <c r="F22" s="849">
        <v>324</v>
      </c>
      <c r="G22" s="849">
        <v>1979.64</v>
      </c>
      <c r="H22" s="849">
        <v>0.33945724975907871</v>
      </c>
      <c r="I22" s="849">
        <v>6.11</v>
      </c>
      <c r="J22" s="849">
        <v>1098</v>
      </c>
      <c r="K22" s="849">
        <v>5831.7800000000007</v>
      </c>
      <c r="L22" s="849">
        <v>1</v>
      </c>
      <c r="M22" s="849">
        <v>5.3112750455373412</v>
      </c>
      <c r="N22" s="849">
        <v>307</v>
      </c>
      <c r="O22" s="849">
        <v>1636.31</v>
      </c>
      <c r="P22" s="837">
        <v>0.2805850014918258</v>
      </c>
      <c r="Q22" s="850">
        <v>5.33</v>
      </c>
    </row>
    <row r="23" spans="1:17" ht="14.4" customHeight="1" x14ac:dyDescent="0.3">
      <c r="A23" s="831" t="s">
        <v>6521</v>
      </c>
      <c r="B23" s="832" t="s">
        <v>6522</v>
      </c>
      <c r="C23" s="832" t="s">
        <v>5730</v>
      </c>
      <c r="D23" s="832" t="s">
        <v>6533</v>
      </c>
      <c r="E23" s="832" t="s">
        <v>6534</v>
      </c>
      <c r="F23" s="849">
        <v>495</v>
      </c>
      <c r="G23" s="849">
        <v>9870.2999999999993</v>
      </c>
      <c r="H23" s="849"/>
      <c r="I23" s="849">
        <v>19.939999999999998</v>
      </c>
      <c r="J23" s="849"/>
      <c r="K23" s="849"/>
      <c r="L23" s="849"/>
      <c r="M23" s="849"/>
      <c r="N23" s="849">
        <v>590</v>
      </c>
      <c r="O23" s="849">
        <v>11829.5</v>
      </c>
      <c r="P23" s="837"/>
      <c r="Q23" s="850">
        <v>20.05</v>
      </c>
    </row>
    <row r="24" spans="1:17" ht="14.4" customHeight="1" x14ac:dyDescent="0.3">
      <c r="A24" s="831" t="s">
        <v>6521</v>
      </c>
      <c r="B24" s="832" t="s">
        <v>6522</v>
      </c>
      <c r="C24" s="832" t="s">
        <v>5730</v>
      </c>
      <c r="D24" s="832" t="s">
        <v>6535</v>
      </c>
      <c r="E24" s="832" t="s">
        <v>6536</v>
      </c>
      <c r="F24" s="849">
        <v>6</v>
      </c>
      <c r="G24" s="849">
        <v>12983.46</v>
      </c>
      <c r="H24" s="849">
        <v>3.2676767422545487</v>
      </c>
      <c r="I24" s="849">
        <v>2163.91</v>
      </c>
      <c r="J24" s="849">
        <v>2</v>
      </c>
      <c r="K24" s="849">
        <v>3973.3</v>
      </c>
      <c r="L24" s="849">
        <v>1</v>
      </c>
      <c r="M24" s="849">
        <v>1986.65</v>
      </c>
      <c r="N24" s="849">
        <v>5</v>
      </c>
      <c r="O24" s="849">
        <v>9929.35</v>
      </c>
      <c r="P24" s="837">
        <v>2.4990184481413436</v>
      </c>
      <c r="Q24" s="850">
        <v>1985.8700000000001</v>
      </c>
    </row>
    <row r="25" spans="1:17" ht="14.4" customHeight="1" x14ac:dyDescent="0.3">
      <c r="A25" s="831" t="s">
        <v>6521</v>
      </c>
      <c r="B25" s="832" t="s">
        <v>6522</v>
      </c>
      <c r="C25" s="832" t="s">
        <v>5730</v>
      </c>
      <c r="D25" s="832" t="s">
        <v>6537</v>
      </c>
      <c r="E25" s="832" t="s">
        <v>6538</v>
      </c>
      <c r="F25" s="849">
        <v>2001</v>
      </c>
      <c r="G25" s="849">
        <v>8235.7000000000007</v>
      </c>
      <c r="H25" s="849">
        <v>0.59656549457124464</v>
      </c>
      <c r="I25" s="849">
        <v>4.1157921039480261</v>
      </c>
      <c r="J25" s="849">
        <v>3673</v>
      </c>
      <c r="K25" s="849">
        <v>13805.189999999999</v>
      </c>
      <c r="L25" s="849">
        <v>1</v>
      </c>
      <c r="M25" s="849">
        <v>3.7585597604138301</v>
      </c>
      <c r="N25" s="849">
        <v>2995</v>
      </c>
      <c r="O25" s="849">
        <v>11474.900000000001</v>
      </c>
      <c r="P25" s="837">
        <v>0.8312018885650978</v>
      </c>
      <c r="Q25" s="850">
        <v>3.8313522537562608</v>
      </c>
    </row>
    <row r="26" spans="1:17" ht="14.4" customHeight="1" x14ac:dyDescent="0.3">
      <c r="A26" s="831" t="s">
        <v>6521</v>
      </c>
      <c r="B26" s="832" t="s">
        <v>6522</v>
      </c>
      <c r="C26" s="832" t="s">
        <v>5730</v>
      </c>
      <c r="D26" s="832" t="s">
        <v>6539</v>
      </c>
      <c r="E26" s="832" t="s">
        <v>6540</v>
      </c>
      <c r="F26" s="849">
        <v>175</v>
      </c>
      <c r="G26" s="849">
        <v>5778.5</v>
      </c>
      <c r="H26" s="849">
        <v>0.1223626958628979</v>
      </c>
      <c r="I26" s="849">
        <v>33.020000000000003</v>
      </c>
      <c r="J26" s="849">
        <v>1399</v>
      </c>
      <c r="K26" s="849">
        <v>47224.359999999993</v>
      </c>
      <c r="L26" s="849">
        <v>1</v>
      </c>
      <c r="M26" s="849">
        <v>33.755796997855605</v>
      </c>
      <c r="N26" s="849">
        <v>1114</v>
      </c>
      <c r="O26" s="849">
        <v>38023.61</v>
      </c>
      <c r="P26" s="837">
        <v>0.80516940833078532</v>
      </c>
      <c r="Q26" s="850">
        <v>34.132504488330341</v>
      </c>
    </row>
    <row r="27" spans="1:17" ht="14.4" customHeight="1" x14ac:dyDescent="0.3">
      <c r="A27" s="831" t="s">
        <v>6521</v>
      </c>
      <c r="B27" s="832" t="s">
        <v>6522</v>
      </c>
      <c r="C27" s="832" t="s">
        <v>5730</v>
      </c>
      <c r="D27" s="832" t="s">
        <v>6541</v>
      </c>
      <c r="E27" s="832" t="s">
        <v>6542</v>
      </c>
      <c r="F27" s="849"/>
      <c r="G27" s="849"/>
      <c r="H27" s="849"/>
      <c r="I27" s="849"/>
      <c r="J27" s="849">
        <v>1</v>
      </c>
      <c r="K27" s="849">
        <v>57.78</v>
      </c>
      <c r="L27" s="849">
        <v>1</v>
      </c>
      <c r="M27" s="849">
        <v>57.78</v>
      </c>
      <c r="N27" s="849"/>
      <c r="O27" s="849"/>
      <c r="P27" s="837"/>
      <c r="Q27" s="850"/>
    </row>
    <row r="28" spans="1:17" ht="14.4" customHeight="1" x14ac:dyDescent="0.3">
      <c r="A28" s="831" t="s">
        <v>6521</v>
      </c>
      <c r="B28" s="832" t="s">
        <v>6522</v>
      </c>
      <c r="C28" s="832" t="s">
        <v>5730</v>
      </c>
      <c r="D28" s="832" t="s">
        <v>6543</v>
      </c>
      <c r="E28" s="832" t="s">
        <v>6544</v>
      </c>
      <c r="F28" s="849"/>
      <c r="G28" s="849"/>
      <c r="H28" s="849"/>
      <c r="I28" s="849"/>
      <c r="J28" s="849"/>
      <c r="K28" s="849"/>
      <c r="L28" s="849"/>
      <c r="M28" s="849"/>
      <c r="N28" s="849">
        <v>745</v>
      </c>
      <c r="O28" s="849">
        <v>14780.8</v>
      </c>
      <c r="P28" s="837"/>
      <c r="Q28" s="850">
        <v>19.84</v>
      </c>
    </row>
    <row r="29" spans="1:17" ht="14.4" customHeight="1" x14ac:dyDescent="0.3">
      <c r="A29" s="831" t="s">
        <v>6521</v>
      </c>
      <c r="B29" s="832" t="s">
        <v>6522</v>
      </c>
      <c r="C29" s="832" t="s">
        <v>1016</v>
      </c>
      <c r="D29" s="832" t="s">
        <v>6545</v>
      </c>
      <c r="E29" s="832" t="s">
        <v>6546</v>
      </c>
      <c r="F29" s="849">
        <v>1</v>
      </c>
      <c r="G29" s="849">
        <v>1213</v>
      </c>
      <c r="H29" s="849">
        <v>1</v>
      </c>
      <c r="I29" s="849">
        <v>1213</v>
      </c>
      <c r="J29" s="849">
        <v>1</v>
      </c>
      <c r="K29" s="849">
        <v>1213</v>
      </c>
      <c r="L29" s="849">
        <v>1</v>
      </c>
      <c r="M29" s="849">
        <v>1213</v>
      </c>
      <c r="N29" s="849">
        <v>1</v>
      </c>
      <c r="O29" s="849">
        <v>1214</v>
      </c>
      <c r="P29" s="837">
        <v>1.0008244023083264</v>
      </c>
      <c r="Q29" s="850">
        <v>1214</v>
      </c>
    </row>
    <row r="30" spans="1:17" ht="14.4" customHeight="1" x14ac:dyDescent="0.3">
      <c r="A30" s="831" t="s">
        <v>6521</v>
      </c>
      <c r="B30" s="832" t="s">
        <v>6522</v>
      </c>
      <c r="C30" s="832" t="s">
        <v>1016</v>
      </c>
      <c r="D30" s="832" t="s">
        <v>6545</v>
      </c>
      <c r="E30" s="832" t="s">
        <v>6547</v>
      </c>
      <c r="F30" s="849">
        <v>1</v>
      </c>
      <c r="G30" s="849">
        <v>1213</v>
      </c>
      <c r="H30" s="849"/>
      <c r="I30" s="849">
        <v>1213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6521</v>
      </c>
      <c r="B31" s="832" t="s">
        <v>6522</v>
      </c>
      <c r="C31" s="832" t="s">
        <v>1016</v>
      </c>
      <c r="D31" s="832" t="s">
        <v>6548</v>
      </c>
      <c r="E31" s="832" t="s">
        <v>6549</v>
      </c>
      <c r="F31" s="849">
        <v>2</v>
      </c>
      <c r="G31" s="849">
        <v>1362</v>
      </c>
      <c r="H31" s="849">
        <v>1.9970674486803519</v>
      </c>
      <c r="I31" s="849">
        <v>681</v>
      </c>
      <c r="J31" s="849">
        <v>1</v>
      </c>
      <c r="K31" s="849">
        <v>682</v>
      </c>
      <c r="L31" s="849">
        <v>1</v>
      </c>
      <c r="M31" s="849">
        <v>682</v>
      </c>
      <c r="N31" s="849">
        <v>3</v>
      </c>
      <c r="O31" s="849">
        <v>2046</v>
      </c>
      <c r="P31" s="837">
        <v>3</v>
      </c>
      <c r="Q31" s="850">
        <v>682</v>
      </c>
    </row>
    <row r="32" spans="1:17" ht="14.4" customHeight="1" x14ac:dyDescent="0.3">
      <c r="A32" s="831" t="s">
        <v>6521</v>
      </c>
      <c r="B32" s="832" t="s">
        <v>6522</v>
      </c>
      <c r="C32" s="832" t="s">
        <v>1016</v>
      </c>
      <c r="D32" s="832" t="s">
        <v>6548</v>
      </c>
      <c r="E32" s="832" t="s">
        <v>6550</v>
      </c>
      <c r="F32" s="849">
        <v>4</v>
      </c>
      <c r="G32" s="849">
        <v>2724</v>
      </c>
      <c r="H32" s="849">
        <v>3.9941348973607038</v>
      </c>
      <c r="I32" s="849">
        <v>681</v>
      </c>
      <c r="J32" s="849">
        <v>1</v>
      </c>
      <c r="K32" s="849">
        <v>682</v>
      </c>
      <c r="L32" s="849">
        <v>1</v>
      </c>
      <c r="M32" s="849">
        <v>682</v>
      </c>
      <c r="N32" s="849">
        <v>2</v>
      </c>
      <c r="O32" s="849">
        <v>1364</v>
      </c>
      <c r="P32" s="837">
        <v>2</v>
      </c>
      <c r="Q32" s="850">
        <v>682</v>
      </c>
    </row>
    <row r="33" spans="1:17" ht="14.4" customHeight="1" x14ac:dyDescent="0.3">
      <c r="A33" s="831" t="s">
        <v>6521</v>
      </c>
      <c r="B33" s="832" t="s">
        <v>6522</v>
      </c>
      <c r="C33" s="832" t="s">
        <v>1016</v>
      </c>
      <c r="D33" s="832" t="s">
        <v>6551</v>
      </c>
      <c r="E33" s="832" t="s">
        <v>6552</v>
      </c>
      <c r="F33" s="849"/>
      <c r="G33" s="849"/>
      <c r="H33" s="849"/>
      <c r="I33" s="849"/>
      <c r="J33" s="849">
        <v>1</v>
      </c>
      <c r="K33" s="849">
        <v>2638</v>
      </c>
      <c r="L33" s="849">
        <v>1</v>
      </c>
      <c r="M33" s="849">
        <v>2638</v>
      </c>
      <c r="N33" s="849"/>
      <c r="O33" s="849"/>
      <c r="P33" s="837"/>
      <c r="Q33" s="850"/>
    </row>
    <row r="34" spans="1:17" ht="14.4" customHeight="1" x14ac:dyDescent="0.3">
      <c r="A34" s="831" t="s">
        <v>6521</v>
      </c>
      <c r="B34" s="832" t="s">
        <v>6522</v>
      </c>
      <c r="C34" s="832" t="s">
        <v>1016</v>
      </c>
      <c r="D34" s="832" t="s">
        <v>6553</v>
      </c>
      <c r="E34" s="832" t="s">
        <v>6554</v>
      </c>
      <c r="F34" s="849">
        <v>5</v>
      </c>
      <c r="G34" s="849">
        <v>9125</v>
      </c>
      <c r="H34" s="849">
        <v>0.7142857142857143</v>
      </c>
      <c r="I34" s="849">
        <v>1825</v>
      </c>
      <c r="J34" s="849">
        <v>7</v>
      </c>
      <c r="K34" s="849">
        <v>12775</v>
      </c>
      <c r="L34" s="849">
        <v>1</v>
      </c>
      <c r="M34" s="849">
        <v>1825</v>
      </c>
      <c r="N34" s="849">
        <v>4</v>
      </c>
      <c r="O34" s="849">
        <v>7304</v>
      </c>
      <c r="P34" s="837">
        <v>0.57174168297455974</v>
      </c>
      <c r="Q34" s="850">
        <v>1826</v>
      </c>
    </row>
    <row r="35" spans="1:17" ht="14.4" customHeight="1" x14ac:dyDescent="0.3">
      <c r="A35" s="831" t="s">
        <v>6521</v>
      </c>
      <c r="B35" s="832" t="s">
        <v>6522</v>
      </c>
      <c r="C35" s="832" t="s">
        <v>1016</v>
      </c>
      <c r="D35" s="832" t="s">
        <v>6553</v>
      </c>
      <c r="E35" s="832" t="s">
        <v>6555</v>
      </c>
      <c r="F35" s="849">
        <v>5</v>
      </c>
      <c r="G35" s="849">
        <v>9125</v>
      </c>
      <c r="H35" s="849">
        <v>0.41666666666666669</v>
      </c>
      <c r="I35" s="849">
        <v>1825</v>
      </c>
      <c r="J35" s="849">
        <v>12</v>
      </c>
      <c r="K35" s="849">
        <v>21900</v>
      </c>
      <c r="L35" s="849">
        <v>1</v>
      </c>
      <c r="M35" s="849">
        <v>1825</v>
      </c>
      <c r="N35" s="849">
        <v>12</v>
      </c>
      <c r="O35" s="849">
        <v>21912</v>
      </c>
      <c r="P35" s="837">
        <v>1.0005479452054795</v>
      </c>
      <c r="Q35" s="850">
        <v>1826</v>
      </c>
    </row>
    <row r="36" spans="1:17" ht="14.4" customHeight="1" x14ac:dyDescent="0.3">
      <c r="A36" s="831" t="s">
        <v>6521</v>
      </c>
      <c r="B36" s="832" t="s">
        <v>6522</v>
      </c>
      <c r="C36" s="832" t="s">
        <v>1016</v>
      </c>
      <c r="D36" s="832" t="s">
        <v>6556</v>
      </c>
      <c r="E36" s="832" t="s">
        <v>6557</v>
      </c>
      <c r="F36" s="849">
        <v>1</v>
      </c>
      <c r="G36" s="849">
        <v>429</v>
      </c>
      <c r="H36" s="849">
        <v>0.2</v>
      </c>
      <c r="I36" s="849">
        <v>429</v>
      </c>
      <c r="J36" s="849">
        <v>5</v>
      </c>
      <c r="K36" s="849">
        <v>2145</v>
      </c>
      <c r="L36" s="849">
        <v>1</v>
      </c>
      <c r="M36" s="849">
        <v>429</v>
      </c>
      <c r="N36" s="849">
        <v>2</v>
      </c>
      <c r="O36" s="849">
        <v>860</v>
      </c>
      <c r="P36" s="837">
        <v>0.40093240093240096</v>
      </c>
      <c r="Q36" s="850">
        <v>430</v>
      </c>
    </row>
    <row r="37" spans="1:17" ht="14.4" customHeight="1" x14ac:dyDescent="0.3">
      <c r="A37" s="831" t="s">
        <v>6521</v>
      </c>
      <c r="B37" s="832" t="s">
        <v>6522</v>
      </c>
      <c r="C37" s="832" t="s">
        <v>1016</v>
      </c>
      <c r="D37" s="832" t="s">
        <v>6558</v>
      </c>
      <c r="E37" s="832" t="s">
        <v>6559</v>
      </c>
      <c r="F37" s="849">
        <v>1</v>
      </c>
      <c r="G37" s="849">
        <v>14506</v>
      </c>
      <c r="H37" s="849">
        <v>0.14284729539434166</v>
      </c>
      <c r="I37" s="849">
        <v>14506</v>
      </c>
      <c r="J37" s="849">
        <v>7</v>
      </c>
      <c r="K37" s="849">
        <v>101549</v>
      </c>
      <c r="L37" s="849">
        <v>1</v>
      </c>
      <c r="M37" s="849">
        <v>14507</v>
      </c>
      <c r="N37" s="849">
        <v>4</v>
      </c>
      <c r="O37" s="849">
        <v>58035</v>
      </c>
      <c r="P37" s="837">
        <v>0.57149750366817986</v>
      </c>
      <c r="Q37" s="850">
        <v>14508.75</v>
      </c>
    </row>
    <row r="38" spans="1:17" ht="14.4" customHeight="1" x14ac:dyDescent="0.3">
      <c r="A38" s="831" t="s">
        <v>6521</v>
      </c>
      <c r="B38" s="832" t="s">
        <v>6522</v>
      </c>
      <c r="C38" s="832" t="s">
        <v>1016</v>
      </c>
      <c r="D38" s="832" t="s">
        <v>6560</v>
      </c>
      <c r="E38" s="832" t="s">
        <v>6561</v>
      </c>
      <c r="F38" s="849">
        <v>1</v>
      </c>
      <c r="G38" s="849">
        <v>1342</v>
      </c>
      <c r="H38" s="849">
        <v>1</v>
      </c>
      <c r="I38" s="849">
        <v>1342</v>
      </c>
      <c r="J38" s="849">
        <v>1</v>
      </c>
      <c r="K38" s="849">
        <v>1342</v>
      </c>
      <c r="L38" s="849">
        <v>1</v>
      </c>
      <c r="M38" s="849">
        <v>1342</v>
      </c>
      <c r="N38" s="849">
        <v>1</v>
      </c>
      <c r="O38" s="849">
        <v>1343</v>
      </c>
      <c r="P38" s="837">
        <v>1.0007451564828613</v>
      </c>
      <c r="Q38" s="850">
        <v>1343</v>
      </c>
    </row>
    <row r="39" spans="1:17" ht="14.4" customHeight="1" x14ac:dyDescent="0.3">
      <c r="A39" s="831" t="s">
        <v>6521</v>
      </c>
      <c r="B39" s="832" t="s">
        <v>6522</v>
      </c>
      <c r="C39" s="832" t="s">
        <v>1016</v>
      </c>
      <c r="D39" s="832" t="s">
        <v>6560</v>
      </c>
      <c r="E39" s="832" t="s">
        <v>6562</v>
      </c>
      <c r="F39" s="849">
        <v>2</v>
      </c>
      <c r="G39" s="849">
        <v>2684</v>
      </c>
      <c r="H39" s="849">
        <v>0.5</v>
      </c>
      <c r="I39" s="849">
        <v>1342</v>
      </c>
      <c r="J39" s="849">
        <v>4</v>
      </c>
      <c r="K39" s="849">
        <v>5368</v>
      </c>
      <c r="L39" s="849">
        <v>1</v>
      </c>
      <c r="M39" s="849">
        <v>1342</v>
      </c>
      <c r="N39" s="849">
        <v>3</v>
      </c>
      <c r="O39" s="849">
        <v>4026</v>
      </c>
      <c r="P39" s="837">
        <v>0.75</v>
      </c>
      <c r="Q39" s="850">
        <v>1342</v>
      </c>
    </row>
    <row r="40" spans="1:17" ht="14.4" customHeight="1" x14ac:dyDescent="0.3">
      <c r="A40" s="831" t="s">
        <v>6521</v>
      </c>
      <c r="B40" s="832" t="s">
        <v>6522</v>
      </c>
      <c r="C40" s="832" t="s">
        <v>1016</v>
      </c>
      <c r="D40" s="832" t="s">
        <v>6563</v>
      </c>
      <c r="E40" s="832" t="s">
        <v>6564</v>
      </c>
      <c r="F40" s="849">
        <v>4</v>
      </c>
      <c r="G40" s="849">
        <v>2036</v>
      </c>
      <c r="H40" s="849">
        <v>4</v>
      </c>
      <c r="I40" s="849">
        <v>509</v>
      </c>
      <c r="J40" s="849">
        <v>1</v>
      </c>
      <c r="K40" s="849">
        <v>509</v>
      </c>
      <c r="L40" s="849">
        <v>1</v>
      </c>
      <c r="M40" s="849">
        <v>509</v>
      </c>
      <c r="N40" s="849">
        <v>2</v>
      </c>
      <c r="O40" s="849">
        <v>1021</v>
      </c>
      <c r="P40" s="837">
        <v>2.0058939096267192</v>
      </c>
      <c r="Q40" s="850">
        <v>510.5</v>
      </c>
    </row>
    <row r="41" spans="1:17" ht="14.4" customHeight="1" x14ac:dyDescent="0.3">
      <c r="A41" s="831" t="s">
        <v>6521</v>
      </c>
      <c r="B41" s="832" t="s">
        <v>6522</v>
      </c>
      <c r="C41" s="832" t="s">
        <v>1016</v>
      </c>
      <c r="D41" s="832" t="s">
        <v>6563</v>
      </c>
      <c r="E41" s="832" t="s">
        <v>6565</v>
      </c>
      <c r="F41" s="849">
        <v>2</v>
      </c>
      <c r="G41" s="849">
        <v>1018</v>
      </c>
      <c r="H41" s="849">
        <v>1</v>
      </c>
      <c r="I41" s="849">
        <v>509</v>
      </c>
      <c r="J41" s="849">
        <v>2</v>
      </c>
      <c r="K41" s="849">
        <v>1018</v>
      </c>
      <c r="L41" s="849">
        <v>1</v>
      </c>
      <c r="M41" s="849">
        <v>509</v>
      </c>
      <c r="N41" s="849">
        <v>5</v>
      </c>
      <c r="O41" s="849">
        <v>2550</v>
      </c>
      <c r="P41" s="837">
        <v>2.504911591355599</v>
      </c>
      <c r="Q41" s="850">
        <v>510</v>
      </c>
    </row>
    <row r="42" spans="1:17" ht="14.4" customHeight="1" x14ac:dyDescent="0.3">
      <c r="A42" s="831" t="s">
        <v>6521</v>
      </c>
      <c r="B42" s="832" t="s">
        <v>6522</v>
      </c>
      <c r="C42" s="832" t="s">
        <v>1016</v>
      </c>
      <c r="D42" s="832" t="s">
        <v>6566</v>
      </c>
      <c r="E42" s="832" t="s">
        <v>6567</v>
      </c>
      <c r="F42" s="849">
        <v>1</v>
      </c>
      <c r="G42" s="849">
        <v>2329</v>
      </c>
      <c r="H42" s="849"/>
      <c r="I42" s="849">
        <v>2329</v>
      </c>
      <c r="J42" s="849"/>
      <c r="K42" s="849"/>
      <c r="L42" s="849"/>
      <c r="M42" s="849"/>
      <c r="N42" s="849">
        <v>1</v>
      </c>
      <c r="O42" s="849">
        <v>2333</v>
      </c>
      <c r="P42" s="837"/>
      <c r="Q42" s="850">
        <v>2333</v>
      </c>
    </row>
    <row r="43" spans="1:17" ht="14.4" customHeight="1" x14ac:dyDescent="0.3">
      <c r="A43" s="831" t="s">
        <v>6521</v>
      </c>
      <c r="B43" s="832" t="s">
        <v>6522</v>
      </c>
      <c r="C43" s="832" t="s">
        <v>1016</v>
      </c>
      <c r="D43" s="832" t="s">
        <v>6568</v>
      </c>
      <c r="E43" s="832" t="s">
        <v>6569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2649</v>
      </c>
      <c r="P43" s="837"/>
      <c r="Q43" s="850">
        <v>2649</v>
      </c>
    </row>
    <row r="44" spans="1:17" ht="14.4" customHeight="1" x14ac:dyDescent="0.3">
      <c r="A44" s="831" t="s">
        <v>6521</v>
      </c>
      <c r="B44" s="832" t="s">
        <v>6522</v>
      </c>
      <c r="C44" s="832" t="s">
        <v>1016</v>
      </c>
      <c r="D44" s="832" t="s">
        <v>6570</v>
      </c>
      <c r="E44" s="832" t="s">
        <v>6571</v>
      </c>
      <c r="F44" s="849">
        <v>1</v>
      </c>
      <c r="G44" s="849">
        <v>718</v>
      </c>
      <c r="H44" s="849"/>
      <c r="I44" s="849">
        <v>718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6521</v>
      </c>
      <c r="B45" s="832" t="s">
        <v>6522</v>
      </c>
      <c r="C45" s="832" t="s">
        <v>1016</v>
      </c>
      <c r="D45" s="832" t="s">
        <v>6570</v>
      </c>
      <c r="E45" s="832" t="s">
        <v>6572</v>
      </c>
      <c r="F45" s="849"/>
      <c r="G45" s="849"/>
      <c r="H45" s="849"/>
      <c r="I45" s="849"/>
      <c r="J45" s="849">
        <v>1</v>
      </c>
      <c r="K45" s="849">
        <v>719</v>
      </c>
      <c r="L45" s="849">
        <v>1</v>
      </c>
      <c r="M45" s="849">
        <v>719</v>
      </c>
      <c r="N45" s="849">
        <v>1</v>
      </c>
      <c r="O45" s="849">
        <v>719</v>
      </c>
      <c r="P45" s="837">
        <v>1</v>
      </c>
      <c r="Q45" s="850">
        <v>719</v>
      </c>
    </row>
    <row r="46" spans="1:17" ht="14.4" customHeight="1" x14ac:dyDescent="0.3">
      <c r="A46" s="831" t="s">
        <v>5828</v>
      </c>
      <c r="B46" s="832" t="s">
        <v>6573</v>
      </c>
      <c r="C46" s="832" t="s">
        <v>1016</v>
      </c>
      <c r="D46" s="832" t="s">
        <v>6574</v>
      </c>
      <c r="E46" s="832" t="s">
        <v>6575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49</v>
      </c>
      <c r="P46" s="837"/>
      <c r="Q46" s="850">
        <v>49</v>
      </c>
    </row>
    <row r="47" spans="1:17" ht="14.4" customHeight="1" x14ac:dyDescent="0.3">
      <c r="A47" s="831" t="s">
        <v>5828</v>
      </c>
      <c r="B47" s="832" t="s">
        <v>6576</v>
      </c>
      <c r="C47" s="832" t="s">
        <v>1016</v>
      </c>
      <c r="D47" s="832" t="s">
        <v>6577</v>
      </c>
      <c r="E47" s="832" t="s">
        <v>6578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299</v>
      </c>
      <c r="P47" s="837"/>
      <c r="Q47" s="850">
        <v>299</v>
      </c>
    </row>
    <row r="48" spans="1:17" ht="14.4" customHeight="1" x14ac:dyDescent="0.3">
      <c r="A48" s="831" t="s">
        <v>5828</v>
      </c>
      <c r="B48" s="832" t="s">
        <v>6576</v>
      </c>
      <c r="C48" s="832" t="s">
        <v>1016</v>
      </c>
      <c r="D48" s="832" t="s">
        <v>6579</v>
      </c>
      <c r="E48" s="832" t="s">
        <v>6580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11396</v>
      </c>
      <c r="P48" s="837"/>
      <c r="Q48" s="850">
        <v>11396</v>
      </c>
    </row>
    <row r="49" spans="1:17" ht="14.4" customHeight="1" x14ac:dyDescent="0.3">
      <c r="A49" s="831" t="s">
        <v>5828</v>
      </c>
      <c r="B49" s="832" t="s">
        <v>6576</v>
      </c>
      <c r="C49" s="832" t="s">
        <v>1016</v>
      </c>
      <c r="D49" s="832" t="s">
        <v>6581</v>
      </c>
      <c r="E49" s="832" t="s">
        <v>6582</v>
      </c>
      <c r="F49" s="849"/>
      <c r="G49" s="849"/>
      <c r="H49" s="849"/>
      <c r="I49" s="849"/>
      <c r="J49" s="849"/>
      <c r="K49" s="849"/>
      <c r="L49" s="849"/>
      <c r="M49" s="849"/>
      <c r="N49" s="849">
        <v>2</v>
      </c>
      <c r="O49" s="849">
        <v>718</v>
      </c>
      <c r="P49" s="837"/>
      <c r="Q49" s="850">
        <v>359</v>
      </c>
    </row>
    <row r="50" spans="1:17" ht="14.4" customHeight="1" x14ac:dyDescent="0.3">
      <c r="A50" s="831" t="s">
        <v>5828</v>
      </c>
      <c r="B50" s="832" t="s">
        <v>6576</v>
      </c>
      <c r="C50" s="832" t="s">
        <v>1016</v>
      </c>
      <c r="D50" s="832" t="s">
        <v>6583</v>
      </c>
      <c r="E50" s="832" t="s">
        <v>6584</v>
      </c>
      <c r="F50" s="849"/>
      <c r="G50" s="849"/>
      <c r="H50" s="849"/>
      <c r="I50" s="849"/>
      <c r="J50" s="849"/>
      <c r="K50" s="849"/>
      <c r="L50" s="849"/>
      <c r="M50" s="849"/>
      <c r="N50" s="849">
        <v>8</v>
      </c>
      <c r="O50" s="849">
        <v>8852</v>
      </c>
      <c r="P50" s="837"/>
      <c r="Q50" s="850">
        <v>1106.5</v>
      </c>
    </row>
    <row r="51" spans="1:17" ht="14.4" customHeight="1" x14ac:dyDescent="0.3">
      <c r="A51" s="831" t="s">
        <v>5828</v>
      </c>
      <c r="B51" s="832" t="s">
        <v>6576</v>
      </c>
      <c r="C51" s="832" t="s">
        <v>1016</v>
      </c>
      <c r="D51" s="832" t="s">
        <v>6585</v>
      </c>
      <c r="E51" s="832" t="s">
        <v>6586</v>
      </c>
      <c r="F51" s="849"/>
      <c r="G51" s="849"/>
      <c r="H51" s="849"/>
      <c r="I51" s="849"/>
      <c r="J51" s="849"/>
      <c r="K51" s="849"/>
      <c r="L51" s="849"/>
      <c r="M51" s="849"/>
      <c r="N51" s="849">
        <v>8</v>
      </c>
      <c r="O51" s="849">
        <v>13025</v>
      </c>
      <c r="P51" s="837"/>
      <c r="Q51" s="850">
        <v>1628.125</v>
      </c>
    </row>
    <row r="52" spans="1:17" ht="14.4" customHeight="1" x14ac:dyDescent="0.3">
      <c r="A52" s="831" t="s">
        <v>5828</v>
      </c>
      <c r="B52" s="832" t="s">
        <v>6576</v>
      </c>
      <c r="C52" s="832" t="s">
        <v>1016</v>
      </c>
      <c r="D52" s="832" t="s">
        <v>6587</v>
      </c>
      <c r="E52" s="832" t="s">
        <v>6588</v>
      </c>
      <c r="F52" s="849"/>
      <c r="G52" s="849"/>
      <c r="H52" s="849"/>
      <c r="I52" s="849"/>
      <c r="J52" s="849"/>
      <c r="K52" s="849"/>
      <c r="L52" s="849"/>
      <c r="M52" s="849"/>
      <c r="N52" s="849">
        <v>3</v>
      </c>
      <c r="O52" s="849">
        <v>11505</v>
      </c>
      <c r="P52" s="837"/>
      <c r="Q52" s="850">
        <v>3835</v>
      </c>
    </row>
    <row r="53" spans="1:17" ht="14.4" customHeight="1" x14ac:dyDescent="0.3">
      <c r="A53" s="831" t="s">
        <v>5828</v>
      </c>
      <c r="B53" s="832" t="s">
        <v>6589</v>
      </c>
      <c r="C53" s="832" t="s">
        <v>1016</v>
      </c>
      <c r="D53" s="832" t="s">
        <v>6590</v>
      </c>
      <c r="E53" s="832" t="s">
        <v>6591</v>
      </c>
      <c r="F53" s="849">
        <v>163</v>
      </c>
      <c r="G53" s="849">
        <v>57702</v>
      </c>
      <c r="H53" s="849">
        <v>0.70258620689655171</v>
      </c>
      <c r="I53" s="849">
        <v>354</v>
      </c>
      <c r="J53" s="849">
        <v>232</v>
      </c>
      <c r="K53" s="849">
        <v>82128</v>
      </c>
      <c r="L53" s="849">
        <v>1</v>
      </c>
      <c r="M53" s="849">
        <v>354</v>
      </c>
      <c r="N53" s="849">
        <v>156</v>
      </c>
      <c r="O53" s="849">
        <v>55224</v>
      </c>
      <c r="P53" s="837">
        <v>0.67241379310344829</v>
      </c>
      <c r="Q53" s="850">
        <v>354</v>
      </c>
    </row>
    <row r="54" spans="1:17" ht="14.4" customHeight="1" x14ac:dyDescent="0.3">
      <c r="A54" s="831" t="s">
        <v>5828</v>
      </c>
      <c r="B54" s="832" t="s">
        <v>6589</v>
      </c>
      <c r="C54" s="832" t="s">
        <v>1016</v>
      </c>
      <c r="D54" s="832" t="s">
        <v>6590</v>
      </c>
      <c r="E54" s="832" t="s">
        <v>6592</v>
      </c>
      <c r="F54" s="849">
        <v>1</v>
      </c>
      <c r="G54" s="849">
        <v>354</v>
      </c>
      <c r="H54" s="849"/>
      <c r="I54" s="849">
        <v>354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5828</v>
      </c>
      <c r="B55" s="832" t="s">
        <v>6589</v>
      </c>
      <c r="C55" s="832" t="s">
        <v>1016</v>
      </c>
      <c r="D55" s="832" t="s">
        <v>6593</v>
      </c>
      <c r="E55" s="832" t="s">
        <v>6594</v>
      </c>
      <c r="F55" s="849">
        <v>930</v>
      </c>
      <c r="G55" s="849">
        <v>60450</v>
      </c>
      <c r="H55" s="849">
        <v>0.64493758668515955</v>
      </c>
      <c r="I55" s="849">
        <v>65</v>
      </c>
      <c r="J55" s="849">
        <v>1442</v>
      </c>
      <c r="K55" s="849">
        <v>93730</v>
      </c>
      <c r="L55" s="849">
        <v>1</v>
      </c>
      <c r="M55" s="849">
        <v>65</v>
      </c>
      <c r="N55" s="849">
        <v>1067</v>
      </c>
      <c r="O55" s="849">
        <v>69355</v>
      </c>
      <c r="P55" s="837">
        <v>0.73994452149791956</v>
      </c>
      <c r="Q55" s="850">
        <v>65</v>
      </c>
    </row>
    <row r="56" spans="1:17" ht="14.4" customHeight="1" x14ac:dyDescent="0.3">
      <c r="A56" s="831" t="s">
        <v>5828</v>
      </c>
      <c r="B56" s="832" t="s">
        <v>6589</v>
      </c>
      <c r="C56" s="832" t="s">
        <v>1016</v>
      </c>
      <c r="D56" s="832" t="s">
        <v>6595</v>
      </c>
      <c r="E56" s="832" t="s">
        <v>6596</v>
      </c>
      <c r="F56" s="849"/>
      <c r="G56" s="849"/>
      <c r="H56" s="849"/>
      <c r="I56" s="849"/>
      <c r="J56" s="849">
        <v>11</v>
      </c>
      <c r="K56" s="849">
        <v>264</v>
      </c>
      <c r="L56" s="849">
        <v>1</v>
      </c>
      <c r="M56" s="849">
        <v>24</v>
      </c>
      <c r="N56" s="849">
        <v>8</v>
      </c>
      <c r="O56" s="849">
        <v>194</v>
      </c>
      <c r="P56" s="837">
        <v>0.73484848484848486</v>
      </c>
      <c r="Q56" s="850">
        <v>24.25</v>
      </c>
    </row>
    <row r="57" spans="1:17" ht="14.4" customHeight="1" x14ac:dyDescent="0.3">
      <c r="A57" s="831" t="s">
        <v>5828</v>
      </c>
      <c r="B57" s="832" t="s">
        <v>6589</v>
      </c>
      <c r="C57" s="832" t="s">
        <v>1016</v>
      </c>
      <c r="D57" s="832" t="s">
        <v>6595</v>
      </c>
      <c r="E57" s="832" t="s">
        <v>6597</v>
      </c>
      <c r="F57" s="849">
        <v>4</v>
      </c>
      <c r="G57" s="849">
        <v>96</v>
      </c>
      <c r="H57" s="849">
        <v>1.3333333333333333</v>
      </c>
      <c r="I57" s="849">
        <v>24</v>
      </c>
      <c r="J57" s="849">
        <v>3</v>
      </c>
      <c r="K57" s="849">
        <v>72</v>
      </c>
      <c r="L57" s="849">
        <v>1</v>
      </c>
      <c r="M57" s="849">
        <v>24</v>
      </c>
      <c r="N57" s="849">
        <v>1</v>
      </c>
      <c r="O57" s="849">
        <v>24</v>
      </c>
      <c r="P57" s="837">
        <v>0.33333333333333331</v>
      </c>
      <c r="Q57" s="850">
        <v>24</v>
      </c>
    </row>
    <row r="58" spans="1:17" ht="14.4" customHeight="1" x14ac:dyDescent="0.3">
      <c r="A58" s="831" t="s">
        <v>5828</v>
      </c>
      <c r="B58" s="832" t="s">
        <v>6589</v>
      </c>
      <c r="C58" s="832" t="s">
        <v>1016</v>
      </c>
      <c r="D58" s="832" t="s">
        <v>6598</v>
      </c>
      <c r="E58" s="832" t="s">
        <v>6599</v>
      </c>
      <c r="F58" s="849">
        <v>3</v>
      </c>
      <c r="G58" s="849">
        <v>165</v>
      </c>
      <c r="H58" s="849">
        <v>0.33333333333333331</v>
      </c>
      <c r="I58" s="849">
        <v>55</v>
      </c>
      <c r="J58" s="849">
        <v>9</v>
      </c>
      <c r="K58" s="849">
        <v>495</v>
      </c>
      <c r="L58" s="849">
        <v>1</v>
      </c>
      <c r="M58" s="849">
        <v>55</v>
      </c>
      <c r="N58" s="849"/>
      <c r="O58" s="849"/>
      <c r="P58" s="837"/>
      <c r="Q58" s="850"/>
    </row>
    <row r="59" spans="1:17" ht="14.4" customHeight="1" x14ac:dyDescent="0.3">
      <c r="A59" s="831" t="s">
        <v>5828</v>
      </c>
      <c r="B59" s="832" t="s">
        <v>6589</v>
      </c>
      <c r="C59" s="832" t="s">
        <v>1016</v>
      </c>
      <c r="D59" s="832" t="s">
        <v>6598</v>
      </c>
      <c r="E59" s="832" t="s">
        <v>6600</v>
      </c>
      <c r="F59" s="849"/>
      <c r="G59" s="849"/>
      <c r="H59" s="849"/>
      <c r="I59" s="849"/>
      <c r="J59" s="849"/>
      <c r="K59" s="849"/>
      <c r="L59" s="849"/>
      <c r="M59" s="849"/>
      <c r="N59" s="849">
        <v>3</v>
      </c>
      <c r="O59" s="849">
        <v>165</v>
      </c>
      <c r="P59" s="837"/>
      <c r="Q59" s="850">
        <v>55</v>
      </c>
    </row>
    <row r="60" spans="1:17" ht="14.4" customHeight="1" x14ac:dyDescent="0.3">
      <c r="A60" s="831" t="s">
        <v>5828</v>
      </c>
      <c r="B60" s="832" t="s">
        <v>6589</v>
      </c>
      <c r="C60" s="832" t="s">
        <v>1016</v>
      </c>
      <c r="D60" s="832" t="s">
        <v>6601</v>
      </c>
      <c r="E60" s="832" t="s">
        <v>6602</v>
      </c>
      <c r="F60" s="849"/>
      <c r="G60" s="849"/>
      <c r="H60" s="849"/>
      <c r="I60" s="849"/>
      <c r="J60" s="849"/>
      <c r="K60" s="849"/>
      <c r="L60" s="849"/>
      <c r="M60" s="849"/>
      <c r="N60" s="849">
        <v>3</v>
      </c>
      <c r="O60" s="849">
        <v>231</v>
      </c>
      <c r="P60" s="837"/>
      <c r="Q60" s="850">
        <v>77</v>
      </c>
    </row>
    <row r="61" spans="1:17" ht="14.4" customHeight="1" x14ac:dyDescent="0.3">
      <c r="A61" s="831" t="s">
        <v>5828</v>
      </c>
      <c r="B61" s="832" t="s">
        <v>6589</v>
      </c>
      <c r="C61" s="832" t="s">
        <v>1016</v>
      </c>
      <c r="D61" s="832" t="s">
        <v>6601</v>
      </c>
      <c r="E61" s="832" t="s">
        <v>6603</v>
      </c>
      <c r="F61" s="849">
        <v>469</v>
      </c>
      <c r="G61" s="849">
        <v>36113</v>
      </c>
      <c r="H61" s="849">
        <v>0.6866764275256223</v>
      </c>
      <c r="I61" s="849">
        <v>77</v>
      </c>
      <c r="J61" s="849">
        <v>683</v>
      </c>
      <c r="K61" s="849">
        <v>52591</v>
      </c>
      <c r="L61" s="849">
        <v>1</v>
      </c>
      <c r="M61" s="849">
        <v>77</v>
      </c>
      <c r="N61" s="849">
        <v>292</v>
      </c>
      <c r="O61" s="849">
        <v>22554</v>
      </c>
      <c r="P61" s="837">
        <v>0.42885664847597499</v>
      </c>
      <c r="Q61" s="850">
        <v>77.239726027397253</v>
      </c>
    </row>
    <row r="62" spans="1:17" ht="14.4" customHeight="1" x14ac:dyDescent="0.3">
      <c r="A62" s="831" t="s">
        <v>5828</v>
      </c>
      <c r="B62" s="832" t="s">
        <v>6589</v>
      </c>
      <c r="C62" s="832" t="s">
        <v>1016</v>
      </c>
      <c r="D62" s="832" t="s">
        <v>6604</v>
      </c>
      <c r="E62" s="832" t="s">
        <v>6605</v>
      </c>
      <c r="F62" s="849">
        <v>116</v>
      </c>
      <c r="G62" s="849">
        <v>2784</v>
      </c>
      <c r="H62" s="849">
        <v>0.83453237410071945</v>
      </c>
      <c r="I62" s="849">
        <v>24</v>
      </c>
      <c r="J62" s="849">
        <v>139</v>
      </c>
      <c r="K62" s="849">
        <v>3336</v>
      </c>
      <c r="L62" s="849">
        <v>1</v>
      </c>
      <c r="M62" s="849">
        <v>24</v>
      </c>
      <c r="N62" s="849">
        <v>96</v>
      </c>
      <c r="O62" s="849">
        <v>2304</v>
      </c>
      <c r="P62" s="837">
        <v>0.69064748201438853</v>
      </c>
      <c r="Q62" s="850">
        <v>24</v>
      </c>
    </row>
    <row r="63" spans="1:17" ht="14.4" customHeight="1" x14ac:dyDescent="0.3">
      <c r="A63" s="831" t="s">
        <v>5828</v>
      </c>
      <c r="B63" s="832" t="s">
        <v>6589</v>
      </c>
      <c r="C63" s="832" t="s">
        <v>1016</v>
      </c>
      <c r="D63" s="832" t="s">
        <v>6606</v>
      </c>
      <c r="E63" s="832" t="s">
        <v>6607</v>
      </c>
      <c r="F63" s="849">
        <v>1</v>
      </c>
      <c r="G63" s="849">
        <v>631</v>
      </c>
      <c r="H63" s="849"/>
      <c r="I63" s="849">
        <v>631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5828</v>
      </c>
      <c r="B64" s="832" t="s">
        <v>6589</v>
      </c>
      <c r="C64" s="832" t="s">
        <v>1016</v>
      </c>
      <c r="D64" s="832" t="s">
        <v>6606</v>
      </c>
      <c r="E64" s="832" t="s">
        <v>6608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631</v>
      </c>
      <c r="P64" s="837"/>
      <c r="Q64" s="850">
        <v>631</v>
      </c>
    </row>
    <row r="65" spans="1:17" ht="14.4" customHeight="1" x14ac:dyDescent="0.3">
      <c r="A65" s="831" t="s">
        <v>5828</v>
      </c>
      <c r="B65" s="832" t="s">
        <v>6589</v>
      </c>
      <c r="C65" s="832" t="s">
        <v>1016</v>
      </c>
      <c r="D65" s="832" t="s">
        <v>6609</v>
      </c>
      <c r="E65" s="832" t="s">
        <v>6610</v>
      </c>
      <c r="F65" s="849">
        <v>23</v>
      </c>
      <c r="G65" s="849">
        <v>1518</v>
      </c>
      <c r="H65" s="849">
        <v>1.3529411764705883</v>
      </c>
      <c r="I65" s="849">
        <v>66</v>
      </c>
      <c r="J65" s="849">
        <v>17</v>
      </c>
      <c r="K65" s="849">
        <v>1122</v>
      </c>
      <c r="L65" s="849">
        <v>1</v>
      </c>
      <c r="M65" s="849">
        <v>66</v>
      </c>
      <c r="N65" s="849">
        <v>13</v>
      </c>
      <c r="O65" s="849">
        <v>858</v>
      </c>
      <c r="P65" s="837">
        <v>0.76470588235294112</v>
      </c>
      <c r="Q65" s="850">
        <v>66</v>
      </c>
    </row>
    <row r="66" spans="1:17" ht="14.4" customHeight="1" x14ac:dyDescent="0.3">
      <c r="A66" s="831" t="s">
        <v>5828</v>
      </c>
      <c r="B66" s="832" t="s">
        <v>6589</v>
      </c>
      <c r="C66" s="832" t="s">
        <v>1016</v>
      </c>
      <c r="D66" s="832" t="s">
        <v>6611</v>
      </c>
      <c r="E66" s="832" t="s">
        <v>6612</v>
      </c>
      <c r="F66" s="849">
        <v>18</v>
      </c>
      <c r="G66" s="849">
        <v>6300</v>
      </c>
      <c r="H66" s="849"/>
      <c r="I66" s="849">
        <v>350</v>
      </c>
      <c r="J66" s="849"/>
      <c r="K66" s="849"/>
      <c r="L66" s="849"/>
      <c r="M66" s="849"/>
      <c r="N66" s="849">
        <v>35</v>
      </c>
      <c r="O66" s="849">
        <v>12250</v>
      </c>
      <c r="P66" s="837"/>
      <c r="Q66" s="850">
        <v>350</v>
      </c>
    </row>
    <row r="67" spans="1:17" ht="14.4" customHeight="1" x14ac:dyDescent="0.3">
      <c r="A67" s="831" t="s">
        <v>5828</v>
      </c>
      <c r="B67" s="832" t="s">
        <v>6589</v>
      </c>
      <c r="C67" s="832" t="s">
        <v>1016</v>
      </c>
      <c r="D67" s="832" t="s">
        <v>6613</v>
      </c>
      <c r="E67" s="832" t="s">
        <v>6614</v>
      </c>
      <c r="F67" s="849">
        <v>105</v>
      </c>
      <c r="G67" s="849">
        <v>2625</v>
      </c>
      <c r="H67" s="849">
        <v>0.875</v>
      </c>
      <c r="I67" s="849">
        <v>25</v>
      </c>
      <c r="J67" s="849">
        <v>120</v>
      </c>
      <c r="K67" s="849">
        <v>3000</v>
      </c>
      <c r="L67" s="849">
        <v>1</v>
      </c>
      <c r="M67" s="849">
        <v>25</v>
      </c>
      <c r="N67" s="849">
        <v>83</v>
      </c>
      <c r="O67" s="849">
        <v>2075</v>
      </c>
      <c r="P67" s="837">
        <v>0.69166666666666665</v>
      </c>
      <c r="Q67" s="850">
        <v>25</v>
      </c>
    </row>
    <row r="68" spans="1:17" ht="14.4" customHeight="1" x14ac:dyDescent="0.3">
      <c r="A68" s="831" t="s">
        <v>5828</v>
      </c>
      <c r="B68" s="832" t="s">
        <v>6589</v>
      </c>
      <c r="C68" s="832" t="s">
        <v>1016</v>
      </c>
      <c r="D68" s="832" t="s">
        <v>6615</v>
      </c>
      <c r="E68" s="832" t="s">
        <v>6616</v>
      </c>
      <c r="F68" s="849"/>
      <c r="G68" s="849"/>
      <c r="H68" s="849"/>
      <c r="I68" s="849"/>
      <c r="J68" s="849"/>
      <c r="K68" s="849"/>
      <c r="L68" s="849"/>
      <c r="M68" s="849"/>
      <c r="N68" s="849">
        <v>3</v>
      </c>
      <c r="O68" s="849">
        <v>543</v>
      </c>
      <c r="P68" s="837"/>
      <c r="Q68" s="850">
        <v>181</v>
      </c>
    </row>
    <row r="69" spans="1:17" ht="14.4" customHeight="1" x14ac:dyDescent="0.3">
      <c r="A69" s="831" t="s">
        <v>5828</v>
      </c>
      <c r="B69" s="832" t="s">
        <v>6589</v>
      </c>
      <c r="C69" s="832" t="s">
        <v>1016</v>
      </c>
      <c r="D69" s="832" t="s">
        <v>6615</v>
      </c>
      <c r="E69" s="832" t="s">
        <v>6617</v>
      </c>
      <c r="F69" s="849">
        <v>2</v>
      </c>
      <c r="G69" s="849">
        <v>362</v>
      </c>
      <c r="H69" s="849">
        <v>0.5</v>
      </c>
      <c r="I69" s="849">
        <v>181</v>
      </c>
      <c r="J69" s="849">
        <v>4</v>
      </c>
      <c r="K69" s="849">
        <v>724</v>
      </c>
      <c r="L69" s="849">
        <v>1</v>
      </c>
      <c r="M69" s="849">
        <v>181</v>
      </c>
      <c r="N69" s="849"/>
      <c r="O69" s="849"/>
      <c r="P69" s="837"/>
      <c r="Q69" s="850"/>
    </row>
    <row r="70" spans="1:17" ht="14.4" customHeight="1" x14ac:dyDescent="0.3">
      <c r="A70" s="831" t="s">
        <v>5828</v>
      </c>
      <c r="B70" s="832" t="s">
        <v>6589</v>
      </c>
      <c r="C70" s="832" t="s">
        <v>1016</v>
      </c>
      <c r="D70" s="832" t="s">
        <v>6618</v>
      </c>
      <c r="E70" s="832" t="s">
        <v>6619</v>
      </c>
      <c r="F70" s="849">
        <v>18</v>
      </c>
      <c r="G70" s="849">
        <v>4572</v>
      </c>
      <c r="H70" s="849">
        <v>0.72</v>
      </c>
      <c r="I70" s="849">
        <v>254</v>
      </c>
      <c r="J70" s="849">
        <v>25</v>
      </c>
      <c r="K70" s="849">
        <v>6350</v>
      </c>
      <c r="L70" s="849">
        <v>1</v>
      </c>
      <c r="M70" s="849">
        <v>254</v>
      </c>
      <c r="N70" s="849">
        <v>5</v>
      </c>
      <c r="O70" s="849">
        <v>1270</v>
      </c>
      <c r="P70" s="837">
        <v>0.2</v>
      </c>
      <c r="Q70" s="850">
        <v>254</v>
      </c>
    </row>
    <row r="71" spans="1:17" ht="14.4" customHeight="1" x14ac:dyDescent="0.3">
      <c r="A71" s="831" t="s">
        <v>5828</v>
      </c>
      <c r="B71" s="832" t="s">
        <v>6589</v>
      </c>
      <c r="C71" s="832" t="s">
        <v>1016</v>
      </c>
      <c r="D71" s="832" t="s">
        <v>6618</v>
      </c>
      <c r="E71" s="832" t="s">
        <v>6620</v>
      </c>
      <c r="F71" s="849">
        <v>6</v>
      </c>
      <c r="G71" s="849">
        <v>1524</v>
      </c>
      <c r="H71" s="849">
        <v>2</v>
      </c>
      <c r="I71" s="849">
        <v>254</v>
      </c>
      <c r="J71" s="849">
        <v>3</v>
      </c>
      <c r="K71" s="849">
        <v>762</v>
      </c>
      <c r="L71" s="849">
        <v>1</v>
      </c>
      <c r="M71" s="849">
        <v>254</v>
      </c>
      <c r="N71" s="849">
        <v>1</v>
      </c>
      <c r="O71" s="849">
        <v>254</v>
      </c>
      <c r="P71" s="837">
        <v>0.33333333333333331</v>
      </c>
      <c r="Q71" s="850">
        <v>254</v>
      </c>
    </row>
    <row r="72" spans="1:17" ht="14.4" customHeight="1" x14ac:dyDescent="0.3">
      <c r="A72" s="831" t="s">
        <v>5828</v>
      </c>
      <c r="B72" s="832" t="s">
        <v>6589</v>
      </c>
      <c r="C72" s="832" t="s">
        <v>1016</v>
      </c>
      <c r="D72" s="832" t="s">
        <v>6621</v>
      </c>
      <c r="E72" s="832" t="s">
        <v>6622</v>
      </c>
      <c r="F72" s="849"/>
      <c r="G72" s="849"/>
      <c r="H72" s="849"/>
      <c r="I72" s="849"/>
      <c r="J72" s="849"/>
      <c r="K72" s="849"/>
      <c r="L72" s="849"/>
      <c r="M72" s="849"/>
      <c r="N72" s="849">
        <v>4</v>
      </c>
      <c r="O72" s="849">
        <v>868</v>
      </c>
      <c r="P72" s="837"/>
      <c r="Q72" s="850">
        <v>217</v>
      </c>
    </row>
    <row r="73" spans="1:17" ht="14.4" customHeight="1" x14ac:dyDescent="0.3">
      <c r="A73" s="831" t="s">
        <v>5828</v>
      </c>
      <c r="B73" s="832" t="s">
        <v>6589</v>
      </c>
      <c r="C73" s="832" t="s">
        <v>1016</v>
      </c>
      <c r="D73" s="832" t="s">
        <v>6621</v>
      </c>
      <c r="E73" s="832" t="s">
        <v>6623</v>
      </c>
      <c r="F73" s="849">
        <v>6</v>
      </c>
      <c r="G73" s="849">
        <v>1302</v>
      </c>
      <c r="H73" s="849">
        <v>0.6</v>
      </c>
      <c r="I73" s="849">
        <v>217</v>
      </c>
      <c r="J73" s="849">
        <v>10</v>
      </c>
      <c r="K73" s="849">
        <v>2170</v>
      </c>
      <c r="L73" s="849">
        <v>1</v>
      </c>
      <c r="M73" s="849">
        <v>217</v>
      </c>
      <c r="N73" s="849"/>
      <c r="O73" s="849"/>
      <c r="P73" s="837"/>
      <c r="Q73" s="850"/>
    </row>
    <row r="74" spans="1:17" ht="14.4" customHeight="1" x14ac:dyDescent="0.3">
      <c r="A74" s="831" t="s">
        <v>5828</v>
      </c>
      <c r="B74" s="832" t="s">
        <v>6589</v>
      </c>
      <c r="C74" s="832" t="s">
        <v>1016</v>
      </c>
      <c r="D74" s="832" t="s">
        <v>6624</v>
      </c>
      <c r="E74" s="832" t="s">
        <v>6625</v>
      </c>
      <c r="F74" s="849">
        <v>3</v>
      </c>
      <c r="G74" s="849">
        <v>111</v>
      </c>
      <c r="H74" s="849">
        <v>3</v>
      </c>
      <c r="I74" s="849">
        <v>37</v>
      </c>
      <c r="J74" s="849">
        <v>1</v>
      </c>
      <c r="K74" s="849">
        <v>37</v>
      </c>
      <c r="L74" s="849">
        <v>1</v>
      </c>
      <c r="M74" s="849">
        <v>37</v>
      </c>
      <c r="N74" s="849"/>
      <c r="O74" s="849"/>
      <c r="P74" s="837"/>
      <c r="Q74" s="850"/>
    </row>
    <row r="75" spans="1:17" ht="14.4" customHeight="1" x14ac:dyDescent="0.3">
      <c r="A75" s="831" t="s">
        <v>5828</v>
      </c>
      <c r="B75" s="832" t="s">
        <v>6589</v>
      </c>
      <c r="C75" s="832" t="s">
        <v>1016</v>
      </c>
      <c r="D75" s="832" t="s">
        <v>6624</v>
      </c>
      <c r="E75" s="832" t="s">
        <v>6626</v>
      </c>
      <c r="F75" s="849">
        <v>1</v>
      </c>
      <c r="G75" s="849">
        <v>37</v>
      </c>
      <c r="H75" s="849"/>
      <c r="I75" s="849">
        <v>37</v>
      </c>
      <c r="J75" s="849"/>
      <c r="K75" s="849"/>
      <c r="L75" s="849"/>
      <c r="M75" s="849"/>
      <c r="N75" s="849">
        <v>1</v>
      </c>
      <c r="O75" s="849">
        <v>37</v>
      </c>
      <c r="P75" s="837"/>
      <c r="Q75" s="850">
        <v>37</v>
      </c>
    </row>
    <row r="76" spans="1:17" ht="14.4" customHeight="1" x14ac:dyDescent="0.3">
      <c r="A76" s="831" t="s">
        <v>5828</v>
      </c>
      <c r="B76" s="832" t="s">
        <v>6589</v>
      </c>
      <c r="C76" s="832" t="s">
        <v>1016</v>
      </c>
      <c r="D76" s="832" t="s">
        <v>6627</v>
      </c>
      <c r="E76" s="832" t="s">
        <v>6628</v>
      </c>
      <c r="F76" s="849">
        <v>1</v>
      </c>
      <c r="G76" s="849">
        <v>50</v>
      </c>
      <c r="H76" s="849">
        <v>0.33333333333333331</v>
      </c>
      <c r="I76" s="849">
        <v>50</v>
      </c>
      <c r="J76" s="849">
        <v>3</v>
      </c>
      <c r="K76" s="849">
        <v>150</v>
      </c>
      <c r="L76" s="849">
        <v>1</v>
      </c>
      <c r="M76" s="849">
        <v>50</v>
      </c>
      <c r="N76" s="849"/>
      <c r="O76" s="849"/>
      <c r="P76" s="837"/>
      <c r="Q76" s="850"/>
    </row>
    <row r="77" spans="1:17" ht="14.4" customHeight="1" x14ac:dyDescent="0.3">
      <c r="A77" s="831" t="s">
        <v>5828</v>
      </c>
      <c r="B77" s="832" t="s">
        <v>6589</v>
      </c>
      <c r="C77" s="832" t="s">
        <v>1016</v>
      </c>
      <c r="D77" s="832" t="s">
        <v>6629</v>
      </c>
      <c r="E77" s="832" t="s">
        <v>6630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518</v>
      </c>
      <c r="P77" s="837"/>
      <c r="Q77" s="850">
        <v>518</v>
      </c>
    </row>
    <row r="78" spans="1:17" ht="14.4" customHeight="1" x14ac:dyDescent="0.3">
      <c r="A78" s="831" t="s">
        <v>5828</v>
      </c>
      <c r="B78" s="832" t="s">
        <v>6589</v>
      </c>
      <c r="C78" s="832" t="s">
        <v>1016</v>
      </c>
      <c r="D78" s="832" t="s">
        <v>6631</v>
      </c>
      <c r="E78" s="832" t="s">
        <v>6632</v>
      </c>
      <c r="F78" s="849"/>
      <c r="G78" s="849"/>
      <c r="H78" s="849"/>
      <c r="I78" s="849"/>
      <c r="J78" s="849">
        <v>2</v>
      </c>
      <c r="K78" s="849">
        <v>658</v>
      </c>
      <c r="L78" s="849">
        <v>1</v>
      </c>
      <c r="M78" s="849">
        <v>329</v>
      </c>
      <c r="N78" s="849"/>
      <c r="O78" s="849"/>
      <c r="P78" s="837"/>
      <c r="Q78" s="850"/>
    </row>
    <row r="79" spans="1:17" ht="14.4" customHeight="1" x14ac:dyDescent="0.3">
      <c r="A79" s="831" t="s">
        <v>5828</v>
      </c>
      <c r="B79" s="832" t="s">
        <v>6589</v>
      </c>
      <c r="C79" s="832" t="s">
        <v>1016</v>
      </c>
      <c r="D79" s="832" t="s">
        <v>6633</v>
      </c>
      <c r="E79" s="832" t="s">
        <v>6634</v>
      </c>
      <c r="F79" s="849"/>
      <c r="G79" s="849"/>
      <c r="H79" s="849"/>
      <c r="I79" s="849"/>
      <c r="J79" s="849"/>
      <c r="K79" s="849"/>
      <c r="L79" s="849"/>
      <c r="M79" s="849"/>
      <c r="N79" s="849">
        <v>4</v>
      </c>
      <c r="O79" s="849">
        <v>928</v>
      </c>
      <c r="P79" s="837"/>
      <c r="Q79" s="850">
        <v>232</v>
      </c>
    </row>
    <row r="80" spans="1:17" ht="14.4" customHeight="1" x14ac:dyDescent="0.3">
      <c r="A80" s="831" t="s">
        <v>5828</v>
      </c>
      <c r="B80" s="832" t="s">
        <v>6589</v>
      </c>
      <c r="C80" s="832" t="s">
        <v>1016</v>
      </c>
      <c r="D80" s="832" t="s">
        <v>6633</v>
      </c>
      <c r="E80" s="832" t="s">
        <v>6635</v>
      </c>
      <c r="F80" s="849"/>
      <c r="G80" s="849"/>
      <c r="H80" s="849"/>
      <c r="I80" s="849"/>
      <c r="J80" s="849">
        <v>2</v>
      </c>
      <c r="K80" s="849">
        <v>464</v>
      </c>
      <c r="L80" s="849">
        <v>1</v>
      </c>
      <c r="M80" s="849">
        <v>232</v>
      </c>
      <c r="N80" s="849"/>
      <c r="O80" s="849"/>
      <c r="P80" s="837"/>
      <c r="Q80" s="850"/>
    </row>
    <row r="81" spans="1:17" ht="14.4" customHeight="1" x14ac:dyDescent="0.3">
      <c r="A81" s="831" t="s">
        <v>5828</v>
      </c>
      <c r="B81" s="832" t="s">
        <v>6589</v>
      </c>
      <c r="C81" s="832" t="s">
        <v>1016</v>
      </c>
      <c r="D81" s="832" t="s">
        <v>6636</v>
      </c>
      <c r="E81" s="832" t="s">
        <v>6637</v>
      </c>
      <c r="F81" s="849"/>
      <c r="G81" s="849"/>
      <c r="H81" s="849"/>
      <c r="I81" s="849"/>
      <c r="J81" s="849"/>
      <c r="K81" s="849"/>
      <c r="L81" s="849"/>
      <c r="M81" s="849"/>
      <c r="N81" s="849">
        <v>6</v>
      </c>
      <c r="O81" s="849">
        <v>4734</v>
      </c>
      <c r="P81" s="837"/>
      <c r="Q81" s="850">
        <v>789</v>
      </c>
    </row>
    <row r="82" spans="1:17" ht="14.4" customHeight="1" x14ac:dyDescent="0.3">
      <c r="A82" s="831" t="s">
        <v>5828</v>
      </c>
      <c r="B82" s="832" t="s">
        <v>6589</v>
      </c>
      <c r="C82" s="832" t="s">
        <v>1016</v>
      </c>
      <c r="D82" s="832" t="s">
        <v>6638</v>
      </c>
      <c r="E82" s="832" t="s">
        <v>6639</v>
      </c>
      <c r="F82" s="849"/>
      <c r="G82" s="849"/>
      <c r="H82" s="849"/>
      <c r="I82" s="849"/>
      <c r="J82" s="849">
        <v>2</v>
      </c>
      <c r="K82" s="849">
        <v>448</v>
      </c>
      <c r="L82" s="849">
        <v>1</v>
      </c>
      <c r="M82" s="849">
        <v>224</v>
      </c>
      <c r="N82" s="849"/>
      <c r="O82" s="849"/>
      <c r="P82" s="837"/>
      <c r="Q82" s="850"/>
    </row>
    <row r="83" spans="1:17" ht="14.4" customHeight="1" x14ac:dyDescent="0.3">
      <c r="A83" s="831" t="s">
        <v>6640</v>
      </c>
      <c r="B83" s="832" t="s">
        <v>6641</v>
      </c>
      <c r="C83" s="832" t="s">
        <v>1016</v>
      </c>
      <c r="D83" s="832" t="s">
        <v>6642</v>
      </c>
      <c r="E83" s="832" t="s">
        <v>6643</v>
      </c>
      <c r="F83" s="849">
        <v>97</v>
      </c>
      <c r="G83" s="849">
        <v>2619</v>
      </c>
      <c r="H83" s="849">
        <v>1.6166666666666667</v>
      </c>
      <c r="I83" s="849">
        <v>27</v>
      </c>
      <c r="J83" s="849">
        <v>60</v>
      </c>
      <c r="K83" s="849">
        <v>1620</v>
      </c>
      <c r="L83" s="849">
        <v>1</v>
      </c>
      <c r="M83" s="849">
        <v>27</v>
      </c>
      <c r="N83" s="849">
        <v>45</v>
      </c>
      <c r="O83" s="849">
        <v>1227</v>
      </c>
      <c r="P83" s="837">
        <v>0.75740740740740742</v>
      </c>
      <c r="Q83" s="850">
        <v>27.266666666666666</v>
      </c>
    </row>
    <row r="84" spans="1:17" ht="14.4" customHeight="1" x14ac:dyDescent="0.3">
      <c r="A84" s="831" t="s">
        <v>6640</v>
      </c>
      <c r="B84" s="832" t="s">
        <v>6641</v>
      </c>
      <c r="C84" s="832" t="s">
        <v>1016</v>
      </c>
      <c r="D84" s="832" t="s">
        <v>6642</v>
      </c>
      <c r="E84" s="832" t="s">
        <v>6644</v>
      </c>
      <c r="F84" s="849">
        <v>1</v>
      </c>
      <c r="G84" s="849">
        <v>27</v>
      </c>
      <c r="H84" s="849">
        <v>0.5</v>
      </c>
      <c r="I84" s="849">
        <v>27</v>
      </c>
      <c r="J84" s="849">
        <v>2</v>
      </c>
      <c r="K84" s="849">
        <v>54</v>
      </c>
      <c r="L84" s="849">
        <v>1</v>
      </c>
      <c r="M84" s="849">
        <v>27</v>
      </c>
      <c r="N84" s="849"/>
      <c r="O84" s="849"/>
      <c r="P84" s="837"/>
      <c r="Q84" s="850"/>
    </row>
    <row r="85" spans="1:17" ht="14.4" customHeight="1" x14ac:dyDescent="0.3">
      <c r="A85" s="831" t="s">
        <v>6640</v>
      </c>
      <c r="B85" s="832" t="s">
        <v>6641</v>
      </c>
      <c r="C85" s="832" t="s">
        <v>1016</v>
      </c>
      <c r="D85" s="832" t="s">
        <v>6645</v>
      </c>
      <c r="E85" s="832" t="s">
        <v>6646</v>
      </c>
      <c r="F85" s="849">
        <v>6</v>
      </c>
      <c r="G85" s="849">
        <v>324</v>
      </c>
      <c r="H85" s="849">
        <v>1</v>
      </c>
      <c r="I85" s="849">
        <v>54</v>
      </c>
      <c r="J85" s="849">
        <v>6</v>
      </c>
      <c r="K85" s="849">
        <v>324</v>
      </c>
      <c r="L85" s="849">
        <v>1</v>
      </c>
      <c r="M85" s="849">
        <v>54</v>
      </c>
      <c r="N85" s="849"/>
      <c r="O85" s="849"/>
      <c r="P85" s="837"/>
      <c r="Q85" s="850"/>
    </row>
    <row r="86" spans="1:17" ht="14.4" customHeight="1" x14ac:dyDescent="0.3">
      <c r="A86" s="831" t="s">
        <v>6640</v>
      </c>
      <c r="B86" s="832" t="s">
        <v>6641</v>
      </c>
      <c r="C86" s="832" t="s">
        <v>1016</v>
      </c>
      <c r="D86" s="832" t="s">
        <v>6645</v>
      </c>
      <c r="E86" s="832" t="s">
        <v>6647</v>
      </c>
      <c r="F86" s="849">
        <v>15</v>
      </c>
      <c r="G86" s="849">
        <v>810</v>
      </c>
      <c r="H86" s="849">
        <v>1.875</v>
      </c>
      <c r="I86" s="849">
        <v>54</v>
      </c>
      <c r="J86" s="849">
        <v>8</v>
      </c>
      <c r="K86" s="849">
        <v>432</v>
      </c>
      <c r="L86" s="849">
        <v>1</v>
      </c>
      <c r="M86" s="849">
        <v>54</v>
      </c>
      <c r="N86" s="849">
        <v>6</v>
      </c>
      <c r="O86" s="849">
        <v>324</v>
      </c>
      <c r="P86" s="837">
        <v>0.75</v>
      </c>
      <c r="Q86" s="850">
        <v>54</v>
      </c>
    </row>
    <row r="87" spans="1:17" ht="14.4" customHeight="1" x14ac:dyDescent="0.3">
      <c r="A87" s="831" t="s">
        <v>6640</v>
      </c>
      <c r="B87" s="832" t="s">
        <v>6641</v>
      </c>
      <c r="C87" s="832" t="s">
        <v>1016</v>
      </c>
      <c r="D87" s="832" t="s">
        <v>6648</v>
      </c>
      <c r="E87" s="832" t="s">
        <v>6649</v>
      </c>
      <c r="F87" s="849">
        <v>1</v>
      </c>
      <c r="G87" s="849">
        <v>24</v>
      </c>
      <c r="H87" s="849">
        <v>0.5</v>
      </c>
      <c r="I87" s="849">
        <v>24</v>
      </c>
      <c r="J87" s="849">
        <v>2</v>
      </c>
      <c r="K87" s="849">
        <v>48</v>
      </c>
      <c r="L87" s="849">
        <v>1</v>
      </c>
      <c r="M87" s="849">
        <v>24</v>
      </c>
      <c r="N87" s="849"/>
      <c r="O87" s="849"/>
      <c r="P87" s="837"/>
      <c r="Q87" s="850"/>
    </row>
    <row r="88" spans="1:17" ht="14.4" customHeight="1" x14ac:dyDescent="0.3">
      <c r="A88" s="831" t="s">
        <v>6640</v>
      </c>
      <c r="B88" s="832" t="s">
        <v>6641</v>
      </c>
      <c r="C88" s="832" t="s">
        <v>1016</v>
      </c>
      <c r="D88" s="832" t="s">
        <v>6648</v>
      </c>
      <c r="E88" s="832" t="s">
        <v>6650</v>
      </c>
      <c r="F88" s="849">
        <v>76</v>
      </c>
      <c r="G88" s="849">
        <v>1824</v>
      </c>
      <c r="H88" s="849">
        <v>1.9487179487179487</v>
      </c>
      <c r="I88" s="849">
        <v>24</v>
      </c>
      <c r="J88" s="849">
        <v>39</v>
      </c>
      <c r="K88" s="849">
        <v>936</v>
      </c>
      <c r="L88" s="849">
        <v>1</v>
      </c>
      <c r="M88" s="849">
        <v>24</v>
      </c>
      <c r="N88" s="849">
        <v>26</v>
      </c>
      <c r="O88" s="849">
        <v>624</v>
      </c>
      <c r="P88" s="837">
        <v>0.66666666666666663</v>
      </c>
      <c r="Q88" s="850">
        <v>24</v>
      </c>
    </row>
    <row r="89" spans="1:17" ht="14.4" customHeight="1" x14ac:dyDescent="0.3">
      <c r="A89" s="831" t="s">
        <v>6640</v>
      </c>
      <c r="B89" s="832" t="s">
        <v>6641</v>
      </c>
      <c r="C89" s="832" t="s">
        <v>1016</v>
      </c>
      <c r="D89" s="832" t="s">
        <v>6651</v>
      </c>
      <c r="E89" s="832" t="s">
        <v>6652</v>
      </c>
      <c r="F89" s="849">
        <v>1</v>
      </c>
      <c r="G89" s="849">
        <v>27</v>
      </c>
      <c r="H89" s="849">
        <v>0.2</v>
      </c>
      <c r="I89" s="849">
        <v>27</v>
      </c>
      <c r="J89" s="849">
        <v>5</v>
      </c>
      <c r="K89" s="849">
        <v>135</v>
      </c>
      <c r="L89" s="849">
        <v>1</v>
      </c>
      <c r="M89" s="849">
        <v>27</v>
      </c>
      <c r="N89" s="849">
        <v>1</v>
      </c>
      <c r="O89" s="849">
        <v>27</v>
      </c>
      <c r="P89" s="837">
        <v>0.2</v>
      </c>
      <c r="Q89" s="850">
        <v>27</v>
      </c>
    </row>
    <row r="90" spans="1:17" ht="14.4" customHeight="1" x14ac:dyDescent="0.3">
      <c r="A90" s="831" t="s">
        <v>6640</v>
      </c>
      <c r="B90" s="832" t="s">
        <v>6641</v>
      </c>
      <c r="C90" s="832" t="s">
        <v>1016</v>
      </c>
      <c r="D90" s="832" t="s">
        <v>6651</v>
      </c>
      <c r="E90" s="832" t="s">
        <v>6653</v>
      </c>
      <c r="F90" s="849">
        <v>174</v>
      </c>
      <c r="G90" s="849">
        <v>4698</v>
      </c>
      <c r="H90" s="849">
        <v>0.93048128342245995</v>
      </c>
      <c r="I90" s="849">
        <v>27</v>
      </c>
      <c r="J90" s="849">
        <v>187</v>
      </c>
      <c r="K90" s="849">
        <v>5049</v>
      </c>
      <c r="L90" s="849">
        <v>1</v>
      </c>
      <c r="M90" s="849">
        <v>27</v>
      </c>
      <c r="N90" s="849">
        <v>141</v>
      </c>
      <c r="O90" s="849">
        <v>3807</v>
      </c>
      <c r="P90" s="837">
        <v>0.75401069518716579</v>
      </c>
      <c r="Q90" s="850">
        <v>27</v>
      </c>
    </row>
    <row r="91" spans="1:17" ht="14.4" customHeight="1" x14ac:dyDescent="0.3">
      <c r="A91" s="831" t="s">
        <v>6640</v>
      </c>
      <c r="B91" s="832" t="s">
        <v>6641</v>
      </c>
      <c r="C91" s="832" t="s">
        <v>1016</v>
      </c>
      <c r="D91" s="832" t="s">
        <v>6654</v>
      </c>
      <c r="E91" s="832" t="s">
        <v>6655</v>
      </c>
      <c r="F91" s="849"/>
      <c r="G91" s="849"/>
      <c r="H91" s="849"/>
      <c r="I91" s="849"/>
      <c r="J91" s="849">
        <v>2</v>
      </c>
      <c r="K91" s="849">
        <v>114</v>
      </c>
      <c r="L91" s="849">
        <v>1</v>
      </c>
      <c r="M91" s="849">
        <v>57</v>
      </c>
      <c r="N91" s="849"/>
      <c r="O91" s="849"/>
      <c r="P91" s="837"/>
      <c r="Q91" s="850"/>
    </row>
    <row r="92" spans="1:17" ht="14.4" customHeight="1" x14ac:dyDescent="0.3">
      <c r="A92" s="831" t="s">
        <v>6640</v>
      </c>
      <c r="B92" s="832" t="s">
        <v>6641</v>
      </c>
      <c r="C92" s="832" t="s">
        <v>1016</v>
      </c>
      <c r="D92" s="832" t="s">
        <v>6656</v>
      </c>
      <c r="E92" s="832" t="s">
        <v>6657</v>
      </c>
      <c r="F92" s="849">
        <v>85</v>
      </c>
      <c r="G92" s="849">
        <v>2295</v>
      </c>
      <c r="H92" s="849">
        <v>1.8085106382978724</v>
      </c>
      <c r="I92" s="849">
        <v>27</v>
      </c>
      <c r="J92" s="849">
        <v>47</v>
      </c>
      <c r="K92" s="849">
        <v>1269</v>
      </c>
      <c r="L92" s="849">
        <v>1</v>
      </c>
      <c r="M92" s="849">
        <v>27</v>
      </c>
      <c r="N92" s="849">
        <v>38</v>
      </c>
      <c r="O92" s="849">
        <v>1026</v>
      </c>
      <c r="P92" s="837">
        <v>0.80851063829787229</v>
      </c>
      <c r="Q92" s="850">
        <v>27</v>
      </c>
    </row>
    <row r="93" spans="1:17" ht="14.4" customHeight="1" x14ac:dyDescent="0.3">
      <c r="A93" s="831" t="s">
        <v>6640</v>
      </c>
      <c r="B93" s="832" t="s">
        <v>6641</v>
      </c>
      <c r="C93" s="832" t="s">
        <v>1016</v>
      </c>
      <c r="D93" s="832" t="s">
        <v>6656</v>
      </c>
      <c r="E93" s="832" t="s">
        <v>6658</v>
      </c>
      <c r="F93" s="849">
        <v>3</v>
      </c>
      <c r="G93" s="849">
        <v>81</v>
      </c>
      <c r="H93" s="849">
        <v>1.5</v>
      </c>
      <c r="I93" s="849">
        <v>27</v>
      </c>
      <c r="J93" s="849">
        <v>2</v>
      </c>
      <c r="K93" s="849">
        <v>54</v>
      </c>
      <c r="L93" s="849">
        <v>1</v>
      </c>
      <c r="M93" s="849">
        <v>27</v>
      </c>
      <c r="N93" s="849"/>
      <c r="O93" s="849"/>
      <c r="P93" s="837"/>
      <c r="Q93" s="850"/>
    </row>
    <row r="94" spans="1:17" ht="14.4" customHeight="1" x14ac:dyDescent="0.3">
      <c r="A94" s="831" t="s">
        <v>6640</v>
      </c>
      <c r="B94" s="832" t="s">
        <v>6641</v>
      </c>
      <c r="C94" s="832" t="s">
        <v>1016</v>
      </c>
      <c r="D94" s="832" t="s">
        <v>6659</v>
      </c>
      <c r="E94" s="832" t="s">
        <v>6660</v>
      </c>
      <c r="F94" s="849">
        <v>1</v>
      </c>
      <c r="G94" s="849">
        <v>22</v>
      </c>
      <c r="H94" s="849">
        <v>0.125</v>
      </c>
      <c r="I94" s="849">
        <v>22</v>
      </c>
      <c r="J94" s="849">
        <v>8</v>
      </c>
      <c r="K94" s="849">
        <v>176</v>
      </c>
      <c r="L94" s="849">
        <v>1</v>
      </c>
      <c r="M94" s="849">
        <v>22</v>
      </c>
      <c r="N94" s="849">
        <v>1</v>
      </c>
      <c r="O94" s="849">
        <v>22</v>
      </c>
      <c r="P94" s="837">
        <v>0.125</v>
      </c>
      <c r="Q94" s="850">
        <v>22</v>
      </c>
    </row>
    <row r="95" spans="1:17" ht="14.4" customHeight="1" x14ac:dyDescent="0.3">
      <c r="A95" s="831" t="s">
        <v>6640</v>
      </c>
      <c r="B95" s="832" t="s">
        <v>6641</v>
      </c>
      <c r="C95" s="832" t="s">
        <v>1016</v>
      </c>
      <c r="D95" s="832" t="s">
        <v>6659</v>
      </c>
      <c r="E95" s="832" t="s">
        <v>6661</v>
      </c>
      <c r="F95" s="849">
        <v>184</v>
      </c>
      <c r="G95" s="849">
        <v>4048</v>
      </c>
      <c r="H95" s="849">
        <v>0.85981308411214952</v>
      </c>
      <c r="I95" s="849">
        <v>22</v>
      </c>
      <c r="J95" s="849">
        <v>214</v>
      </c>
      <c r="K95" s="849">
        <v>4708</v>
      </c>
      <c r="L95" s="849">
        <v>1</v>
      </c>
      <c r="M95" s="849">
        <v>22</v>
      </c>
      <c r="N95" s="849">
        <v>159</v>
      </c>
      <c r="O95" s="849">
        <v>3523</v>
      </c>
      <c r="P95" s="837">
        <v>0.74830076465590489</v>
      </c>
      <c r="Q95" s="850">
        <v>22.157232704402517</v>
      </c>
    </row>
    <row r="96" spans="1:17" ht="14.4" customHeight="1" x14ac:dyDescent="0.3">
      <c r="A96" s="831" t="s">
        <v>6640</v>
      </c>
      <c r="B96" s="832" t="s">
        <v>6641</v>
      </c>
      <c r="C96" s="832" t="s">
        <v>1016</v>
      </c>
      <c r="D96" s="832" t="s">
        <v>6662</v>
      </c>
      <c r="E96" s="832" t="s">
        <v>6663</v>
      </c>
      <c r="F96" s="849">
        <v>3</v>
      </c>
      <c r="G96" s="849">
        <v>204</v>
      </c>
      <c r="H96" s="849">
        <v>1.5</v>
      </c>
      <c r="I96" s="849">
        <v>68</v>
      </c>
      <c r="J96" s="849">
        <v>2</v>
      </c>
      <c r="K96" s="849">
        <v>136</v>
      </c>
      <c r="L96" s="849">
        <v>1</v>
      </c>
      <c r="M96" s="849">
        <v>68</v>
      </c>
      <c r="N96" s="849">
        <v>2</v>
      </c>
      <c r="O96" s="849">
        <v>136</v>
      </c>
      <c r="P96" s="837">
        <v>1</v>
      </c>
      <c r="Q96" s="850">
        <v>68</v>
      </c>
    </row>
    <row r="97" spans="1:17" ht="14.4" customHeight="1" x14ac:dyDescent="0.3">
      <c r="A97" s="831" t="s">
        <v>6640</v>
      </c>
      <c r="B97" s="832" t="s">
        <v>6641</v>
      </c>
      <c r="C97" s="832" t="s">
        <v>1016</v>
      </c>
      <c r="D97" s="832" t="s">
        <v>6662</v>
      </c>
      <c r="E97" s="832" t="s">
        <v>6664</v>
      </c>
      <c r="F97" s="849">
        <v>2</v>
      </c>
      <c r="G97" s="849">
        <v>136</v>
      </c>
      <c r="H97" s="849">
        <v>2</v>
      </c>
      <c r="I97" s="849">
        <v>68</v>
      </c>
      <c r="J97" s="849">
        <v>1</v>
      </c>
      <c r="K97" s="849">
        <v>68</v>
      </c>
      <c r="L97" s="849">
        <v>1</v>
      </c>
      <c r="M97" s="849">
        <v>68</v>
      </c>
      <c r="N97" s="849">
        <v>2</v>
      </c>
      <c r="O97" s="849">
        <v>136</v>
      </c>
      <c r="P97" s="837">
        <v>2</v>
      </c>
      <c r="Q97" s="850">
        <v>68</v>
      </c>
    </row>
    <row r="98" spans="1:17" ht="14.4" customHeight="1" x14ac:dyDescent="0.3">
      <c r="A98" s="831" t="s">
        <v>6640</v>
      </c>
      <c r="B98" s="832" t="s">
        <v>6641</v>
      </c>
      <c r="C98" s="832" t="s">
        <v>1016</v>
      </c>
      <c r="D98" s="832" t="s">
        <v>6665</v>
      </c>
      <c r="E98" s="832" t="s">
        <v>6666</v>
      </c>
      <c r="F98" s="849">
        <v>4</v>
      </c>
      <c r="G98" s="849">
        <v>248</v>
      </c>
      <c r="H98" s="849">
        <v>0.66666666666666663</v>
      </c>
      <c r="I98" s="849">
        <v>62</v>
      </c>
      <c r="J98" s="849">
        <v>6</v>
      </c>
      <c r="K98" s="849">
        <v>372</v>
      </c>
      <c r="L98" s="849">
        <v>1</v>
      </c>
      <c r="M98" s="849">
        <v>62</v>
      </c>
      <c r="N98" s="849">
        <v>2</v>
      </c>
      <c r="O98" s="849">
        <v>124</v>
      </c>
      <c r="P98" s="837">
        <v>0.33333333333333331</v>
      </c>
      <c r="Q98" s="850">
        <v>62</v>
      </c>
    </row>
    <row r="99" spans="1:17" ht="14.4" customHeight="1" x14ac:dyDescent="0.3">
      <c r="A99" s="831" t="s">
        <v>6640</v>
      </c>
      <c r="B99" s="832" t="s">
        <v>6641</v>
      </c>
      <c r="C99" s="832" t="s">
        <v>1016</v>
      </c>
      <c r="D99" s="832" t="s">
        <v>6665</v>
      </c>
      <c r="E99" s="832" t="s">
        <v>6667</v>
      </c>
      <c r="F99" s="849"/>
      <c r="G99" s="849"/>
      <c r="H99" s="849"/>
      <c r="I99" s="849"/>
      <c r="J99" s="849">
        <v>6</v>
      </c>
      <c r="K99" s="849">
        <v>372</v>
      </c>
      <c r="L99" s="849">
        <v>1</v>
      </c>
      <c r="M99" s="849">
        <v>62</v>
      </c>
      <c r="N99" s="849">
        <v>2</v>
      </c>
      <c r="O99" s="849">
        <v>124</v>
      </c>
      <c r="P99" s="837">
        <v>0.33333333333333331</v>
      </c>
      <c r="Q99" s="850">
        <v>62</v>
      </c>
    </row>
    <row r="100" spans="1:17" ht="14.4" customHeight="1" x14ac:dyDescent="0.3">
      <c r="A100" s="831" t="s">
        <v>6640</v>
      </c>
      <c r="B100" s="832" t="s">
        <v>6641</v>
      </c>
      <c r="C100" s="832" t="s">
        <v>1016</v>
      </c>
      <c r="D100" s="832" t="s">
        <v>6668</v>
      </c>
      <c r="E100" s="832" t="s">
        <v>6669</v>
      </c>
      <c r="F100" s="849">
        <v>5</v>
      </c>
      <c r="G100" s="849">
        <v>1970</v>
      </c>
      <c r="H100" s="849">
        <v>2.5</v>
      </c>
      <c r="I100" s="849">
        <v>394</v>
      </c>
      <c r="J100" s="849">
        <v>2</v>
      </c>
      <c r="K100" s="849">
        <v>788</v>
      </c>
      <c r="L100" s="849">
        <v>1</v>
      </c>
      <c r="M100" s="849">
        <v>394</v>
      </c>
      <c r="N100" s="849"/>
      <c r="O100" s="849"/>
      <c r="P100" s="837"/>
      <c r="Q100" s="850"/>
    </row>
    <row r="101" spans="1:17" ht="14.4" customHeight="1" x14ac:dyDescent="0.3">
      <c r="A101" s="831" t="s">
        <v>6640</v>
      </c>
      <c r="B101" s="832" t="s">
        <v>6641</v>
      </c>
      <c r="C101" s="832" t="s">
        <v>1016</v>
      </c>
      <c r="D101" s="832" t="s">
        <v>6668</v>
      </c>
      <c r="E101" s="832" t="s">
        <v>6670</v>
      </c>
      <c r="F101" s="849">
        <v>3</v>
      </c>
      <c r="G101" s="849">
        <v>1182</v>
      </c>
      <c r="H101" s="849">
        <v>0.6</v>
      </c>
      <c r="I101" s="849">
        <v>394</v>
      </c>
      <c r="J101" s="849">
        <v>5</v>
      </c>
      <c r="K101" s="849">
        <v>1970</v>
      </c>
      <c r="L101" s="849">
        <v>1</v>
      </c>
      <c r="M101" s="849">
        <v>394</v>
      </c>
      <c r="N101" s="849">
        <v>3</v>
      </c>
      <c r="O101" s="849">
        <v>1182</v>
      </c>
      <c r="P101" s="837">
        <v>0.6</v>
      </c>
      <c r="Q101" s="850">
        <v>394</v>
      </c>
    </row>
    <row r="102" spans="1:17" ht="14.4" customHeight="1" x14ac:dyDescent="0.3">
      <c r="A102" s="831" t="s">
        <v>6640</v>
      </c>
      <c r="B102" s="832" t="s">
        <v>6641</v>
      </c>
      <c r="C102" s="832" t="s">
        <v>1016</v>
      </c>
      <c r="D102" s="832" t="s">
        <v>6671</v>
      </c>
      <c r="E102" s="832" t="s">
        <v>6672</v>
      </c>
      <c r="F102" s="849">
        <v>34</v>
      </c>
      <c r="G102" s="849">
        <v>33592</v>
      </c>
      <c r="H102" s="849">
        <v>0.59649122807017541</v>
      </c>
      <c r="I102" s="849">
        <v>988</v>
      </c>
      <c r="J102" s="849">
        <v>57</v>
      </c>
      <c r="K102" s="849">
        <v>56316</v>
      </c>
      <c r="L102" s="849">
        <v>1</v>
      </c>
      <c r="M102" s="849">
        <v>988</v>
      </c>
      <c r="N102" s="849">
        <v>41</v>
      </c>
      <c r="O102" s="849">
        <v>40508</v>
      </c>
      <c r="P102" s="837">
        <v>0.7192982456140351</v>
      </c>
      <c r="Q102" s="850">
        <v>988</v>
      </c>
    </row>
    <row r="103" spans="1:17" ht="14.4" customHeight="1" x14ac:dyDescent="0.3">
      <c r="A103" s="831" t="s">
        <v>6640</v>
      </c>
      <c r="B103" s="832" t="s">
        <v>6641</v>
      </c>
      <c r="C103" s="832" t="s">
        <v>1016</v>
      </c>
      <c r="D103" s="832" t="s">
        <v>6671</v>
      </c>
      <c r="E103" s="832" t="s">
        <v>6673</v>
      </c>
      <c r="F103" s="849">
        <v>1</v>
      </c>
      <c r="G103" s="849">
        <v>988</v>
      </c>
      <c r="H103" s="849"/>
      <c r="I103" s="849">
        <v>988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6640</v>
      </c>
      <c r="B104" s="832" t="s">
        <v>6641</v>
      </c>
      <c r="C104" s="832" t="s">
        <v>1016</v>
      </c>
      <c r="D104" s="832" t="s">
        <v>6674</v>
      </c>
      <c r="E104" s="832" t="s">
        <v>6675</v>
      </c>
      <c r="F104" s="849"/>
      <c r="G104" s="849"/>
      <c r="H104" s="849"/>
      <c r="I104" s="849"/>
      <c r="J104" s="849">
        <v>2</v>
      </c>
      <c r="K104" s="849">
        <v>382</v>
      </c>
      <c r="L104" s="849">
        <v>1</v>
      </c>
      <c r="M104" s="849">
        <v>191</v>
      </c>
      <c r="N104" s="849"/>
      <c r="O104" s="849"/>
      <c r="P104" s="837"/>
      <c r="Q104" s="850"/>
    </row>
    <row r="105" spans="1:17" ht="14.4" customHeight="1" x14ac:dyDescent="0.3">
      <c r="A105" s="831" t="s">
        <v>6640</v>
      </c>
      <c r="B105" s="832" t="s">
        <v>6641</v>
      </c>
      <c r="C105" s="832" t="s">
        <v>1016</v>
      </c>
      <c r="D105" s="832" t="s">
        <v>6676</v>
      </c>
      <c r="E105" s="832" t="s">
        <v>6677</v>
      </c>
      <c r="F105" s="849"/>
      <c r="G105" s="849"/>
      <c r="H105" s="849"/>
      <c r="I105" s="849"/>
      <c r="J105" s="849">
        <v>2</v>
      </c>
      <c r="K105" s="849">
        <v>164</v>
      </c>
      <c r="L105" s="849">
        <v>1</v>
      </c>
      <c r="M105" s="849">
        <v>82</v>
      </c>
      <c r="N105" s="849"/>
      <c r="O105" s="849"/>
      <c r="P105" s="837"/>
      <c r="Q105" s="850"/>
    </row>
    <row r="106" spans="1:17" ht="14.4" customHeight="1" x14ac:dyDescent="0.3">
      <c r="A106" s="831" t="s">
        <v>6640</v>
      </c>
      <c r="B106" s="832" t="s">
        <v>6641</v>
      </c>
      <c r="C106" s="832" t="s">
        <v>1016</v>
      </c>
      <c r="D106" s="832" t="s">
        <v>6678</v>
      </c>
      <c r="E106" s="832" t="s">
        <v>6679</v>
      </c>
      <c r="F106" s="849">
        <v>2</v>
      </c>
      <c r="G106" s="849">
        <v>126</v>
      </c>
      <c r="H106" s="849">
        <v>0.5</v>
      </c>
      <c r="I106" s="849">
        <v>63</v>
      </c>
      <c r="J106" s="849">
        <v>4</v>
      </c>
      <c r="K106" s="849">
        <v>252</v>
      </c>
      <c r="L106" s="849">
        <v>1</v>
      </c>
      <c r="M106" s="849">
        <v>63</v>
      </c>
      <c r="N106" s="849">
        <v>1</v>
      </c>
      <c r="O106" s="849">
        <v>64</v>
      </c>
      <c r="P106" s="837">
        <v>0.25396825396825395</v>
      </c>
      <c r="Q106" s="850">
        <v>64</v>
      </c>
    </row>
    <row r="107" spans="1:17" ht="14.4" customHeight="1" x14ac:dyDescent="0.3">
      <c r="A107" s="831" t="s">
        <v>6640</v>
      </c>
      <c r="B107" s="832" t="s">
        <v>6641</v>
      </c>
      <c r="C107" s="832" t="s">
        <v>1016</v>
      </c>
      <c r="D107" s="832" t="s">
        <v>6678</v>
      </c>
      <c r="E107" s="832" t="s">
        <v>6680</v>
      </c>
      <c r="F107" s="849">
        <v>3</v>
      </c>
      <c r="G107" s="849">
        <v>189</v>
      </c>
      <c r="H107" s="849"/>
      <c r="I107" s="849">
        <v>63</v>
      </c>
      <c r="J107" s="849"/>
      <c r="K107" s="849"/>
      <c r="L107" s="849"/>
      <c r="M107" s="849"/>
      <c r="N107" s="849">
        <v>9</v>
      </c>
      <c r="O107" s="849">
        <v>571</v>
      </c>
      <c r="P107" s="837"/>
      <c r="Q107" s="850">
        <v>63.444444444444443</v>
      </c>
    </row>
    <row r="108" spans="1:17" ht="14.4" customHeight="1" x14ac:dyDescent="0.3">
      <c r="A108" s="831" t="s">
        <v>6640</v>
      </c>
      <c r="B108" s="832" t="s">
        <v>6641</v>
      </c>
      <c r="C108" s="832" t="s">
        <v>1016</v>
      </c>
      <c r="D108" s="832" t="s">
        <v>6681</v>
      </c>
      <c r="E108" s="832" t="s">
        <v>6682</v>
      </c>
      <c r="F108" s="849">
        <v>9</v>
      </c>
      <c r="G108" s="849">
        <v>153</v>
      </c>
      <c r="H108" s="849">
        <v>0.45</v>
      </c>
      <c r="I108" s="849">
        <v>17</v>
      </c>
      <c r="J108" s="849">
        <v>20</v>
      </c>
      <c r="K108" s="849">
        <v>340</v>
      </c>
      <c r="L108" s="849">
        <v>1</v>
      </c>
      <c r="M108" s="849">
        <v>17</v>
      </c>
      <c r="N108" s="849">
        <v>4</v>
      </c>
      <c r="O108" s="849">
        <v>68</v>
      </c>
      <c r="P108" s="837">
        <v>0.2</v>
      </c>
      <c r="Q108" s="850">
        <v>17</v>
      </c>
    </row>
    <row r="109" spans="1:17" ht="14.4" customHeight="1" x14ac:dyDescent="0.3">
      <c r="A109" s="831" t="s">
        <v>6640</v>
      </c>
      <c r="B109" s="832" t="s">
        <v>6641</v>
      </c>
      <c r="C109" s="832" t="s">
        <v>1016</v>
      </c>
      <c r="D109" s="832" t="s">
        <v>6681</v>
      </c>
      <c r="E109" s="832" t="s">
        <v>6683</v>
      </c>
      <c r="F109" s="849">
        <v>43</v>
      </c>
      <c r="G109" s="849">
        <v>731</v>
      </c>
      <c r="H109" s="849">
        <v>0.97727272727272729</v>
      </c>
      <c r="I109" s="849">
        <v>17</v>
      </c>
      <c r="J109" s="849">
        <v>44</v>
      </c>
      <c r="K109" s="849">
        <v>748</v>
      </c>
      <c r="L109" s="849">
        <v>1</v>
      </c>
      <c r="M109" s="849">
        <v>17</v>
      </c>
      <c r="N109" s="849">
        <v>106</v>
      </c>
      <c r="O109" s="849">
        <v>1802</v>
      </c>
      <c r="P109" s="837">
        <v>2.4090909090909092</v>
      </c>
      <c r="Q109" s="850">
        <v>17</v>
      </c>
    </row>
    <row r="110" spans="1:17" ht="14.4" customHeight="1" x14ac:dyDescent="0.3">
      <c r="A110" s="831" t="s">
        <v>6640</v>
      </c>
      <c r="B110" s="832" t="s">
        <v>6641</v>
      </c>
      <c r="C110" s="832" t="s">
        <v>1016</v>
      </c>
      <c r="D110" s="832" t="s">
        <v>6684</v>
      </c>
      <c r="E110" s="832" t="s">
        <v>6685</v>
      </c>
      <c r="F110" s="849"/>
      <c r="G110" s="849"/>
      <c r="H110" s="849"/>
      <c r="I110" s="849"/>
      <c r="J110" s="849">
        <v>1</v>
      </c>
      <c r="K110" s="849">
        <v>107</v>
      </c>
      <c r="L110" s="849">
        <v>1</v>
      </c>
      <c r="M110" s="849">
        <v>107</v>
      </c>
      <c r="N110" s="849"/>
      <c r="O110" s="849"/>
      <c r="P110" s="837"/>
      <c r="Q110" s="850"/>
    </row>
    <row r="111" spans="1:17" ht="14.4" customHeight="1" x14ac:dyDescent="0.3">
      <c r="A111" s="831" t="s">
        <v>6640</v>
      </c>
      <c r="B111" s="832" t="s">
        <v>6641</v>
      </c>
      <c r="C111" s="832" t="s">
        <v>1016</v>
      </c>
      <c r="D111" s="832" t="s">
        <v>6686</v>
      </c>
      <c r="E111" s="832" t="s">
        <v>6687</v>
      </c>
      <c r="F111" s="849">
        <v>1</v>
      </c>
      <c r="G111" s="849">
        <v>64</v>
      </c>
      <c r="H111" s="849"/>
      <c r="I111" s="849">
        <v>64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6640</v>
      </c>
      <c r="B112" s="832" t="s">
        <v>6641</v>
      </c>
      <c r="C112" s="832" t="s">
        <v>1016</v>
      </c>
      <c r="D112" s="832" t="s">
        <v>6686</v>
      </c>
      <c r="E112" s="832" t="s">
        <v>6688</v>
      </c>
      <c r="F112" s="849">
        <v>3</v>
      </c>
      <c r="G112" s="849">
        <v>192</v>
      </c>
      <c r="H112" s="849"/>
      <c r="I112" s="849">
        <v>64</v>
      </c>
      <c r="J112" s="849"/>
      <c r="K112" s="849"/>
      <c r="L112" s="849"/>
      <c r="M112" s="849"/>
      <c r="N112" s="849">
        <v>1</v>
      </c>
      <c r="O112" s="849">
        <v>64</v>
      </c>
      <c r="P112" s="837"/>
      <c r="Q112" s="850">
        <v>64</v>
      </c>
    </row>
    <row r="113" spans="1:17" ht="14.4" customHeight="1" x14ac:dyDescent="0.3">
      <c r="A113" s="831" t="s">
        <v>6640</v>
      </c>
      <c r="B113" s="832" t="s">
        <v>6641</v>
      </c>
      <c r="C113" s="832" t="s">
        <v>1016</v>
      </c>
      <c r="D113" s="832" t="s">
        <v>6689</v>
      </c>
      <c r="E113" s="832" t="s">
        <v>6690</v>
      </c>
      <c r="F113" s="849"/>
      <c r="G113" s="849"/>
      <c r="H113" s="849"/>
      <c r="I113" s="849"/>
      <c r="J113" s="849">
        <v>23</v>
      </c>
      <c r="K113" s="849">
        <v>1081</v>
      </c>
      <c r="L113" s="849">
        <v>1</v>
      </c>
      <c r="M113" s="849">
        <v>47</v>
      </c>
      <c r="N113" s="849">
        <v>5</v>
      </c>
      <c r="O113" s="849">
        <v>235</v>
      </c>
      <c r="P113" s="837">
        <v>0.21739130434782608</v>
      </c>
      <c r="Q113" s="850">
        <v>47</v>
      </c>
    </row>
    <row r="114" spans="1:17" ht="14.4" customHeight="1" x14ac:dyDescent="0.3">
      <c r="A114" s="831" t="s">
        <v>6640</v>
      </c>
      <c r="B114" s="832" t="s">
        <v>6641</v>
      </c>
      <c r="C114" s="832" t="s">
        <v>1016</v>
      </c>
      <c r="D114" s="832" t="s">
        <v>6689</v>
      </c>
      <c r="E114" s="832" t="s">
        <v>6691</v>
      </c>
      <c r="F114" s="849">
        <v>6</v>
      </c>
      <c r="G114" s="849">
        <v>282</v>
      </c>
      <c r="H114" s="849"/>
      <c r="I114" s="849">
        <v>47</v>
      </c>
      <c r="J114" s="849"/>
      <c r="K114" s="849"/>
      <c r="L114" s="849"/>
      <c r="M114" s="849"/>
      <c r="N114" s="849">
        <v>1</v>
      </c>
      <c r="O114" s="849">
        <v>47</v>
      </c>
      <c r="P114" s="837"/>
      <c r="Q114" s="850">
        <v>47</v>
      </c>
    </row>
    <row r="115" spans="1:17" ht="14.4" customHeight="1" x14ac:dyDescent="0.3">
      <c r="A115" s="831" t="s">
        <v>6640</v>
      </c>
      <c r="B115" s="832" t="s">
        <v>6641</v>
      </c>
      <c r="C115" s="832" t="s">
        <v>1016</v>
      </c>
      <c r="D115" s="832" t="s">
        <v>6692</v>
      </c>
      <c r="E115" s="832" t="s">
        <v>6693</v>
      </c>
      <c r="F115" s="849">
        <v>2</v>
      </c>
      <c r="G115" s="849">
        <v>120</v>
      </c>
      <c r="H115" s="849">
        <v>0.4</v>
      </c>
      <c r="I115" s="849">
        <v>60</v>
      </c>
      <c r="J115" s="849">
        <v>5</v>
      </c>
      <c r="K115" s="849">
        <v>300</v>
      </c>
      <c r="L115" s="849">
        <v>1</v>
      </c>
      <c r="M115" s="849">
        <v>60</v>
      </c>
      <c r="N115" s="849">
        <v>3</v>
      </c>
      <c r="O115" s="849">
        <v>183</v>
      </c>
      <c r="P115" s="837">
        <v>0.61</v>
      </c>
      <c r="Q115" s="850">
        <v>61</v>
      </c>
    </row>
    <row r="116" spans="1:17" ht="14.4" customHeight="1" x14ac:dyDescent="0.3">
      <c r="A116" s="831" t="s">
        <v>6640</v>
      </c>
      <c r="B116" s="832" t="s">
        <v>6641</v>
      </c>
      <c r="C116" s="832" t="s">
        <v>1016</v>
      </c>
      <c r="D116" s="832" t="s">
        <v>6692</v>
      </c>
      <c r="E116" s="832" t="s">
        <v>6694</v>
      </c>
      <c r="F116" s="849">
        <v>64</v>
      </c>
      <c r="G116" s="849">
        <v>3840</v>
      </c>
      <c r="H116" s="849">
        <v>3.7647058823529411</v>
      </c>
      <c r="I116" s="849">
        <v>60</v>
      </c>
      <c r="J116" s="849">
        <v>17</v>
      </c>
      <c r="K116" s="849">
        <v>1020</v>
      </c>
      <c r="L116" s="849">
        <v>1</v>
      </c>
      <c r="M116" s="849">
        <v>60</v>
      </c>
      <c r="N116" s="849">
        <v>19</v>
      </c>
      <c r="O116" s="849">
        <v>1145</v>
      </c>
      <c r="P116" s="837">
        <v>1.1225490196078431</v>
      </c>
      <c r="Q116" s="850">
        <v>60.263157894736842</v>
      </c>
    </row>
    <row r="117" spans="1:17" ht="14.4" customHeight="1" x14ac:dyDescent="0.3">
      <c r="A117" s="831" t="s">
        <v>6640</v>
      </c>
      <c r="B117" s="832" t="s">
        <v>6641</v>
      </c>
      <c r="C117" s="832" t="s">
        <v>1016</v>
      </c>
      <c r="D117" s="832" t="s">
        <v>6695</v>
      </c>
      <c r="E117" s="832" t="s">
        <v>6696</v>
      </c>
      <c r="F117" s="849">
        <v>140</v>
      </c>
      <c r="G117" s="849">
        <v>2660</v>
      </c>
      <c r="H117" s="849">
        <v>0.92715231788079466</v>
      </c>
      <c r="I117" s="849">
        <v>19</v>
      </c>
      <c r="J117" s="849">
        <v>151</v>
      </c>
      <c r="K117" s="849">
        <v>2869</v>
      </c>
      <c r="L117" s="849">
        <v>1</v>
      </c>
      <c r="M117" s="849">
        <v>19</v>
      </c>
      <c r="N117" s="849">
        <v>83</v>
      </c>
      <c r="O117" s="849">
        <v>1577</v>
      </c>
      <c r="P117" s="837">
        <v>0.54966887417218546</v>
      </c>
      <c r="Q117" s="850">
        <v>19</v>
      </c>
    </row>
    <row r="118" spans="1:17" ht="14.4" customHeight="1" x14ac:dyDescent="0.3">
      <c r="A118" s="831" t="s">
        <v>6640</v>
      </c>
      <c r="B118" s="832" t="s">
        <v>6641</v>
      </c>
      <c r="C118" s="832" t="s">
        <v>1016</v>
      </c>
      <c r="D118" s="832" t="s">
        <v>6697</v>
      </c>
      <c r="E118" s="832" t="s">
        <v>6698</v>
      </c>
      <c r="F118" s="849">
        <v>4</v>
      </c>
      <c r="G118" s="849">
        <v>5852</v>
      </c>
      <c r="H118" s="849"/>
      <c r="I118" s="849">
        <v>1463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6640</v>
      </c>
      <c r="B119" s="832" t="s">
        <v>6641</v>
      </c>
      <c r="C119" s="832" t="s">
        <v>1016</v>
      </c>
      <c r="D119" s="832" t="s">
        <v>6697</v>
      </c>
      <c r="E119" s="832" t="s">
        <v>6699</v>
      </c>
      <c r="F119" s="849">
        <v>100</v>
      </c>
      <c r="G119" s="849">
        <v>146300</v>
      </c>
      <c r="H119" s="849">
        <v>0.59523809523809523</v>
      </c>
      <c r="I119" s="849">
        <v>1463</v>
      </c>
      <c r="J119" s="849">
        <v>168</v>
      </c>
      <c r="K119" s="849">
        <v>245784</v>
      </c>
      <c r="L119" s="849">
        <v>1</v>
      </c>
      <c r="M119" s="849">
        <v>1463</v>
      </c>
      <c r="N119" s="849">
        <v>66</v>
      </c>
      <c r="O119" s="849">
        <v>96690</v>
      </c>
      <c r="P119" s="837">
        <v>0.39339419978517726</v>
      </c>
      <c r="Q119" s="850">
        <v>1465</v>
      </c>
    </row>
    <row r="120" spans="1:17" ht="14.4" customHeight="1" x14ac:dyDescent="0.3">
      <c r="A120" s="831" t="s">
        <v>6640</v>
      </c>
      <c r="B120" s="832" t="s">
        <v>6641</v>
      </c>
      <c r="C120" s="832" t="s">
        <v>1016</v>
      </c>
      <c r="D120" s="832" t="s">
        <v>6700</v>
      </c>
      <c r="E120" s="832" t="s">
        <v>6701</v>
      </c>
      <c r="F120" s="849">
        <v>2</v>
      </c>
      <c r="G120" s="849">
        <v>784</v>
      </c>
      <c r="H120" s="849">
        <v>0.33333333333333331</v>
      </c>
      <c r="I120" s="849">
        <v>392</v>
      </c>
      <c r="J120" s="849">
        <v>6</v>
      </c>
      <c r="K120" s="849">
        <v>2352</v>
      </c>
      <c r="L120" s="849">
        <v>1</v>
      </c>
      <c r="M120" s="849">
        <v>392</v>
      </c>
      <c r="N120" s="849">
        <v>1</v>
      </c>
      <c r="O120" s="849">
        <v>392</v>
      </c>
      <c r="P120" s="837">
        <v>0.16666666666666666</v>
      </c>
      <c r="Q120" s="850">
        <v>392</v>
      </c>
    </row>
    <row r="121" spans="1:17" ht="14.4" customHeight="1" x14ac:dyDescent="0.3">
      <c r="A121" s="831" t="s">
        <v>6640</v>
      </c>
      <c r="B121" s="832" t="s">
        <v>6641</v>
      </c>
      <c r="C121" s="832" t="s">
        <v>1016</v>
      </c>
      <c r="D121" s="832" t="s">
        <v>6702</v>
      </c>
      <c r="E121" s="832" t="s">
        <v>6703</v>
      </c>
      <c r="F121" s="849"/>
      <c r="G121" s="849"/>
      <c r="H121" s="849"/>
      <c r="I121" s="849"/>
      <c r="J121" s="849">
        <v>1</v>
      </c>
      <c r="K121" s="849">
        <v>464</v>
      </c>
      <c r="L121" s="849">
        <v>1</v>
      </c>
      <c r="M121" s="849">
        <v>464</v>
      </c>
      <c r="N121" s="849">
        <v>2</v>
      </c>
      <c r="O121" s="849">
        <v>928</v>
      </c>
      <c r="P121" s="837">
        <v>2</v>
      </c>
      <c r="Q121" s="850">
        <v>464</v>
      </c>
    </row>
    <row r="122" spans="1:17" ht="14.4" customHeight="1" x14ac:dyDescent="0.3">
      <c r="A122" s="831" t="s">
        <v>6640</v>
      </c>
      <c r="B122" s="832" t="s">
        <v>6641</v>
      </c>
      <c r="C122" s="832" t="s">
        <v>1016</v>
      </c>
      <c r="D122" s="832" t="s">
        <v>6704</v>
      </c>
      <c r="E122" s="832" t="s">
        <v>6705</v>
      </c>
      <c r="F122" s="849">
        <v>10</v>
      </c>
      <c r="G122" s="849">
        <v>3130</v>
      </c>
      <c r="H122" s="849">
        <v>5</v>
      </c>
      <c r="I122" s="849">
        <v>313</v>
      </c>
      <c r="J122" s="849">
        <v>2</v>
      </c>
      <c r="K122" s="849">
        <v>626</v>
      </c>
      <c r="L122" s="849">
        <v>1</v>
      </c>
      <c r="M122" s="849">
        <v>313</v>
      </c>
      <c r="N122" s="849">
        <v>29</v>
      </c>
      <c r="O122" s="849">
        <v>9077</v>
      </c>
      <c r="P122" s="837">
        <v>14.5</v>
      </c>
      <c r="Q122" s="850">
        <v>313</v>
      </c>
    </row>
    <row r="123" spans="1:17" ht="14.4" customHeight="1" x14ac:dyDescent="0.3">
      <c r="A123" s="831" t="s">
        <v>6640</v>
      </c>
      <c r="B123" s="832" t="s">
        <v>6641</v>
      </c>
      <c r="C123" s="832" t="s">
        <v>1016</v>
      </c>
      <c r="D123" s="832" t="s">
        <v>6706</v>
      </c>
      <c r="E123" s="832" t="s">
        <v>6707</v>
      </c>
      <c r="F123" s="849">
        <v>22</v>
      </c>
      <c r="G123" s="849">
        <v>18766</v>
      </c>
      <c r="H123" s="849">
        <v>1.4666666666666666</v>
      </c>
      <c r="I123" s="849">
        <v>853</v>
      </c>
      <c r="J123" s="849">
        <v>15</v>
      </c>
      <c r="K123" s="849">
        <v>12795</v>
      </c>
      <c r="L123" s="849">
        <v>1</v>
      </c>
      <c r="M123" s="849">
        <v>853</v>
      </c>
      <c r="N123" s="849">
        <v>30</v>
      </c>
      <c r="O123" s="849">
        <v>25590</v>
      </c>
      <c r="P123" s="837">
        <v>2</v>
      </c>
      <c r="Q123" s="850">
        <v>853</v>
      </c>
    </row>
    <row r="124" spans="1:17" ht="14.4" customHeight="1" x14ac:dyDescent="0.3">
      <c r="A124" s="831" t="s">
        <v>6640</v>
      </c>
      <c r="B124" s="832" t="s">
        <v>6641</v>
      </c>
      <c r="C124" s="832" t="s">
        <v>1016</v>
      </c>
      <c r="D124" s="832" t="s">
        <v>6708</v>
      </c>
      <c r="E124" s="832" t="s">
        <v>6709</v>
      </c>
      <c r="F124" s="849">
        <v>13</v>
      </c>
      <c r="G124" s="849">
        <v>2431</v>
      </c>
      <c r="H124" s="849">
        <v>0.203125</v>
      </c>
      <c r="I124" s="849">
        <v>187</v>
      </c>
      <c r="J124" s="849">
        <v>64</v>
      </c>
      <c r="K124" s="849">
        <v>11968</v>
      </c>
      <c r="L124" s="849">
        <v>1</v>
      </c>
      <c r="M124" s="849">
        <v>187</v>
      </c>
      <c r="N124" s="849">
        <v>7</v>
      </c>
      <c r="O124" s="849">
        <v>1309</v>
      </c>
      <c r="P124" s="837">
        <v>0.109375</v>
      </c>
      <c r="Q124" s="850">
        <v>187</v>
      </c>
    </row>
    <row r="125" spans="1:17" ht="14.4" customHeight="1" x14ac:dyDescent="0.3">
      <c r="A125" s="831" t="s">
        <v>6640</v>
      </c>
      <c r="B125" s="832" t="s">
        <v>6641</v>
      </c>
      <c r="C125" s="832" t="s">
        <v>1016</v>
      </c>
      <c r="D125" s="832" t="s">
        <v>6710</v>
      </c>
      <c r="E125" s="832" t="s">
        <v>6711</v>
      </c>
      <c r="F125" s="849"/>
      <c r="G125" s="849"/>
      <c r="H125" s="849"/>
      <c r="I125" s="849"/>
      <c r="J125" s="849">
        <v>1</v>
      </c>
      <c r="K125" s="849">
        <v>168</v>
      </c>
      <c r="L125" s="849">
        <v>1</v>
      </c>
      <c r="M125" s="849">
        <v>168</v>
      </c>
      <c r="N125" s="849"/>
      <c r="O125" s="849"/>
      <c r="P125" s="837"/>
      <c r="Q125" s="850"/>
    </row>
    <row r="126" spans="1:17" ht="14.4" customHeight="1" x14ac:dyDescent="0.3">
      <c r="A126" s="831" t="s">
        <v>6640</v>
      </c>
      <c r="B126" s="832" t="s">
        <v>6641</v>
      </c>
      <c r="C126" s="832" t="s">
        <v>1016</v>
      </c>
      <c r="D126" s="832" t="s">
        <v>6710</v>
      </c>
      <c r="E126" s="832" t="s">
        <v>6712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167</v>
      </c>
      <c r="P126" s="837"/>
      <c r="Q126" s="850">
        <v>167</v>
      </c>
    </row>
    <row r="127" spans="1:17" ht="14.4" customHeight="1" x14ac:dyDescent="0.3">
      <c r="A127" s="831" t="s">
        <v>6640</v>
      </c>
      <c r="B127" s="832" t="s">
        <v>6641</v>
      </c>
      <c r="C127" s="832" t="s">
        <v>1016</v>
      </c>
      <c r="D127" s="832" t="s">
        <v>6713</v>
      </c>
      <c r="E127" s="832" t="s">
        <v>6714</v>
      </c>
      <c r="F127" s="849">
        <v>7</v>
      </c>
      <c r="G127" s="849">
        <v>1169</v>
      </c>
      <c r="H127" s="849">
        <v>7</v>
      </c>
      <c r="I127" s="849">
        <v>167</v>
      </c>
      <c r="J127" s="849">
        <v>1</v>
      </c>
      <c r="K127" s="849">
        <v>167</v>
      </c>
      <c r="L127" s="849">
        <v>1</v>
      </c>
      <c r="M127" s="849">
        <v>167</v>
      </c>
      <c r="N127" s="849">
        <v>7</v>
      </c>
      <c r="O127" s="849">
        <v>1165</v>
      </c>
      <c r="P127" s="837">
        <v>6.976047904191617</v>
      </c>
      <c r="Q127" s="850">
        <v>166.42857142857142</v>
      </c>
    </row>
    <row r="128" spans="1:17" ht="14.4" customHeight="1" x14ac:dyDescent="0.3">
      <c r="A128" s="831" t="s">
        <v>6640</v>
      </c>
      <c r="B128" s="832" t="s">
        <v>6641</v>
      </c>
      <c r="C128" s="832" t="s">
        <v>1016</v>
      </c>
      <c r="D128" s="832" t="s">
        <v>6713</v>
      </c>
      <c r="E128" s="832" t="s">
        <v>6715</v>
      </c>
      <c r="F128" s="849">
        <v>5</v>
      </c>
      <c r="G128" s="849">
        <v>835</v>
      </c>
      <c r="H128" s="849">
        <v>0.7142857142857143</v>
      </c>
      <c r="I128" s="849">
        <v>167</v>
      </c>
      <c r="J128" s="849">
        <v>7</v>
      </c>
      <c r="K128" s="849">
        <v>1169</v>
      </c>
      <c r="L128" s="849">
        <v>1</v>
      </c>
      <c r="M128" s="849">
        <v>167</v>
      </c>
      <c r="N128" s="849">
        <v>9</v>
      </c>
      <c r="O128" s="849">
        <v>1501</v>
      </c>
      <c r="P128" s="837">
        <v>1.2840034217279725</v>
      </c>
      <c r="Q128" s="850">
        <v>166.77777777777777</v>
      </c>
    </row>
    <row r="129" spans="1:17" ht="14.4" customHeight="1" x14ac:dyDescent="0.3">
      <c r="A129" s="831" t="s">
        <v>6640</v>
      </c>
      <c r="B129" s="832" t="s">
        <v>6641</v>
      </c>
      <c r="C129" s="832" t="s">
        <v>1016</v>
      </c>
      <c r="D129" s="832" t="s">
        <v>6716</v>
      </c>
      <c r="E129" s="832" t="s">
        <v>6717</v>
      </c>
      <c r="F129" s="849"/>
      <c r="G129" s="849"/>
      <c r="H129" s="849"/>
      <c r="I129" s="849"/>
      <c r="J129" s="849">
        <v>1</v>
      </c>
      <c r="K129" s="849">
        <v>238</v>
      </c>
      <c r="L129" s="849">
        <v>1</v>
      </c>
      <c r="M129" s="849">
        <v>238</v>
      </c>
      <c r="N129" s="849"/>
      <c r="O129" s="849"/>
      <c r="P129" s="837"/>
      <c r="Q129" s="850"/>
    </row>
    <row r="130" spans="1:17" ht="14.4" customHeight="1" x14ac:dyDescent="0.3">
      <c r="A130" s="831" t="s">
        <v>6640</v>
      </c>
      <c r="B130" s="832" t="s">
        <v>6641</v>
      </c>
      <c r="C130" s="832" t="s">
        <v>1016</v>
      </c>
      <c r="D130" s="832" t="s">
        <v>6718</v>
      </c>
      <c r="E130" s="832" t="s">
        <v>6719</v>
      </c>
      <c r="F130" s="849">
        <v>1</v>
      </c>
      <c r="G130" s="849">
        <v>310</v>
      </c>
      <c r="H130" s="849">
        <v>1</v>
      </c>
      <c r="I130" s="849">
        <v>310</v>
      </c>
      <c r="J130" s="849">
        <v>1</v>
      </c>
      <c r="K130" s="849">
        <v>310</v>
      </c>
      <c r="L130" s="849">
        <v>1</v>
      </c>
      <c r="M130" s="849">
        <v>310</v>
      </c>
      <c r="N130" s="849">
        <v>1</v>
      </c>
      <c r="O130" s="849">
        <v>309</v>
      </c>
      <c r="P130" s="837">
        <v>0.99677419354838714</v>
      </c>
      <c r="Q130" s="850">
        <v>309</v>
      </c>
    </row>
    <row r="131" spans="1:17" ht="14.4" customHeight="1" x14ac:dyDescent="0.3">
      <c r="A131" s="831" t="s">
        <v>6640</v>
      </c>
      <c r="B131" s="832" t="s">
        <v>6641</v>
      </c>
      <c r="C131" s="832" t="s">
        <v>1016</v>
      </c>
      <c r="D131" s="832" t="s">
        <v>6718</v>
      </c>
      <c r="E131" s="832" t="s">
        <v>6720</v>
      </c>
      <c r="F131" s="849">
        <v>1</v>
      </c>
      <c r="G131" s="849">
        <v>310</v>
      </c>
      <c r="H131" s="849"/>
      <c r="I131" s="849">
        <v>310</v>
      </c>
      <c r="J131" s="849"/>
      <c r="K131" s="849"/>
      <c r="L131" s="849"/>
      <c r="M131" s="849"/>
      <c r="N131" s="849">
        <v>1</v>
      </c>
      <c r="O131" s="849">
        <v>310</v>
      </c>
      <c r="P131" s="837"/>
      <c r="Q131" s="850">
        <v>310</v>
      </c>
    </row>
    <row r="132" spans="1:17" ht="14.4" customHeight="1" x14ac:dyDescent="0.3">
      <c r="A132" s="831" t="s">
        <v>6640</v>
      </c>
      <c r="B132" s="832" t="s">
        <v>6641</v>
      </c>
      <c r="C132" s="832" t="s">
        <v>1016</v>
      </c>
      <c r="D132" s="832" t="s">
        <v>6721</v>
      </c>
      <c r="E132" s="832" t="s">
        <v>6722</v>
      </c>
      <c r="F132" s="849"/>
      <c r="G132" s="849"/>
      <c r="H132" s="849"/>
      <c r="I132" s="849"/>
      <c r="J132" s="849">
        <v>2</v>
      </c>
      <c r="K132" s="849">
        <v>704</v>
      </c>
      <c r="L132" s="849">
        <v>1</v>
      </c>
      <c r="M132" s="849">
        <v>352</v>
      </c>
      <c r="N132" s="849"/>
      <c r="O132" s="849"/>
      <c r="P132" s="837"/>
      <c r="Q132" s="850"/>
    </row>
    <row r="133" spans="1:17" ht="14.4" customHeight="1" x14ac:dyDescent="0.3">
      <c r="A133" s="831" t="s">
        <v>6640</v>
      </c>
      <c r="B133" s="832" t="s">
        <v>6641</v>
      </c>
      <c r="C133" s="832" t="s">
        <v>1016</v>
      </c>
      <c r="D133" s="832" t="s">
        <v>6723</v>
      </c>
      <c r="E133" s="832" t="s">
        <v>6724</v>
      </c>
      <c r="F133" s="849"/>
      <c r="G133" s="849"/>
      <c r="H133" s="849"/>
      <c r="I133" s="849"/>
      <c r="J133" s="849">
        <v>2</v>
      </c>
      <c r="K133" s="849">
        <v>704</v>
      </c>
      <c r="L133" s="849">
        <v>1</v>
      </c>
      <c r="M133" s="849">
        <v>352</v>
      </c>
      <c r="N133" s="849"/>
      <c r="O133" s="849"/>
      <c r="P133" s="837"/>
      <c r="Q133" s="850"/>
    </row>
    <row r="134" spans="1:17" ht="14.4" customHeight="1" x14ac:dyDescent="0.3">
      <c r="A134" s="831" t="s">
        <v>6640</v>
      </c>
      <c r="B134" s="832" t="s">
        <v>6641</v>
      </c>
      <c r="C134" s="832" t="s">
        <v>1016</v>
      </c>
      <c r="D134" s="832" t="s">
        <v>6725</v>
      </c>
      <c r="E134" s="832" t="s">
        <v>6726</v>
      </c>
      <c r="F134" s="849">
        <v>2</v>
      </c>
      <c r="G134" s="849">
        <v>2442</v>
      </c>
      <c r="H134" s="849">
        <v>1.9983633387888706</v>
      </c>
      <c r="I134" s="849">
        <v>1221</v>
      </c>
      <c r="J134" s="849">
        <v>1</v>
      </c>
      <c r="K134" s="849">
        <v>1222</v>
      </c>
      <c r="L134" s="849">
        <v>1</v>
      </c>
      <c r="M134" s="849">
        <v>1222</v>
      </c>
      <c r="N134" s="849">
        <v>4</v>
      </c>
      <c r="O134" s="849">
        <v>4892</v>
      </c>
      <c r="P134" s="837">
        <v>4.0032733224222588</v>
      </c>
      <c r="Q134" s="850">
        <v>1223</v>
      </c>
    </row>
    <row r="135" spans="1:17" ht="14.4" customHeight="1" x14ac:dyDescent="0.3">
      <c r="A135" s="831" t="s">
        <v>6640</v>
      </c>
      <c r="B135" s="832" t="s">
        <v>6641</v>
      </c>
      <c r="C135" s="832" t="s">
        <v>1016</v>
      </c>
      <c r="D135" s="832" t="s">
        <v>6727</v>
      </c>
      <c r="E135" s="832" t="s">
        <v>6728</v>
      </c>
      <c r="F135" s="849">
        <v>8</v>
      </c>
      <c r="G135" s="849">
        <v>6296</v>
      </c>
      <c r="H135" s="849">
        <v>0.72634979233964003</v>
      </c>
      <c r="I135" s="849">
        <v>787</v>
      </c>
      <c r="J135" s="849">
        <v>11</v>
      </c>
      <c r="K135" s="849">
        <v>8668</v>
      </c>
      <c r="L135" s="849">
        <v>1</v>
      </c>
      <c r="M135" s="849">
        <v>788</v>
      </c>
      <c r="N135" s="849">
        <v>16</v>
      </c>
      <c r="O135" s="849">
        <v>12606</v>
      </c>
      <c r="P135" s="837">
        <v>1.4543147208121827</v>
      </c>
      <c r="Q135" s="850">
        <v>787.875</v>
      </c>
    </row>
    <row r="136" spans="1:17" ht="14.4" customHeight="1" x14ac:dyDescent="0.3">
      <c r="A136" s="831" t="s">
        <v>6640</v>
      </c>
      <c r="B136" s="832" t="s">
        <v>6641</v>
      </c>
      <c r="C136" s="832" t="s">
        <v>1016</v>
      </c>
      <c r="D136" s="832" t="s">
        <v>6727</v>
      </c>
      <c r="E136" s="832" t="s">
        <v>6729</v>
      </c>
      <c r="F136" s="849">
        <v>8</v>
      </c>
      <c r="G136" s="849">
        <v>6296</v>
      </c>
      <c r="H136" s="849">
        <v>1.9974619289340101</v>
      </c>
      <c r="I136" s="849">
        <v>787</v>
      </c>
      <c r="J136" s="849">
        <v>4</v>
      </c>
      <c r="K136" s="849">
        <v>3152</v>
      </c>
      <c r="L136" s="849">
        <v>1</v>
      </c>
      <c r="M136" s="849">
        <v>788</v>
      </c>
      <c r="N136" s="849">
        <v>3</v>
      </c>
      <c r="O136" s="849">
        <v>2362</v>
      </c>
      <c r="P136" s="837">
        <v>0.74936548223350252</v>
      </c>
      <c r="Q136" s="850">
        <v>787.33333333333337</v>
      </c>
    </row>
    <row r="137" spans="1:17" ht="14.4" customHeight="1" x14ac:dyDescent="0.3">
      <c r="A137" s="831" t="s">
        <v>6640</v>
      </c>
      <c r="B137" s="832" t="s">
        <v>6641</v>
      </c>
      <c r="C137" s="832" t="s">
        <v>1016</v>
      </c>
      <c r="D137" s="832" t="s">
        <v>6730</v>
      </c>
      <c r="E137" s="832" t="s">
        <v>6731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601</v>
      </c>
      <c r="P137" s="837"/>
      <c r="Q137" s="850">
        <v>601</v>
      </c>
    </row>
    <row r="138" spans="1:17" ht="14.4" customHeight="1" x14ac:dyDescent="0.3">
      <c r="A138" s="831" t="s">
        <v>6640</v>
      </c>
      <c r="B138" s="832" t="s">
        <v>6641</v>
      </c>
      <c r="C138" s="832" t="s">
        <v>1016</v>
      </c>
      <c r="D138" s="832" t="s">
        <v>6732</v>
      </c>
      <c r="E138" s="832" t="s">
        <v>6733</v>
      </c>
      <c r="F138" s="849">
        <v>3</v>
      </c>
      <c r="G138" s="849">
        <v>567</v>
      </c>
      <c r="H138" s="849"/>
      <c r="I138" s="849">
        <v>189</v>
      </c>
      <c r="J138" s="849"/>
      <c r="K138" s="849"/>
      <c r="L138" s="849"/>
      <c r="M138" s="849"/>
      <c r="N138" s="849">
        <v>17</v>
      </c>
      <c r="O138" s="849">
        <v>3213</v>
      </c>
      <c r="P138" s="837"/>
      <c r="Q138" s="850">
        <v>189</v>
      </c>
    </row>
    <row r="139" spans="1:17" ht="14.4" customHeight="1" x14ac:dyDescent="0.3">
      <c r="A139" s="831" t="s">
        <v>6640</v>
      </c>
      <c r="B139" s="832" t="s">
        <v>6641</v>
      </c>
      <c r="C139" s="832" t="s">
        <v>1016</v>
      </c>
      <c r="D139" s="832" t="s">
        <v>6732</v>
      </c>
      <c r="E139" s="832" t="s">
        <v>6734</v>
      </c>
      <c r="F139" s="849">
        <v>3</v>
      </c>
      <c r="G139" s="849">
        <v>567</v>
      </c>
      <c r="H139" s="849">
        <v>0.5</v>
      </c>
      <c r="I139" s="849">
        <v>189</v>
      </c>
      <c r="J139" s="849">
        <v>6</v>
      </c>
      <c r="K139" s="849">
        <v>1134</v>
      </c>
      <c r="L139" s="849">
        <v>1</v>
      </c>
      <c r="M139" s="849">
        <v>189</v>
      </c>
      <c r="N139" s="849">
        <v>3</v>
      </c>
      <c r="O139" s="849">
        <v>567</v>
      </c>
      <c r="P139" s="837">
        <v>0.5</v>
      </c>
      <c r="Q139" s="850">
        <v>189</v>
      </c>
    </row>
    <row r="140" spans="1:17" ht="14.4" customHeight="1" x14ac:dyDescent="0.3">
      <c r="A140" s="831" t="s">
        <v>6640</v>
      </c>
      <c r="B140" s="832" t="s">
        <v>6641</v>
      </c>
      <c r="C140" s="832" t="s">
        <v>1016</v>
      </c>
      <c r="D140" s="832" t="s">
        <v>6735</v>
      </c>
      <c r="E140" s="832" t="s">
        <v>6736</v>
      </c>
      <c r="F140" s="849"/>
      <c r="G140" s="849"/>
      <c r="H140" s="849"/>
      <c r="I140" s="849"/>
      <c r="J140" s="849">
        <v>3</v>
      </c>
      <c r="K140" s="849">
        <v>537</v>
      </c>
      <c r="L140" s="849">
        <v>1</v>
      </c>
      <c r="M140" s="849">
        <v>179</v>
      </c>
      <c r="N140" s="849"/>
      <c r="O140" s="849"/>
      <c r="P140" s="837"/>
      <c r="Q140" s="850"/>
    </row>
    <row r="141" spans="1:17" ht="14.4" customHeight="1" x14ac:dyDescent="0.3">
      <c r="A141" s="831" t="s">
        <v>6640</v>
      </c>
      <c r="B141" s="832" t="s">
        <v>6641</v>
      </c>
      <c r="C141" s="832" t="s">
        <v>1016</v>
      </c>
      <c r="D141" s="832" t="s">
        <v>6735</v>
      </c>
      <c r="E141" s="832" t="s">
        <v>6737</v>
      </c>
      <c r="F141" s="849"/>
      <c r="G141" s="849"/>
      <c r="H141" s="849"/>
      <c r="I141" s="849"/>
      <c r="J141" s="849">
        <v>1</v>
      </c>
      <c r="K141" s="849">
        <v>179</v>
      </c>
      <c r="L141" s="849">
        <v>1</v>
      </c>
      <c r="M141" s="849">
        <v>179</v>
      </c>
      <c r="N141" s="849"/>
      <c r="O141" s="849"/>
      <c r="P141" s="837"/>
      <c r="Q141" s="850"/>
    </row>
    <row r="142" spans="1:17" ht="14.4" customHeight="1" x14ac:dyDescent="0.3">
      <c r="A142" s="831" t="s">
        <v>6640</v>
      </c>
      <c r="B142" s="832" t="s">
        <v>6641</v>
      </c>
      <c r="C142" s="832" t="s">
        <v>1016</v>
      </c>
      <c r="D142" s="832" t="s">
        <v>6738</v>
      </c>
      <c r="E142" s="832" t="s">
        <v>6739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364</v>
      </c>
      <c r="P142" s="837"/>
      <c r="Q142" s="850">
        <v>364</v>
      </c>
    </row>
    <row r="143" spans="1:17" ht="14.4" customHeight="1" x14ac:dyDescent="0.3">
      <c r="A143" s="831" t="s">
        <v>6640</v>
      </c>
      <c r="B143" s="832" t="s">
        <v>6641</v>
      </c>
      <c r="C143" s="832" t="s">
        <v>1016</v>
      </c>
      <c r="D143" s="832" t="s">
        <v>6738</v>
      </c>
      <c r="E143" s="832" t="s">
        <v>6740</v>
      </c>
      <c r="F143" s="849">
        <v>1</v>
      </c>
      <c r="G143" s="849">
        <v>364</v>
      </c>
      <c r="H143" s="849">
        <v>1</v>
      </c>
      <c r="I143" s="849">
        <v>364</v>
      </c>
      <c r="J143" s="849">
        <v>1</v>
      </c>
      <c r="K143" s="849">
        <v>364</v>
      </c>
      <c r="L143" s="849">
        <v>1</v>
      </c>
      <c r="M143" s="849">
        <v>364</v>
      </c>
      <c r="N143" s="849"/>
      <c r="O143" s="849"/>
      <c r="P143" s="837"/>
      <c r="Q143" s="850"/>
    </row>
    <row r="144" spans="1:17" ht="14.4" customHeight="1" x14ac:dyDescent="0.3">
      <c r="A144" s="831" t="s">
        <v>6640</v>
      </c>
      <c r="B144" s="832" t="s">
        <v>6641</v>
      </c>
      <c r="C144" s="832" t="s">
        <v>1016</v>
      </c>
      <c r="D144" s="832" t="s">
        <v>6741</v>
      </c>
      <c r="E144" s="832" t="s">
        <v>6742</v>
      </c>
      <c r="F144" s="849">
        <v>45</v>
      </c>
      <c r="G144" s="849">
        <v>10305</v>
      </c>
      <c r="H144" s="849">
        <v>1.3636363636363635</v>
      </c>
      <c r="I144" s="849">
        <v>229</v>
      </c>
      <c r="J144" s="849">
        <v>33</v>
      </c>
      <c r="K144" s="849">
        <v>7557</v>
      </c>
      <c r="L144" s="849">
        <v>1</v>
      </c>
      <c r="M144" s="849">
        <v>229</v>
      </c>
      <c r="N144" s="849">
        <v>60</v>
      </c>
      <c r="O144" s="849">
        <v>13722</v>
      </c>
      <c r="P144" s="837">
        <v>1.8157999206034141</v>
      </c>
      <c r="Q144" s="850">
        <v>228.7</v>
      </c>
    </row>
    <row r="145" spans="1:17" ht="14.4" customHeight="1" x14ac:dyDescent="0.3">
      <c r="A145" s="831" t="s">
        <v>6640</v>
      </c>
      <c r="B145" s="832" t="s">
        <v>6641</v>
      </c>
      <c r="C145" s="832" t="s">
        <v>1016</v>
      </c>
      <c r="D145" s="832" t="s">
        <v>6743</v>
      </c>
      <c r="E145" s="832" t="s">
        <v>6744</v>
      </c>
      <c r="F145" s="849">
        <v>1</v>
      </c>
      <c r="G145" s="849">
        <v>159</v>
      </c>
      <c r="H145" s="849"/>
      <c r="I145" s="849">
        <v>159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6640</v>
      </c>
      <c r="B146" s="832" t="s">
        <v>6641</v>
      </c>
      <c r="C146" s="832" t="s">
        <v>1016</v>
      </c>
      <c r="D146" s="832" t="s">
        <v>6745</v>
      </c>
      <c r="E146" s="832" t="s">
        <v>6746</v>
      </c>
      <c r="F146" s="849">
        <v>3</v>
      </c>
      <c r="G146" s="849">
        <v>1386</v>
      </c>
      <c r="H146" s="849">
        <v>0.75</v>
      </c>
      <c r="I146" s="849">
        <v>462</v>
      </c>
      <c r="J146" s="849">
        <v>4</v>
      </c>
      <c r="K146" s="849">
        <v>1848</v>
      </c>
      <c r="L146" s="849">
        <v>1</v>
      </c>
      <c r="M146" s="849">
        <v>462</v>
      </c>
      <c r="N146" s="849">
        <v>1</v>
      </c>
      <c r="O146" s="849">
        <v>462</v>
      </c>
      <c r="P146" s="837">
        <v>0.25</v>
      </c>
      <c r="Q146" s="850">
        <v>462</v>
      </c>
    </row>
    <row r="147" spans="1:17" ht="14.4" customHeight="1" x14ac:dyDescent="0.3">
      <c r="A147" s="831" t="s">
        <v>6640</v>
      </c>
      <c r="B147" s="832" t="s">
        <v>6641</v>
      </c>
      <c r="C147" s="832" t="s">
        <v>1016</v>
      </c>
      <c r="D147" s="832" t="s">
        <v>6747</v>
      </c>
      <c r="E147" s="832" t="s">
        <v>6748</v>
      </c>
      <c r="F147" s="849">
        <v>13</v>
      </c>
      <c r="G147" s="849">
        <v>7306</v>
      </c>
      <c r="H147" s="849">
        <v>0.61904761904761907</v>
      </c>
      <c r="I147" s="849">
        <v>562</v>
      </c>
      <c r="J147" s="849">
        <v>21</v>
      </c>
      <c r="K147" s="849">
        <v>11802</v>
      </c>
      <c r="L147" s="849">
        <v>1</v>
      </c>
      <c r="M147" s="849">
        <v>562</v>
      </c>
      <c r="N147" s="849">
        <v>10</v>
      </c>
      <c r="O147" s="849">
        <v>5620</v>
      </c>
      <c r="P147" s="837">
        <v>0.47619047619047616</v>
      </c>
      <c r="Q147" s="850">
        <v>562</v>
      </c>
    </row>
    <row r="148" spans="1:17" ht="14.4" customHeight="1" x14ac:dyDescent="0.3">
      <c r="A148" s="831" t="s">
        <v>6640</v>
      </c>
      <c r="B148" s="832" t="s">
        <v>6641</v>
      </c>
      <c r="C148" s="832" t="s">
        <v>1016</v>
      </c>
      <c r="D148" s="832" t="s">
        <v>6747</v>
      </c>
      <c r="E148" s="832" t="s">
        <v>6749</v>
      </c>
      <c r="F148" s="849">
        <v>1</v>
      </c>
      <c r="G148" s="849">
        <v>562</v>
      </c>
      <c r="H148" s="849">
        <v>1</v>
      </c>
      <c r="I148" s="849">
        <v>562</v>
      </c>
      <c r="J148" s="849">
        <v>1</v>
      </c>
      <c r="K148" s="849">
        <v>562</v>
      </c>
      <c r="L148" s="849">
        <v>1</v>
      </c>
      <c r="M148" s="849">
        <v>562</v>
      </c>
      <c r="N148" s="849">
        <v>2</v>
      </c>
      <c r="O148" s="849">
        <v>1124</v>
      </c>
      <c r="P148" s="837">
        <v>2</v>
      </c>
      <c r="Q148" s="850">
        <v>562</v>
      </c>
    </row>
    <row r="149" spans="1:17" ht="14.4" customHeight="1" x14ac:dyDescent="0.3">
      <c r="A149" s="831" t="s">
        <v>6640</v>
      </c>
      <c r="B149" s="832" t="s">
        <v>6641</v>
      </c>
      <c r="C149" s="832" t="s">
        <v>1016</v>
      </c>
      <c r="D149" s="832" t="s">
        <v>6750</v>
      </c>
      <c r="E149" s="832" t="s">
        <v>6751</v>
      </c>
      <c r="F149" s="849"/>
      <c r="G149" s="849"/>
      <c r="H149" s="849"/>
      <c r="I149" s="849"/>
      <c r="J149" s="849">
        <v>3</v>
      </c>
      <c r="K149" s="849">
        <v>399</v>
      </c>
      <c r="L149" s="849">
        <v>1</v>
      </c>
      <c r="M149" s="849">
        <v>133</v>
      </c>
      <c r="N149" s="849"/>
      <c r="O149" s="849"/>
      <c r="P149" s="837"/>
      <c r="Q149" s="850"/>
    </row>
    <row r="150" spans="1:17" ht="14.4" customHeight="1" x14ac:dyDescent="0.3">
      <c r="A150" s="831" t="s">
        <v>6640</v>
      </c>
      <c r="B150" s="832" t="s">
        <v>6641</v>
      </c>
      <c r="C150" s="832" t="s">
        <v>1016</v>
      </c>
      <c r="D150" s="832" t="s">
        <v>6750</v>
      </c>
      <c r="E150" s="832" t="s">
        <v>6752</v>
      </c>
      <c r="F150" s="849">
        <v>4</v>
      </c>
      <c r="G150" s="849">
        <v>532</v>
      </c>
      <c r="H150" s="849"/>
      <c r="I150" s="849">
        <v>133</v>
      </c>
      <c r="J150" s="849"/>
      <c r="K150" s="849"/>
      <c r="L150" s="849"/>
      <c r="M150" s="849"/>
      <c r="N150" s="849">
        <v>1</v>
      </c>
      <c r="O150" s="849">
        <v>133</v>
      </c>
      <c r="P150" s="837"/>
      <c r="Q150" s="850">
        <v>133</v>
      </c>
    </row>
    <row r="151" spans="1:17" ht="14.4" customHeight="1" x14ac:dyDescent="0.3">
      <c r="A151" s="831" t="s">
        <v>6640</v>
      </c>
      <c r="B151" s="832" t="s">
        <v>6641</v>
      </c>
      <c r="C151" s="832" t="s">
        <v>1016</v>
      </c>
      <c r="D151" s="832" t="s">
        <v>6753</v>
      </c>
      <c r="E151" s="832" t="s">
        <v>6754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179</v>
      </c>
      <c r="P151" s="837"/>
      <c r="Q151" s="850">
        <v>179</v>
      </c>
    </row>
    <row r="152" spans="1:17" ht="14.4" customHeight="1" x14ac:dyDescent="0.3">
      <c r="A152" s="831" t="s">
        <v>6640</v>
      </c>
      <c r="B152" s="832" t="s">
        <v>6641</v>
      </c>
      <c r="C152" s="832" t="s">
        <v>1016</v>
      </c>
      <c r="D152" s="832" t="s">
        <v>6755</v>
      </c>
      <c r="E152" s="832" t="s">
        <v>6756</v>
      </c>
      <c r="F152" s="849">
        <v>1</v>
      </c>
      <c r="G152" s="849">
        <v>414</v>
      </c>
      <c r="H152" s="849">
        <v>5.5555555555555552E-2</v>
      </c>
      <c r="I152" s="849">
        <v>414</v>
      </c>
      <c r="J152" s="849">
        <v>18</v>
      </c>
      <c r="K152" s="849">
        <v>7452</v>
      </c>
      <c r="L152" s="849">
        <v>1</v>
      </c>
      <c r="M152" s="849">
        <v>414</v>
      </c>
      <c r="N152" s="849">
        <v>7</v>
      </c>
      <c r="O152" s="849">
        <v>2898</v>
      </c>
      <c r="P152" s="837">
        <v>0.3888888888888889</v>
      </c>
      <c r="Q152" s="850">
        <v>414</v>
      </c>
    </row>
    <row r="153" spans="1:17" ht="14.4" customHeight="1" x14ac:dyDescent="0.3">
      <c r="A153" s="831" t="s">
        <v>6640</v>
      </c>
      <c r="B153" s="832" t="s">
        <v>6641</v>
      </c>
      <c r="C153" s="832" t="s">
        <v>1016</v>
      </c>
      <c r="D153" s="832" t="s">
        <v>6755</v>
      </c>
      <c r="E153" s="832" t="s">
        <v>6757</v>
      </c>
      <c r="F153" s="849"/>
      <c r="G153" s="849"/>
      <c r="H153" s="849"/>
      <c r="I153" s="849"/>
      <c r="J153" s="849">
        <v>6</v>
      </c>
      <c r="K153" s="849">
        <v>2484</v>
      </c>
      <c r="L153" s="849">
        <v>1</v>
      </c>
      <c r="M153" s="849">
        <v>414</v>
      </c>
      <c r="N153" s="849">
        <v>3</v>
      </c>
      <c r="O153" s="849">
        <v>1242</v>
      </c>
      <c r="P153" s="837">
        <v>0.5</v>
      </c>
      <c r="Q153" s="850">
        <v>414</v>
      </c>
    </row>
    <row r="154" spans="1:17" ht="14.4" customHeight="1" x14ac:dyDescent="0.3">
      <c r="A154" s="831" t="s">
        <v>6640</v>
      </c>
      <c r="B154" s="832" t="s">
        <v>6641</v>
      </c>
      <c r="C154" s="832" t="s">
        <v>1016</v>
      </c>
      <c r="D154" s="832" t="s">
        <v>6758</v>
      </c>
      <c r="E154" s="832" t="s">
        <v>6759</v>
      </c>
      <c r="F154" s="849"/>
      <c r="G154" s="849"/>
      <c r="H154" s="849"/>
      <c r="I154" s="849"/>
      <c r="J154" s="849">
        <v>2</v>
      </c>
      <c r="K154" s="849">
        <v>1882</v>
      </c>
      <c r="L154" s="849">
        <v>1</v>
      </c>
      <c r="M154" s="849">
        <v>941</v>
      </c>
      <c r="N154" s="849">
        <v>1</v>
      </c>
      <c r="O154" s="849">
        <v>941</v>
      </c>
      <c r="P154" s="837">
        <v>0.5</v>
      </c>
      <c r="Q154" s="850">
        <v>941</v>
      </c>
    </row>
    <row r="155" spans="1:17" ht="14.4" customHeight="1" x14ac:dyDescent="0.3">
      <c r="A155" s="831" t="s">
        <v>6640</v>
      </c>
      <c r="B155" s="832" t="s">
        <v>6641</v>
      </c>
      <c r="C155" s="832" t="s">
        <v>1016</v>
      </c>
      <c r="D155" s="832" t="s">
        <v>6760</v>
      </c>
      <c r="E155" s="832" t="s">
        <v>6761</v>
      </c>
      <c r="F155" s="849">
        <v>1</v>
      </c>
      <c r="G155" s="849">
        <v>396</v>
      </c>
      <c r="H155" s="849"/>
      <c r="I155" s="849">
        <v>396</v>
      </c>
      <c r="J155" s="849"/>
      <c r="K155" s="849"/>
      <c r="L155" s="849"/>
      <c r="M155" s="849"/>
      <c r="N155" s="849">
        <v>7</v>
      </c>
      <c r="O155" s="849">
        <v>2772</v>
      </c>
      <c r="P155" s="837"/>
      <c r="Q155" s="850">
        <v>396</v>
      </c>
    </row>
    <row r="156" spans="1:17" ht="14.4" customHeight="1" x14ac:dyDescent="0.3">
      <c r="A156" s="831" t="s">
        <v>6640</v>
      </c>
      <c r="B156" s="832" t="s">
        <v>6641</v>
      </c>
      <c r="C156" s="832" t="s">
        <v>1016</v>
      </c>
      <c r="D156" s="832" t="s">
        <v>6760</v>
      </c>
      <c r="E156" s="832" t="s">
        <v>6762</v>
      </c>
      <c r="F156" s="849"/>
      <c r="G156" s="849"/>
      <c r="H156" s="849"/>
      <c r="I156" s="849"/>
      <c r="J156" s="849"/>
      <c r="K156" s="849"/>
      <c r="L156" s="849"/>
      <c r="M156" s="849"/>
      <c r="N156" s="849">
        <v>3</v>
      </c>
      <c r="O156" s="849">
        <v>1188</v>
      </c>
      <c r="P156" s="837"/>
      <c r="Q156" s="850">
        <v>396</v>
      </c>
    </row>
    <row r="157" spans="1:17" ht="14.4" customHeight="1" x14ac:dyDescent="0.3">
      <c r="A157" s="831" t="s">
        <v>6640</v>
      </c>
      <c r="B157" s="832" t="s">
        <v>6641</v>
      </c>
      <c r="C157" s="832" t="s">
        <v>1016</v>
      </c>
      <c r="D157" s="832" t="s">
        <v>6763</v>
      </c>
      <c r="E157" s="832" t="s">
        <v>6764</v>
      </c>
      <c r="F157" s="849"/>
      <c r="G157" s="849"/>
      <c r="H157" s="849"/>
      <c r="I157" s="849"/>
      <c r="J157" s="849">
        <v>1</v>
      </c>
      <c r="K157" s="849">
        <v>575</v>
      </c>
      <c r="L157" s="849">
        <v>1</v>
      </c>
      <c r="M157" s="849">
        <v>575</v>
      </c>
      <c r="N157" s="849"/>
      <c r="O157" s="849"/>
      <c r="P157" s="837"/>
      <c r="Q157" s="850"/>
    </row>
    <row r="158" spans="1:17" ht="14.4" customHeight="1" x14ac:dyDescent="0.3">
      <c r="A158" s="831" t="s">
        <v>6640</v>
      </c>
      <c r="B158" s="832" t="s">
        <v>6641</v>
      </c>
      <c r="C158" s="832" t="s">
        <v>1016</v>
      </c>
      <c r="D158" s="832" t="s">
        <v>6765</v>
      </c>
      <c r="E158" s="832" t="s">
        <v>6766</v>
      </c>
      <c r="F158" s="849"/>
      <c r="G158" s="849"/>
      <c r="H158" s="849"/>
      <c r="I158" s="849"/>
      <c r="J158" s="849">
        <v>1</v>
      </c>
      <c r="K158" s="849">
        <v>89</v>
      </c>
      <c r="L158" s="849">
        <v>1</v>
      </c>
      <c r="M158" s="849">
        <v>89</v>
      </c>
      <c r="N158" s="849"/>
      <c r="O158" s="849"/>
      <c r="P158" s="837"/>
      <c r="Q158" s="850"/>
    </row>
    <row r="159" spans="1:17" ht="14.4" customHeight="1" x14ac:dyDescent="0.3">
      <c r="A159" s="831" t="s">
        <v>6640</v>
      </c>
      <c r="B159" s="832" t="s">
        <v>6641</v>
      </c>
      <c r="C159" s="832" t="s">
        <v>1016</v>
      </c>
      <c r="D159" s="832" t="s">
        <v>6767</v>
      </c>
      <c r="E159" s="832" t="s">
        <v>6768</v>
      </c>
      <c r="F159" s="849">
        <v>1</v>
      </c>
      <c r="G159" s="849">
        <v>30</v>
      </c>
      <c r="H159" s="849">
        <v>0.125</v>
      </c>
      <c r="I159" s="849">
        <v>30</v>
      </c>
      <c r="J159" s="849">
        <v>8</v>
      </c>
      <c r="K159" s="849">
        <v>240</v>
      </c>
      <c r="L159" s="849">
        <v>1</v>
      </c>
      <c r="M159" s="849">
        <v>30</v>
      </c>
      <c r="N159" s="849">
        <v>1</v>
      </c>
      <c r="O159" s="849">
        <v>30</v>
      </c>
      <c r="P159" s="837">
        <v>0.125</v>
      </c>
      <c r="Q159" s="850">
        <v>30</v>
      </c>
    </row>
    <row r="160" spans="1:17" ht="14.4" customHeight="1" x14ac:dyDescent="0.3">
      <c r="A160" s="831" t="s">
        <v>6640</v>
      </c>
      <c r="B160" s="832" t="s">
        <v>6641</v>
      </c>
      <c r="C160" s="832" t="s">
        <v>1016</v>
      </c>
      <c r="D160" s="832" t="s">
        <v>6767</v>
      </c>
      <c r="E160" s="832" t="s">
        <v>6769</v>
      </c>
      <c r="F160" s="849">
        <v>184</v>
      </c>
      <c r="G160" s="849">
        <v>5520</v>
      </c>
      <c r="H160" s="849">
        <v>0.83257918552036203</v>
      </c>
      <c r="I160" s="849">
        <v>30</v>
      </c>
      <c r="J160" s="849">
        <v>221</v>
      </c>
      <c r="K160" s="849">
        <v>6630</v>
      </c>
      <c r="L160" s="849">
        <v>1</v>
      </c>
      <c r="M160" s="849">
        <v>30</v>
      </c>
      <c r="N160" s="849">
        <v>160</v>
      </c>
      <c r="O160" s="849">
        <v>4800</v>
      </c>
      <c r="P160" s="837">
        <v>0.72398190045248867</v>
      </c>
      <c r="Q160" s="850">
        <v>30</v>
      </c>
    </row>
    <row r="161" spans="1:17" ht="14.4" customHeight="1" x14ac:dyDescent="0.3">
      <c r="A161" s="831" t="s">
        <v>6640</v>
      </c>
      <c r="B161" s="832" t="s">
        <v>6641</v>
      </c>
      <c r="C161" s="832" t="s">
        <v>1016</v>
      </c>
      <c r="D161" s="832" t="s">
        <v>6770</v>
      </c>
      <c r="E161" s="832" t="s">
        <v>6771</v>
      </c>
      <c r="F161" s="849">
        <v>2</v>
      </c>
      <c r="G161" s="849">
        <v>100</v>
      </c>
      <c r="H161" s="849">
        <v>0.4</v>
      </c>
      <c r="I161" s="849">
        <v>50</v>
      </c>
      <c r="J161" s="849">
        <v>5</v>
      </c>
      <c r="K161" s="849">
        <v>250</v>
      </c>
      <c r="L161" s="849">
        <v>1</v>
      </c>
      <c r="M161" s="849">
        <v>50</v>
      </c>
      <c r="N161" s="849">
        <v>3</v>
      </c>
      <c r="O161" s="849">
        <v>150</v>
      </c>
      <c r="P161" s="837">
        <v>0.6</v>
      </c>
      <c r="Q161" s="850">
        <v>50</v>
      </c>
    </row>
    <row r="162" spans="1:17" ht="14.4" customHeight="1" x14ac:dyDescent="0.3">
      <c r="A162" s="831" t="s">
        <v>6640</v>
      </c>
      <c r="B162" s="832" t="s">
        <v>6641</v>
      </c>
      <c r="C162" s="832" t="s">
        <v>1016</v>
      </c>
      <c r="D162" s="832" t="s">
        <v>6770</v>
      </c>
      <c r="E162" s="832" t="s">
        <v>6772</v>
      </c>
      <c r="F162" s="849">
        <v>66</v>
      </c>
      <c r="G162" s="849">
        <v>3300</v>
      </c>
      <c r="H162" s="849">
        <v>3.8823529411764706</v>
      </c>
      <c r="I162" s="849">
        <v>50</v>
      </c>
      <c r="J162" s="849">
        <v>17</v>
      </c>
      <c r="K162" s="849">
        <v>850</v>
      </c>
      <c r="L162" s="849">
        <v>1</v>
      </c>
      <c r="M162" s="849">
        <v>50</v>
      </c>
      <c r="N162" s="849">
        <v>21</v>
      </c>
      <c r="O162" s="849">
        <v>1050</v>
      </c>
      <c r="P162" s="837">
        <v>1.2352941176470589</v>
      </c>
      <c r="Q162" s="850">
        <v>50</v>
      </c>
    </row>
    <row r="163" spans="1:17" ht="14.4" customHeight="1" x14ac:dyDescent="0.3">
      <c r="A163" s="831" t="s">
        <v>6640</v>
      </c>
      <c r="B163" s="832" t="s">
        <v>6641</v>
      </c>
      <c r="C163" s="832" t="s">
        <v>1016</v>
      </c>
      <c r="D163" s="832" t="s">
        <v>6773</v>
      </c>
      <c r="E163" s="832" t="s">
        <v>6774</v>
      </c>
      <c r="F163" s="849">
        <v>762</v>
      </c>
      <c r="G163" s="849">
        <v>9144</v>
      </c>
      <c r="H163" s="849">
        <v>0.94423791821561343</v>
      </c>
      <c r="I163" s="849">
        <v>12</v>
      </c>
      <c r="J163" s="849">
        <v>807</v>
      </c>
      <c r="K163" s="849">
        <v>9684</v>
      </c>
      <c r="L163" s="849">
        <v>1</v>
      </c>
      <c r="M163" s="849">
        <v>12</v>
      </c>
      <c r="N163" s="849">
        <v>377</v>
      </c>
      <c r="O163" s="849">
        <v>4569</v>
      </c>
      <c r="P163" s="837">
        <v>0.47180916976456011</v>
      </c>
      <c r="Q163" s="850">
        <v>12.119363395225465</v>
      </c>
    </row>
    <row r="164" spans="1:17" ht="14.4" customHeight="1" x14ac:dyDescent="0.3">
      <c r="A164" s="831" t="s">
        <v>6640</v>
      </c>
      <c r="B164" s="832" t="s">
        <v>6641</v>
      </c>
      <c r="C164" s="832" t="s">
        <v>1016</v>
      </c>
      <c r="D164" s="832" t="s">
        <v>6773</v>
      </c>
      <c r="E164" s="832" t="s">
        <v>6775</v>
      </c>
      <c r="F164" s="849"/>
      <c r="G164" s="849"/>
      <c r="H164" s="849"/>
      <c r="I164" s="849"/>
      <c r="J164" s="849">
        <v>2</v>
      </c>
      <c r="K164" s="849">
        <v>24</v>
      </c>
      <c r="L164" s="849">
        <v>1</v>
      </c>
      <c r="M164" s="849">
        <v>12</v>
      </c>
      <c r="N164" s="849"/>
      <c r="O164" s="849"/>
      <c r="P164" s="837"/>
      <c r="Q164" s="850"/>
    </row>
    <row r="165" spans="1:17" ht="14.4" customHeight="1" x14ac:dyDescent="0.3">
      <c r="A165" s="831" t="s">
        <v>6640</v>
      </c>
      <c r="B165" s="832" t="s">
        <v>6641</v>
      </c>
      <c r="C165" s="832" t="s">
        <v>1016</v>
      </c>
      <c r="D165" s="832" t="s">
        <v>6776</v>
      </c>
      <c r="E165" s="832" t="s">
        <v>6777</v>
      </c>
      <c r="F165" s="849">
        <v>99</v>
      </c>
      <c r="G165" s="849">
        <v>18117</v>
      </c>
      <c r="H165" s="849">
        <v>0.63461538461538458</v>
      </c>
      <c r="I165" s="849">
        <v>183</v>
      </c>
      <c r="J165" s="849">
        <v>156</v>
      </c>
      <c r="K165" s="849">
        <v>28548</v>
      </c>
      <c r="L165" s="849">
        <v>1</v>
      </c>
      <c r="M165" s="849">
        <v>183</v>
      </c>
      <c r="N165" s="849">
        <v>172</v>
      </c>
      <c r="O165" s="849">
        <v>31476</v>
      </c>
      <c r="P165" s="837">
        <v>1.1025641025641026</v>
      </c>
      <c r="Q165" s="850">
        <v>183</v>
      </c>
    </row>
    <row r="166" spans="1:17" ht="14.4" customHeight="1" x14ac:dyDescent="0.3">
      <c r="A166" s="831" t="s">
        <v>6640</v>
      </c>
      <c r="B166" s="832" t="s">
        <v>6641</v>
      </c>
      <c r="C166" s="832" t="s">
        <v>1016</v>
      </c>
      <c r="D166" s="832" t="s">
        <v>6776</v>
      </c>
      <c r="E166" s="832" t="s">
        <v>6778</v>
      </c>
      <c r="F166" s="849">
        <v>2</v>
      </c>
      <c r="G166" s="849">
        <v>366</v>
      </c>
      <c r="H166" s="849">
        <v>0.2857142857142857</v>
      </c>
      <c r="I166" s="849">
        <v>183</v>
      </c>
      <c r="J166" s="849">
        <v>7</v>
      </c>
      <c r="K166" s="849">
        <v>1281</v>
      </c>
      <c r="L166" s="849">
        <v>1</v>
      </c>
      <c r="M166" s="849">
        <v>183</v>
      </c>
      <c r="N166" s="849"/>
      <c r="O166" s="849"/>
      <c r="P166" s="837"/>
      <c r="Q166" s="850"/>
    </row>
    <row r="167" spans="1:17" ht="14.4" customHeight="1" x14ac:dyDescent="0.3">
      <c r="A167" s="831" t="s">
        <v>6640</v>
      </c>
      <c r="B167" s="832" t="s">
        <v>6641</v>
      </c>
      <c r="C167" s="832" t="s">
        <v>1016</v>
      </c>
      <c r="D167" s="832" t="s">
        <v>6779</v>
      </c>
      <c r="E167" s="832" t="s">
        <v>6780</v>
      </c>
      <c r="F167" s="849">
        <v>1</v>
      </c>
      <c r="G167" s="849">
        <v>73</v>
      </c>
      <c r="H167" s="849"/>
      <c r="I167" s="849">
        <v>73</v>
      </c>
      <c r="J167" s="849"/>
      <c r="K167" s="849"/>
      <c r="L167" s="849"/>
      <c r="M167" s="849"/>
      <c r="N167" s="849">
        <v>2</v>
      </c>
      <c r="O167" s="849">
        <v>146</v>
      </c>
      <c r="P167" s="837"/>
      <c r="Q167" s="850">
        <v>73</v>
      </c>
    </row>
    <row r="168" spans="1:17" ht="14.4" customHeight="1" x14ac:dyDescent="0.3">
      <c r="A168" s="831" t="s">
        <v>6640</v>
      </c>
      <c r="B168" s="832" t="s">
        <v>6641</v>
      </c>
      <c r="C168" s="832" t="s">
        <v>1016</v>
      </c>
      <c r="D168" s="832" t="s">
        <v>6779</v>
      </c>
      <c r="E168" s="832" t="s">
        <v>6781</v>
      </c>
      <c r="F168" s="849">
        <v>35</v>
      </c>
      <c r="G168" s="849">
        <v>2555</v>
      </c>
      <c r="H168" s="849">
        <v>1</v>
      </c>
      <c r="I168" s="849">
        <v>73</v>
      </c>
      <c r="J168" s="849">
        <v>35</v>
      </c>
      <c r="K168" s="849">
        <v>2555</v>
      </c>
      <c r="L168" s="849">
        <v>1</v>
      </c>
      <c r="M168" s="849">
        <v>73</v>
      </c>
      <c r="N168" s="849">
        <v>29</v>
      </c>
      <c r="O168" s="849">
        <v>2117</v>
      </c>
      <c r="P168" s="837">
        <v>0.82857142857142863</v>
      </c>
      <c r="Q168" s="850">
        <v>73</v>
      </c>
    </row>
    <row r="169" spans="1:17" ht="14.4" customHeight="1" x14ac:dyDescent="0.3">
      <c r="A169" s="831" t="s">
        <v>6640</v>
      </c>
      <c r="B169" s="832" t="s">
        <v>6641</v>
      </c>
      <c r="C169" s="832" t="s">
        <v>1016</v>
      </c>
      <c r="D169" s="832" t="s">
        <v>6782</v>
      </c>
      <c r="E169" s="832" t="s">
        <v>6783</v>
      </c>
      <c r="F169" s="849">
        <v>3</v>
      </c>
      <c r="G169" s="849">
        <v>552</v>
      </c>
      <c r="H169" s="849">
        <v>0.75</v>
      </c>
      <c r="I169" s="849">
        <v>184</v>
      </c>
      <c r="J169" s="849">
        <v>4</v>
      </c>
      <c r="K169" s="849">
        <v>736</v>
      </c>
      <c r="L169" s="849">
        <v>1</v>
      </c>
      <c r="M169" s="849">
        <v>184</v>
      </c>
      <c r="N169" s="849">
        <v>6</v>
      </c>
      <c r="O169" s="849">
        <v>1104</v>
      </c>
      <c r="P169" s="837">
        <v>1.5</v>
      </c>
      <c r="Q169" s="850">
        <v>184</v>
      </c>
    </row>
    <row r="170" spans="1:17" ht="14.4" customHeight="1" x14ac:dyDescent="0.3">
      <c r="A170" s="831" t="s">
        <v>6640</v>
      </c>
      <c r="B170" s="832" t="s">
        <v>6641</v>
      </c>
      <c r="C170" s="832" t="s">
        <v>1016</v>
      </c>
      <c r="D170" s="832" t="s">
        <v>6782</v>
      </c>
      <c r="E170" s="832" t="s">
        <v>6784</v>
      </c>
      <c r="F170" s="849">
        <v>23</v>
      </c>
      <c r="G170" s="849">
        <v>4232</v>
      </c>
      <c r="H170" s="849">
        <v>0.46938775510204084</v>
      </c>
      <c r="I170" s="849">
        <v>184</v>
      </c>
      <c r="J170" s="849">
        <v>49</v>
      </c>
      <c r="K170" s="849">
        <v>9016</v>
      </c>
      <c r="L170" s="849">
        <v>1</v>
      </c>
      <c r="M170" s="849">
        <v>184</v>
      </c>
      <c r="N170" s="849">
        <v>47</v>
      </c>
      <c r="O170" s="849">
        <v>8648</v>
      </c>
      <c r="P170" s="837">
        <v>0.95918367346938771</v>
      </c>
      <c r="Q170" s="850">
        <v>184</v>
      </c>
    </row>
    <row r="171" spans="1:17" ht="14.4" customHeight="1" x14ac:dyDescent="0.3">
      <c r="A171" s="831" t="s">
        <v>6640</v>
      </c>
      <c r="B171" s="832" t="s">
        <v>6641</v>
      </c>
      <c r="C171" s="832" t="s">
        <v>1016</v>
      </c>
      <c r="D171" s="832" t="s">
        <v>6785</v>
      </c>
      <c r="E171" s="832" t="s">
        <v>6786</v>
      </c>
      <c r="F171" s="849"/>
      <c r="G171" s="849"/>
      <c r="H171" s="849"/>
      <c r="I171" s="849"/>
      <c r="J171" s="849">
        <v>1</v>
      </c>
      <c r="K171" s="849">
        <v>1285</v>
      </c>
      <c r="L171" s="849">
        <v>1</v>
      </c>
      <c r="M171" s="849">
        <v>1285</v>
      </c>
      <c r="N171" s="849"/>
      <c r="O171" s="849"/>
      <c r="P171" s="837"/>
      <c r="Q171" s="850"/>
    </row>
    <row r="172" spans="1:17" ht="14.4" customHeight="1" x14ac:dyDescent="0.3">
      <c r="A172" s="831" t="s">
        <v>6640</v>
      </c>
      <c r="B172" s="832" t="s">
        <v>6641</v>
      </c>
      <c r="C172" s="832" t="s">
        <v>1016</v>
      </c>
      <c r="D172" s="832" t="s">
        <v>6787</v>
      </c>
      <c r="E172" s="832" t="s">
        <v>6788</v>
      </c>
      <c r="F172" s="849">
        <v>1873</v>
      </c>
      <c r="G172" s="849">
        <v>279077</v>
      </c>
      <c r="H172" s="849">
        <v>0.80145485665382965</v>
      </c>
      <c r="I172" s="849">
        <v>149</v>
      </c>
      <c r="J172" s="849">
        <v>2337</v>
      </c>
      <c r="K172" s="849">
        <v>348213</v>
      </c>
      <c r="L172" s="849">
        <v>1</v>
      </c>
      <c r="M172" s="849">
        <v>149</v>
      </c>
      <c r="N172" s="849">
        <v>1769</v>
      </c>
      <c r="O172" s="849">
        <v>263581</v>
      </c>
      <c r="P172" s="837">
        <v>0.75695335900727423</v>
      </c>
      <c r="Q172" s="850">
        <v>149</v>
      </c>
    </row>
    <row r="173" spans="1:17" ht="14.4" customHeight="1" x14ac:dyDescent="0.3">
      <c r="A173" s="831" t="s">
        <v>6640</v>
      </c>
      <c r="B173" s="832" t="s">
        <v>6641</v>
      </c>
      <c r="C173" s="832" t="s">
        <v>1016</v>
      </c>
      <c r="D173" s="832" t="s">
        <v>6789</v>
      </c>
      <c r="E173" s="832" t="s">
        <v>6790</v>
      </c>
      <c r="F173" s="849">
        <v>194</v>
      </c>
      <c r="G173" s="849">
        <v>5820</v>
      </c>
      <c r="H173" s="849">
        <v>0.81512605042016806</v>
      </c>
      <c r="I173" s="849">
        <v>30</v>
      </c>
      <c r="J173" s="849">
        <v>238</v>
      </c>
      <c r="K173" s="849">
        <v>7140</v>
      </c>
      <c r="L173" s="849">
        <v>1</v>
      </c>
      <c r="M173" s="849">
        <v>30</v>
      </c>
      <c r="N173" s="849">
        <v>171</v>
      </c>
      <c r="O173" s="849">
        <v>5130</v>
      </c>
      <c r="P173" s="837">
        <v>0.71848739495798319</v>
      </c>
      <c r="Q173" s="850">
        <v>30</v>
      </c>
    </row>
    <row r="174" spans="1:17" ht="14.4" customHeight="1" x14ac:dyDescent="0.3">
      <c r="A174" s="831" t="s">
        <v>6640</v>
      </c>
      <c r="B174" s="832" t="s">
        <v>6641</v>
      </c>
      <c r="C174" s="832" t="s">
        <v>1016</v>
      </c>
      <c r="D174" s="832" t="s">
        <v>6789</v>
      </c>
      <c r="E174" s="832" t="s">
        <v>6791</v>
      </c>
      <c r="F174" s="849">
        <v>1</v>
      </c>
      <c r="G174" s="849">
        <v>30</v>
      </c>
      <c r="H174" s="849">
        <v>0.125</v>
      </c>
      <c r="I174" s="849">
        <v>30</v>
      </c>
      <c r="J174" s="849">
        <v>8</v>
      </c>
      <c r="K174" s="849">
        <v>240</v>
      </c>
      <c r="L174" s="849">
        <v>1</v>
      </c>
      <c r="M174" s="849">
        <v>30</v>
      </c>
      <c r="N174" s="849">
        <v>2</v>
      </c>
      <c r="O174" s="849">
        <v>60</v>
      </c>
      <c r="P174" s="837">
        <v>0.25</v>
      </c>
      <c r="Q174" s="850">
        <v>30</v>
      </c>
    </row>
    <row r="175" spans="1:17" ht="14.4" customHeight="1" x14ac:dyDescent="0.3">
      <c r="A175" s="831" t="s">
        <v>6640</v>
      </c>
      <c r="B175" s="832" t="s">
        <v>6641</v>
      </c>
      <c r="C175" s="832" t="s">
        <v>1016</v>
      </c>
      <c r="D175" s="832" t="s">
        <v>6792</v>
      </c>
      <c r="E175" s="832" t="s">
        <v>6793</v>
      </c>
      <c r="F175" s="849">
        <v>3</v>
      </c>
      <c r="G175" s="849">
        <v>93</v>
      </c>
      <c r="H175" s="849">
        <v>1.5</v>
      </c>
      <c r="I175" s="849">
        <v>31</v>
      </c>
      <c r="J175" s="849">
        <v>2</v>
      </c>
      <c r="K175" s="849">
        <v>62</v>
      </c>
      <c r="L175" s="849">
        <v>1</v>
      </c>
      <c r="M175" s="849">
        <v>31</v>
      </c>
      <c r="N175" s="849"/>
      <c r="O175" s="849"/>
      <c r="P175" s="837"/>
      <c r="Q175" s="850"/>
    </row>
    <row r="176" spans="1:17" ht="14.4" customHeight="1" x14ac:dyDescent="0.3">
      <c r="A176" s="831" t="s">
        <v>6640</v>
      </c>
      <c r="B176" s="832" t="s">
        <v>6641</v>
      </c>
      <c r="C176" s="832" t="s">
        <v>1016</v>
      </c>
      <c r="D176" s="832" t="s">
        <v>6792</v>
      </c>
      <c r="E176" s="832" t="s">
        <v>6794</v>
      </c>
      <c r="F176" s="849">
        <v>84</v>
      </c>
      <c r="G176" s="849">
        <v>2604</v>
      </c>
      <c r="H176" s="849">
        <v>1.826086956521739</v>
      </c>
      <c r="I176" s="849">
        <v>31</v>
      </c>
      <c r="J176" s="849">
        <v>46</v>
      </c>
      <c r="K176" s="849">
        <v>1426</v>
      </c>
      <c r="L176" s="849">
        <v>1</v>
      </c>
      <c r="M176" s="849">
        <v>31</v>
      </c>
      <c r="N176" s="849">
        <v>39</v>
      </c>
      <c r="O176" s="849">
        <v>1209</v>
      </c>
      <c r="P176" s="837">
        <v>0.84782608695652173</v>
      </c>
      <c r="Q176" s="850">
        <v>31</v>
      </c>
    </row>
    <row r="177" spans="1:17" ht="14.4" customHeight="1" x14ac:dyDescent="0.3">
      <c r="A177" s="831" t="s">
        <v>6640</v>
      </c>
      <c r="B177" s="832" t="s">
        <v>6641</v>
      </c>
      <c r="C177" s="832" t="s">
        <v>1016</v>
      </c>
      <c r="D177" s="832" t="s">
        <v>6795</v>
      </c>
      <c r="E177" s="832" t="s">
        <v>6796</v>
      </c>
      <c r="F177" s="849">
        <v>97</v>
      </c>
      <c r="G177" s="849">
        <v>2619</v>
      </c>
      <c r="H177" s="849">
        <v>1.5901639344262295</v>
      </c>
      <c r="I177" s="849">
        <v>27</v>
      </c>
      <c r="J177" s="849">
        <v>61</v>
      </c>
      <c r="K177" s="849">
        <v>1647</v>
      </c>
      <c r="L177" s="849">
        <v>1</v>
      </c>
      <c r="M177" s="849">
        <v>27</v>
      </c>
      <c r="N177" s="849">
        <v>45</v>
      </c>
      <c r="O177" s="849">
        <v>1227</v>
      </c>
      <c r="P177" s="837">
        <v>0.74499089253187611</v>
      </c>
      <c r="Q177" s="850">
        <v>27.266666666666666</v>
      </c>
    </row>
    <row r="178" spans="1:17" ht="14.4" customHeight="1" x14ac:dyDescent="0.3">
      <c r="A178" s="831" t="s">
        <v>6640</v>
      </c>
      <c r="B178" s="832" t="s">
        <v>6641</v>
      </c>
      <c r="C178" s="832" t="s">
        <v>1016</v>
      </c>
      <c r="D178" s="832" t="s">
        <v>6795</v>
      </c>
      <c r="E178" s="832" t="s">
        <v>6797</v>
      </c>
      <c r="F178" s="849">
        <v>1</v>
      </c>
      <c r="G178" s="849">
        <v>27</v>
      </c>
      <c r="H178" s="849">
        <v>0.5</v>
      </c>
      <c r="I178" s="849">
        <v>27</v>
      </c>
      <c r="J178" s="849">
        <v>2</v>
      </c>
      <c r="K178" s="849">
        <v>54</v>
      </c>
      <c r="L178" s="849">
        <v>1</v>
      </c>
      <c r="M178" s="849">
        <v>27</v>
      </c>
      <c r="N178" s="849"/>
      <c r="O178" s="849"/>
      <c r="P178" s="837"/>
      <c r="Q178" s="850"/>
    </row>
    <row r="179" spans="1:17" ht="14.4" customHeight="1" x14ac:dyDescent="0.3">
      <c r="A179" s="831" t="s">
        <v>6640</v>
      </c>
      <c r="B179" s="832" t="s">
        <v>6641</v>
      </c>
      <c r="C179" s="832" t="s">
        <v>1016</v>
      </c>
      <c r="D179" s="832" t="s">
        <v>6798</v>
      </c>
      <c r="E179" s="832" t="s">
        <v>6799</v>
      </c>
      <c r="F179" s="849">
        <v>7</v>
      </c>
      <c r="G179" s="849">
        <v>1792</v>
      </c>
      <c r="H179" s="849">
        <v>2.3333333333333335</v>
      </c>
      <c r="I179" s="849">
        <v>256</v>
      </c>
      <c r="J179" s="849">
        <v>3</v>
      </c>
      <c r="K179" s="849">
        <v>768</v>
      </c>
      <c r="L179" s="849">
        <v>1</v>
      </c>
      <c r="M179" s="849">
        <v>256</v>
      </c>
      <c r="N179" s="849"/>
      <c r="O179" s="849"/>
      <c r="P179" s="837"/>
      <c r="Q179" s="850"/>
    </row>
    <row r="180" spans="1:17" ht="14.4" customHeight="1" x14ac:dyDescent="0.3">
      <c r="A180" s="831" t="s">
        <v>6640</v>
      </c>
      <c r="B180" s="832" t="s">
        <v>6641</v>
      </c>
      <c r="C180" s="832" t="s">
        <v>1016</v>
      </c>
      <c r="D180" s="832" t="s">
        <v>6798</v>
      </c>
      <c r="E180" s="832" t="s">
        <v>6800</v>
      </c>
      <c r="F180" s="849">
        <v>8</v>
      </c>
      <c r="G180" s="849">
        <v>2048</v>
      </c>
      <c r="H180" s="849">
        <v>0.53333333333333333</v>
      </c>
      <c r="I180" s="849">
        <v>256</v>
      </c>
      <c r="J180" s="849">
        <v>15</v>
      </c>
      <c r="K180" s="849">
        <v>3840</v>
      </c>
      <c r="L180" s="849">
        <v>1</v>
      </c>
      <c r="M180" s="849">
        <v>256</v>
      </c>
      <c r="N180" s="849">
        <v>6</v>
      </c>
      <c r="O180" s="849">
        <v>1536</v>
      </c>
      <c r="P180" s="837">
        <v>0.4</v>
      </c>
      <c r="Q180" s="850">
        <v>256</v>
      </c>
    </row>
    <row r="181" spans="1:17" ht="14.4" customHeight="1" x14ac:dyDescent="0.3">
      <c r="A181" s="831" t="s">
        <v>6640</v>
      </c>
      <c r="B181" s="832" t="s">
        <v>6641</v>
      </c>
      <c r="C181" s="832" t="s">
        <v>1016</v>
      </c>
      <c r="D181" s="832" t="s">
        <v>6801</v>
      </c>
      <c r="E181" s="832" t="s">
        <v>6802</v>
      </c>
      <c r="F181" s="849"/>
      <c r="G181" s="849"/>
      <c r="H181" s="849"/>
      <c r="I181" s="849"/>
      <c r="J181" s="849">
        <v>1</v>
      </c>
      <c r="K181" s="849">
        <v>163</v>
      </c>
      <c r="L181" s="849">
        <v>1</v>
      </c>
      <c r="M181" s="849">
        <v>163</v>
      </c>
      <c r="N181" s="849"/>
      <c r="O181" s="849"/>
      <c r="P181" s="837"/>
      <c r="Q181" s="850"/>
    </row>
    <row r="182" spans="1:17" ht="14.4" customHeight="1" x14ac:dyDescent="0.3">
      <c r="A182" s="831" t="s">
        <v>6640</v>
      </c>
      <c r="B182" s="832" t="s">
        <v>6641</v>
      </c>
      <c r="C182" s="832" t="s">
        <v>1016</v>
      </c>
      <c r="D182" s="832" t="s">
        <v>6803</v>
      </c>
      <c r="E182" s="832" t="s">
        <v>6804</v>
      </c>
      <c r="F182" s="849">
        <v>14</v>
      </c>
      <c r="G182" s="849">
        <v>308</v>
      </c>
      <c r="H182" s="849">
        <v>2</v>
      </c>
      <c r="I182" s="849">
        <v>22</v>
      </c>
      <c r="J182" s="849">
        <v>7</v>
      </c>
      <c r="K182" s="849">
        <v>154</v>
      </c>
      <c r="L182" s="849">
        <v>1</v>
      </c>
      <c r="M182" s="849">
        <v>22</v>
      </c>
      <c r="N182" s="849">
        <v>1</v>
      </c>
      <c r="O182" s="849">
        <v>22</v>
      </c>
      <c r="P182" s="837">
        <v>0.14285714285714285</v>
      </c>
      <c r="Q182" s="850">
        <v>22</v>
      </c>
    </row>
    <row r="183" spans="1:17" ht="14.4" customHeight="1" x14ac:dyDescent="0.3">
      <c r="A183" s="831" t="s">
        <v>6640</v>
      </c>
      <c r="B183" s="832" t="s">
        <v>6641</v>
      </c>
      <c r="C183" s="832" t="s">
        <v>1016</v>
      </c>
      <c r="D183" s="832" t="s">
        <v>6803</v>
      </c>
      <c r="E183" s="832" t="s">
        <v>6805</v>
      </c>
      <c r="F183" s="849">
        <v>1</v>
      </c>
      <c r="G183" s="849">
        <v>22</v>
      </c>
      <c r="H183" s="849">
        <v>0.2</v>
      </c>
      <c r="I183" s="849">
        <v>22</v>
      </c>
      <c r="J183" s="849">
        <v>5</v>
      </c>
      <c r="K183" s="849">
        <v>110</v>
      </c>
      <c r="L183" s="849">
        <v>1</v>
      </c>
      <c r="M183" s="849">
        <v>22</v>
      </c>
      <c r="N183" s="849">
        <v>7</v>
      </c>
      <c r="O183" s="849">
        <v>156</v>
      </c>
      <c r="P183" s="837">
        <v>1.4181818181818182</v>
      </c>
      <c r="Q183" s="850">
        <v>22.285714285714285</v>
      </c>
    </row>
    <row r="184" spans="1:17" ht="14.4" customHeight="1" x14ac:dyDescent="0.3">
      <c r="A184" s="831" t="s">
        <v>6640</v>
      </c>
      <c r="B184" s="832" t="s">
        <v>6641</v>
      </c>
      <c r="C184" s="832" t="s">
        <v>1016</v>
      </c>
      <c r="D184" s="832" t="s">
        <v>6806</v>
      </c>
      <c r="E184" s="832" t="s">
        <v>6807</v>
      </c>
      <c r="F184" s="849">
        <v>186</v>
      </c>
      <c r="G184" s="849">
        <v>4650</v>
      </c>
      <c r="H184" s="849">
        <v>0.99465240641711228</v>
      </c>
      <c r="I184" s="849">
        <v>25</v>
      </c>
      <c r="J184" s="849">
        <v>187</v>
      </c>
      <c r="K184" s="849">
        <v>4675</v>
      </c>
      <c r="L184" s="849">
        <v>1</v>
      </c>
      <c r="M184" s="849">
        <v>25</v>
      </c>
      <c r="N184" s="849">
        <v>143</v>
      </c>
      <c r="O184" s="849">
        <v>3597</v>
      </c>
      <c r="P184" s="837">
        <v>0.76941176470588235</v>
      </c>
      <c r="Q184" s="850">
        <v>25.153846153846153</v>
      </c>
    </row>
    <row r="185" spans="1:17" ht="14.4" customHeight="1" x14ac:dyDescent="0.3">
      <c r="A185" s="831" t="s">
        <v>6640</v>
      </c>
      <c r="B185" s="832" t="s">
        <v>6641</v>
      </c>
      <c r="C185" s="832" t="s">
        <v>1016</v>
      </c>
      <c r="D185" s="832" t="s">
        <v>6806</v>
      </c>
      <c r="E185" s="832" t="s">
        <v>6808</v>
      </c>
      <c r="F185" s="849">
        <v>2</v>
      </c>
      <c r="G185" s="849">
        <v>50</v>
      </c>
      <c r="H185" s="849">
        <v>0.33333333333333331</v>
      </c>
      <c r="I185" s="849">
        <v>25</v>
      </c>
      <c r="J185" s="849">
        <v>6</v>
      </c>
      <c r="K185" s="849">
        <v>150</v>
      </c>
      <c r="L185" s="849">
        <v>1</v>
      </c>
      <c r="M185" s="849">
        <v>25</v>
      </c>
      <c r="N185" s="849">
        <v>1</v>
      </c>
      <c r="O185" s="849">
        <v>25</v>
      </c>
      <c r="P185" s="837">
        <v>0.16666666666666666</v>
      </c>
      <c r="Q185" s="850">
        <v>25</v>
      </c>
    </row>
    <row r="186" spans="1:17" ht="14.4" customHeight="1" x14ac:dyDescent="0.3">
      <c r="A186" s="831" t="s">
        <v>6640</v>
      </c>
      <c r="B186" s="832" t="s">
        <v>6641</v>
      </c>
      <c r="C186" s="832" t="s">
        <v>1016</v>
      </c>
      <c r="D186" s="832" t="s">
        <v>6809</v>
      </c>
      <c r="E186" s="832" t="s">
        <v>6810</v>
      </c>
      <c r="F186" s="849"/>
      <c r="G186" s="849"/>
      <c r="H186" s="849"/>
      <c r="I186" s="849"/>
      <c r="J186" s="849">
        <v>3</v>
      </c>
      <c r="K186" s="849">
        <v>99</v>
      </c>
      <c r="L186" s="849">
        <v>1</v>
      </c>
      <c r="M186" s="849">
        <v>33</v>
      </c>
      <c r="N186" s="849">
        <v>1</v>
      </c>
      <c r="O186" s="849">
        <v>33</v>
      </c>
      <c r="P186" s="837">
        <v>0.33333333333333331</v>
      </c>
      <c r="Q186" s="850">
        <v>33</v>
      </c>
    </row>
    <row r="187" spans="1:17" ht="14.4" customHeight="1" x14ac:dyDescent="0.3">
      <c r="A187" s="831" t="s">
        <v>6640</v>
      </c>
      <c r="B187" s="832" t="s">
        <v>6641</v>
      </c>
      <c r="C187" s="832" t="s">
        <v>1016</v>
      </c>
      <c r="D187" s="832" t="s">
        <v>6809</v>
      </c>
      <c r="E187" s="832" t="s">
        <v>6811</v>
      </c>
      <c r="F187" s="849">
        <v>1</v>
      </c>
      <c r="G187" s="849">
        <v>33</v>
      </c>
      <c r="H187" s="849"/>
      <c r="I187" s="849">
        <v>33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6640</v>
      </c>
      <c r="B188" s="832" t="s">
        <v>6641</v>
      </c>
      <c r="C188" s="832" t="s">
        <v>1016</v>
      </c>
      <c r="D188" s="832" t="s">
        <v>6812</v>
      </c>
      <c r="E188" s="832" t="s">
        <v>6813</v>
      </c>
      <c r="F188" s="849">
        <v>8</v>
      </c>
      <c r="G188" s="849">
        <v>240</v>
      </c>
      <c r="H188" s="849"/>
      <c r="I188" s="849">
        <v>30</v>
      </c>
      <c r="J188" s="849"/>
      <c r="K188" s="849"/>
      <c r="L188" s="849"/>
      <c r="M188" s="849"/>
      <c r="N188" s="849">
        <v>2</v>
      </c>
      <c r="O188" s="849">
        <v>60</v>
      </c>
      <c r="P188" s="837"/>
      <c r="Q188" s="850">
        <v>30</v>
      </c>
    </row>
    <row r="189" spans="1:17" ht="14.4" customHeight="1" x14ac:dyDescent="0.3">
      <c r="A189" s="831" t="s">
        <v>6640</v>
      </c>
      <c r="B189" s="832" t="s">
        <v>6641</v>
      </c>
      <c r="C189" s="832" t="s">
        <v>1016</v>
      </c>
      <c r="D189" s="832" t="s">
        <v>6812</v>
      </c>
      <c r="E189" s="832" t="s">
        <v>6814</v>
      </c>
      <c r="F189" s="849"/>
      <c r="G189" s="849"/>
      <c r="H189" s="849"/>
      <c r="I189" s="849"/>
      <c r="J189" s="849">
        <v>14</v>
      </c>
      <c r="K189" s="849">
        <v>420</v>
      </c>
      <c r="L189" s="849">
        <v>1</v>
      </c>
      <c r="M189" s="849">
        <v>30</v>
      </c>
      <c r="N189" s="849">
        <v>8</v>
      </c>
      <c r="O189" s="849">
        <v>240</v>
      </c>
      <c r="P189" s="837">
        <v>0.5714285714285714</v>
      </c>
      <c r="Q189" s="850">
        <v>30</v>
      </c>
    </row>
    <row r="190" spans="1:17" ht="14.4" customHeight="1" x14ac:dyDescent="0.3">
      <c r="A190" s="831" t="s">
        <v>6640</v>
      </c>
      <c r="B190" s="832" t="s">
        <v>6641</v>
      </c>
      <c r="C190" s="832" t="s">
        <v>1016</v>
      </c>
      <c r="D190" s="832" t="s">
        <v>6815</v>
      </c>
      <c r="E190" s="832" t="s">
        <v>6816</v>
      </c>
      <c r="F190" s="849">
        <v>7</v>
      </c>
      <c r="G190" s="849">
        <v>1435</v>
      </c>
      <c r="H190" s="849">
        <v>0.25</v>
      </c>
      <c r="I190" s="849">
        <v>205</v>
      </c>
      <c r="J190" s="849">
        <v>28</v>
      </c>
      <c r="K190" s="849">
        <v>5740</v>
      </c>
      <c r="L190" s="849">
        <v>1</v>
      </c>
      <c r="M190" s="849">
        <v>205</v>
      </c>
      <c r="N190" s="849">
        <v>14</v>
      </c>
      <c r="O190" s="849">
        <v>2868</v>
      </c>
      <c r="P190" s="837">
        <v>0.49965156794425086</v>
      </c>
      <c r="Q190" s="850">
        <v>204.85714285714286</v>
      </c>
    </row>
    <row r="191" spans="1:17" ht="14.4" customHeight="1" x14ac:dyDescent="0.3">
      <c r="A191" s="831" t="s">
        <v>6640</v>
      </c>
      <c r="B191" s="832" t="s">
        <v>6641</v>
      </c>
      <c r="C191" s="832" t="s">
        <v>1016</v>
      </c>
      <c r="D191" s="832" t="s">
        <v>6815</v>
      </c>
      <c r="E191" s="832" t="s">
        <v>6817</v>
      </c>
      <c r="F191" s="849">
        <v>22</v>
      </c>
      <c r="G191" s="849">
        <v>4510</v>
      </c>
      <c r="H191" s="849">
        <v>11</v>
      </c>
      <c r="I191" s="849">
        <v>205</v>
      </c>
      <c r="J191" s="849">
        <v>2</v>
      </c>
      <c r="K191" s="849">
        <v>410</v>
      </c>
      <c r="L191" s="849">
        <v>1</v>
      </c>
      <c r="M191" s="849">
        <v>205</v>
      </c>
      <c r="N191" s="849"/>
      <c r="O191" s="849"/>
      <c r="P191" s="837"/>
      <c r="Q191" s="850"/>
    </row>
    <row r="192" spans="1:17" ht="14.4" customHeight="1" x14ac:dyDescent="0.3">
      <c r="A192" s="831" t="s">
        <v>6640</v>
      </c>
      <c r="B192" s="832" t="s">
        <v>6641</v>
      </c>
      <c r="C192" s="832" t="s">
        <v>1016</v>
      </c>
      <c r="D192" s="832" t="s">
        <v>6818</v>
      </c>
      <c r="E192" s="832" t="s">
        <v>6819</v>
      </c>
      <c r="F192" s="849"/>
      <c r="G192" s="849"/>
      <c r="H192" s="849"/>
      <c r="I192" s="849"/>
      <c r="J192" s="849">
        <v>4</v>
      </c>
      <c r="K192" s="849">
        <v>104</v>
      </c>
      <c r="L192" s="849">
        <v>1</v>
      </c>
      <c r="M192" s="849">
        <v>26</v>
      </c>
      <c r="N192" s="849">
        <v>4</v>
      </c>
      <c r="O192" s="849">
        <v>104</v>
      </c>
      <c r="P192" s="837">
        <v>1</v>
      </c>
      <c r="Q192" s="850">
        <v>26</v>
      </c>
    </row>
    <row r="193" spans="1:17" ht="14.4" customHeight="1" x14ac:dyDescent="0.3">
      <c r="A193" s="831" t="s">
        <v>6640</v>
      </c>
      <c r="B193" s="832" t="s">
        <v>6641</v>
      </c>
      <c r="C193" s="832" t="s">
        <v>1016</v>
      </c>
      <c r="D193" s="832" t="s">
        <v>6818</v>
      </c>
      <c r="E193" s="832" t="s">
        <v>6820</v>
      </c>
      <c r="F193" s="849">
        <v>3</v>
      </c>
      <c r="G193" s="849">
        <v>78</v>
      </c>
      <c r="H193" s="849"/>
      <c r="I193" s="849">
        <v>26</v>
      </c>
      <c r="J193" s="849"/>
      <c r="K193" s="849"/>
      <c r="L193" s="849"/>
      <c r="M193" s="849"/>
      <c r="N193" s="849">
        <v>1</v>
      </c>
      <c r="O193" s="849">
        <v>26</v>
      </c>
      <c r="P193" s="837"/>
      <c r="Q193" s="850">
        <v>26</v>
      </c>
    </row>
    <row r="194" spans="1:17" ht="14.4" customHeight="1" x14ac:dyDescent="0.3">
      <c r="A194" s="831" t="s">
        <v>6640</v>
      </c>
      <c r="B194" s="832" t="s">
        <v>6641</v>
      </c>
      <c r="C194" s="832" t="s">
        <v>1016</v>
      </c>
      <c r="D194" s="832" t="s">
        <v>6821</v>
      </c>
      <c r="E194" s="832" t="s">
        <v>6822</v>
      </c>
      <c r="F194" s="849">
        <v>5</v>
      </c>
      <c r="G194" s="849">
        <v>420</v>
      </c>
      <c r="H194" s="849">
        <v>1</v>
      </c>
      <c r="I194" s="849">
        <v>84</v>
      </c>
      <c r="J194" s="849">
        <v>5</v>
      </c>
      <c r="K194" s="849">
        <v>420</v>
      </c>
      <c r="L194" s="849">
        <v>1</v>
      </c>
      <c r="M194" s="849">
        <v>84</v>
      </c>
      <c r="N194" s="849">
        <v>2</v>
      </c>
      <c r="O194" s="849">
        <v>168</v>
      </c>
      <c r="P194" s="837">
        <v>0.4</v>
      </c>
      <c r="Q194" s="850">
        <v>84</v>
      </c>
    </row>
    <row r="195" spans="1:17" ht="14.4" customHeight="1" x14ac:dyDescent="0.3">
      <c r="A195" s="831" t="s">
        <v>6640</v>
      </c>
      <c r="B195" s="832" t="s">
        <v>6641</v>
      </c>
      <c r="C195" s="832" t="s">
        <v>1016</v>
      </c>
      <c r="D195" s="832" t="s">
        <v>6821</v>
      </c>
      <c r="E195" s="832" t="s">
        <v>6823</v>
      </c>
      <c r="F195" s="849">
        <v>16</v>
      </c>
      <c r="G195" s="849">
        <v>1344</v>
      </c>
      <c r="H195" s="849">
        <v>1.4545454545454546</v>
      </c>
      <c r="I195" s="849">
        <v>84</v>
      </c>
      <c r="J195" s="849">
        <v>11</v>
      </c>
      <c r="K195" s="849">
        <v>924</v>
      </c>
      <c r="L195" s="849">
        <v>1</v>
      </c>
      <c r="M195" s="849">
        <v>84</v>
      </c>
      <c r="N195" s="849">
        <v>10</v>
      </c>
      <c r="O195" s="849">
        <v>840</v>
      </c>
      <c r="P195" s="837">
        <v>0.90909090909090906</v>
      </c>
      <c r="Q195" s="850">
        <v>84</v>
      </c>
    </row>
    <row r="196" spans="1:17" ht="14.4" customHeight="1" x14ac:dyDescent="0.3">
      <c r="A196" s="831" t="s">
        <v>6640</v>
      </c>
      <c r="B196" s="832" t="s">
        <v>6641</v>
      </c>
      <c r="C196" s="832" t="s">
        <v>1016</v>
      </c>
      <c r="D196" s="832" t="s">
        <v>6824</v>
      </c>
      <c r="E196" s="832" t="s">
        <v>6825</v>
      </c>
      <c r="F196" s="849"/>
      <c r="G196" s="849"/>
      <c r="H196" s="849"/>
      <c r="I196" s="849"/>
      <c r="J196" s="849"/>
      <c r="K196" s="849"/>
      <c r="L196" s="849"/>
      <c r="M196" s="849"/>
      <c r="N196" s="849">
        <v>2</v>
      </c>
      <c r="O196" s="849">
        <v>352</v>
      </c>
      <c r="P196" s="837"/>
      <c r="Q196" s="850">
        <v>176</v>
      </c>
    </row>
    <row r="197" spans="1:17" ht="14.4" customHeight="1" x14ac:dyDescent="0.3">
      <c r="A197" s="831" t="s">
        <v>6640</v>
      </c>
      <c r="B197" s="832" t="s">
        <v>6641</v>
      </c>
      <c r="C197" s="832" t="s">
        <v>1016</v>
      </c>
      <c r="D197" s="832" t="s">
        <v>6824</v>
      </c>
      <c r="E197" s="832" t="s">
        <v>6826</v>
      </c>
      <c r="F197" s="849">
        <v>474</v>
      </c>
      <c r="G197" s="849">
        <v>83424</v>
      </c>
      <c r="H197" s="849">
        <v>1.1100702576112411</v>
      </c>
      <c r="I197" s="849">
        <v>176</v>
      </c>
      <c r="J197" s="849">
        <v>427</v>
      </c>
      <c r="K197" s="849">
        <v>75152</v>
      </c>
      <c r="L197" s="849">
        <v>1</v>
      </c>
      <c r="M197" s="849">
        <v>176</v>
      </c>
      <c r="N197" s="849">
        <v>376</v>
      </c>
      <c r="O197" s="849">
        <v>66176</v>
      </c>
      <c r="P197" s="837">
        <v>0.88056206088992972</v>
      </c>
      <c r="Q197" s="850">
        <v>176</v>
      </c>
    </row>
    <row r="198" spans="1:17" ht="14.4" customHeight="1" x14ac:dyDescent="0.3">
      <c r="A198" s="831" t="s">
        <v>6640</v>
      </c>
      <c r="B198" s="832" t="s">
        <v>6641</v>
      </c>
      <c r="C198" s="832" t="s">
        <v>1016</v>
      </c>
      <c r="D198" s="832" t="s">
        <v>6827</v>
      </c>
      <c r="E198" s="832" t="s">
        <v>6828</v>
      </c>
      <c r="F198" s="849">
        <v>45</v>
      </c>
      <c r="G198" s="849">
        <v>11385</v>
      </c>
      <c r="H198" s="849">
        <v>1.2857142857142858</v>
      </c>
      <c r="I198" s="849">
        <v>253</v>
      </c>
      <c r="J198" s="849">
        <v>35</v>
      </c>
      <c r="K198" s="849">
        <v>8855</v>
      </c>
      <c r="L198" s="849">
        <v>1</v>
      </c>
      <c r="M198" s="849">
        <v>253</v>
      </c>
      <c r="N198" s="849">
        <v>85</v>
      </c>
      <c r="O198" s="849">
        <v>21505</v>
      </c>
      <c r="P198" s="837">
        <v>2.4285714285714284</v>
      </c>
      <c r="Q198" s="850">
        <v>253</v>
      </c>
    </row>
    <row r="199" spans="1:17" ht="14.4" customHeight="1" x14ac:dyDescent="0.3">
      <c r="A199" s="831" t="s">
        <v>6640</v>
      </c>
      <c r="B199" s="832" t="s">
        <v>6641</v>
      </c>
      <c r="C199" s="832" t="s">
        <v>1016</v>
      </c>
      <c r="D199" s="832" t="s">
        <v>6827</v>
      </c>
      <c r="E199" s="832" t="s">
        <v>6829</v>
      </c>
      <c r="F199" s="849"/>
      <c r="G199" s="849"/>
      <c r="H199" s="849"/>
      <c r="I199" s="849"/>
      <c r="J199" s="849">
        <v>8</v>
      </c>
      <c r="K199" s="849">
        <v>2024</v>
      </c>
      <c r="L199" s="849">
        <v>1</v>
      </c>
      <c r="M199" s="849">
        <v>253</v>
      </c>
      <c r="N199" s="849"/>
      <c r="O199" s="849"/>
      <c r="P199" s="837"/>
      <c r="Q199" s="850"/>
    </row>
    <row r="200" spans="1:17" ht="14.4" customHeight="1" x14ac:dyDescent="0.3">
      <c r="A200" s="831" t="s">
        <v>6640</v>
      </c>
      <c r="B200" s="832" t="s">
        <v>6641</v>
      </c>
      <c r="C200" s="832" t="s">
        <v>1016</v>
      </c>
      <c r="D200" s="832" t="s">
        <v>6830</v>
      </c>
      <c r="E200" s="832" t="s">
        <v>6831</v>
      </c>
      <c r="F200" s="849">
        <v>362</v>
      </c>
      <c r="G200" s="849">
        <v>5430</v>
      </c>
      <c r="H200" s="849">
        <v>0.82086167800453513</v>
      </c>
      <c r="I200" s="849">
        <v>15</v>
      </c>
      <c r="J200" s="849">
        <v>441</v>
      </c>
      <c r="K200" s="849">
        <v>6615</v>
      </c>
      <c r="L200" s="849">
        <v>1</v>
      </c>
      <c r="M200" s="849">
        <v>15</v>
      </c>
      <c r="N200" s="849">
        <v>406</v>
      </c>
      <c r="O200" s="849">
        <v>6208</v>
      </c>
      <c r="P200" s="837">
        <v>0.9384731670445956</v>
      </c>
      <c r="Q200" s="850">
        <v>15.290640394088671</v>
      </c>
    </row>
    <row r="201" spans="1:17" ht="14.4" customHeight="1" x14ac:dyDescent="0.3">
      <c r="A201" s="831" t="s">
        <v>6640</v>
      </c>
      <c r="B201" s="832" t="s">
        <v>6641</v>
      </c>
      <c r="C201" s="832" t="s">
        <v>1016</v>
      </c>
      <c r="D201" s="832" t="s">
        <v>6830</v>
      </c>
      <c r="E201" s="832" t="s">
        <v>6832</v>
      </c>
      <c r="F201" s="849"/>
      <c r="G201" s="849"/>
      <c r="H201" s="849"/>
      <c r="I201" s="849"/>
      <c r="J201" s="849">
        <v>2</v>
      </c>
      <c r="K201" s="849">
        <v>30</v>
      </c>
      <c r="L201" s="849">
        <v>1</v>
      </c>
      <c r="M201" s="849">
        <v>15</v>
      </c>
      <c r="N201" s="849">
        <v>3</v>
      </c>
      <c r="O201" s="849">
        <v>46</v>
      </c>
      <c r="P201" s="837">
        <v>1.5333333333333334</v>
      </c>
      <c r="Q201" s="850">
        <v>15.333333333333334</v>
      </c>
    </row>
    <row r="202" spans="1:17" ht="14.4" customHeight="1" x14ac:dyDescent="0.3">
      <c r="A202" s="831" t="s">
        <v>6640</v>
      </c>
      <c r="B202" s="832" t="s">
        <v>6641</v>
      </c>
      <c r="C202" s="832" t="s">
        <v>1016</v>
      </c>
      <c r="D202" s="832" t="s">
        <v>6833</v>
      </c>
      <c r="E202" s="832" t="s">
        <v>6834</v>
      </c>
      <c r="F202" s="849">
        <v>14</v>
      </c>
      <c r="G202" s="849">
        <v>322</v>
      </c>
      <c r="H202" s="849">
        <v>0.7</v>
      </c>
      <c r="I202" s="849">
        <v>23</v>
      </c>
      <c r="J202" s="849">
        <v>20</v>
      </c>
      <c r="K202" s="849">
        <v>460</v>
      </c>
      <c r="L202" s="849">
        <v>1</v>
      </c>
      <c r="M202" s="849">
        <v>23</v>
      </c>
      <c r="N202" s="849">
        <v>11</v>
      </c>
      <c r="O202" s="849">
        <v>253</v>
      </c>
      <c r="P202" s="837">
        <v>0.55000000000000004</v>
      </c>
      <c r="Q202" s="850">
        <v>23</v>
      </c>
    </row>
    <row r="203" spans="1:17" ht="14.4" customHeight="1" x14ac:dyDescent="0.3">
      <c r="A203" s="831" t="s">
        <v>6640</v>
      </c>
      <c r="B203" s="832" t="s">
        <v>6641</v>
      </c>
      <c r="C203" s="832" t="s">
        <v>1016</v>
      </c>
      <c r="D203" s="832" t="s">
        <v>6833</v>
      </c>
      <c r="E203" s="832" t="s">
        <v>6835</v>
      </c>
      <c r="F203" s="849">
        <v>4</v>
      </c>
      <c r="G203" s="849">
        <v>92</v>
      </c>
      <c r="H203" s="849">
        <v>4</v>
      </c>
      <c r="I203" s="849">
        <v>23</v>
      </c>
      <c r="J203" s="849">
        <v>1</v>
      </c>
      <c r="K203" s="849">
        <v>23</v>
      </c>
      <c r="L203" s="849">
        <v>1</v>
      </c>
      <c r="M203" s="849">
        <v>23</v>
      </c>
      <c r="N203" s="849">
        <v>1</v>
      </c>
      <c r="O203" s="849">
        <v>23</v>
      </c>
      <c r="P203" s="837">
        <v>1</v>
      </c>
      <c r="Q203" s="850">
        <v>23</v>
      </c>
    </row>
    <row r="204" spans="1:17" ht="14.4" customHeight="1" x14ac:dyDescent="0.3">
      <c r="A204" s="831" t="s">
        <v>6640</v>
      </c>
      <c r="B204" s="832" t="s">
        <v>6641</v>
      </c>
      <c r="C204" s="832" t="s">
        <v>1016</v>
      </c>
      <c r="D204" s="832" t="s">
        <v>6836</v>
      </c>
      <c r="E204" s="832" t="s">
        <v>6837</v>
      </c>
      <c r="F204" s="849">
        <v>48</v>
      </c>
      <c r="G204" s="849">
        <v>12096</v>
      </c>
      <c r="H204" s="849">
        <v>0.82758620689655171</v>
      </c>
      <c r="I204" s="849">
        <v>252</v>
      </c>
      <c r="J204" s="849">
        <v>58</v>
      </c>
      <c r="K204" s="849">
        <v>14616</v>
      </c>
      <c r="L204" s="849">
        <v>1</v>
      </c>
      <c r="M204" s="849">
        <v>252</v>
      </c>
      <c r="N204" s="849">
        <v>113</v>
      </c>
      <c r="O204" s="849">
        <v>28476</v>
      </c>
      <c r="P204" s="837">
        <v>1.9482758620689655</v>
      </c>
      <c r="Q204" s="850">
        <v>252</v>
      </c>
    </row>
    <row r="205" spans="1:17" ht="14.4" customHeight="1" x14ac:dyDescent="0.3">
      <c r="A205" s="831" t="s">
        <v>6640</v>
      </c>
      <c r="B205" s="832" t="s">
        <v>6641</v>
      </c>
      <c r="C205" s="832" t="s">
        <v>1016</v>
      </c>
      <c r="D205" s="832" t="s">
        <v>6836</v>
      </c>
      <c r="E205" s="832" t="s">
        <v>6838</v>
      </c>
      <c r="F205" s="849"/>
      <c r="G205" s="849"/>
      <c r="H205" s="849"/>
      <c r="I205" s="849"/>
      <c r="J205" s="849">
        <v>14</v>
      </c>
      <c r="K205" s="849">
        <v>3528</v>
      </c>
      <c r="L205" s="849">
        <v>1</v>
      </c>
      <c r="M205" s="849">
        <v>252</v>
      </c>
      <c r="N205" s="849"/>
      <c r="O205" s="849"/>
      <c r="P205" s="837"/>
      <c r="Q205" s="850"/>
    </row>
    <row r="206" spans="1:17" ht="14.4" customHeight="1" x14ac:dyDescent="0.3">
      <c r="A206" s="831" t="s">
        <v>6640</v>
      </c>
      <c r="B206" s="832" t="s">
        <v>6641</v>
      </c>
      <c r="C206" s="832" t="s">
        <v>1016</v>
      </c>
      <c r="D206" s="832" t="s">
        <v>6839</v>
      </c>
      <c r="E206" s="832" t="s">
        <v>6840</v>
      </c>
      <c r="F206" s="849">
        <v>146</v>
      </c>
      <c r="G206" s="849">
        <v>5402</v>
      </c>
      <c r="H206" s="849">
        <v>0.9419354838709677</v>
      </c>
      <c r="I206" s="849">
        <v>37</v>
      </c>
      <c r="J206" s="849">
        <v>155</v>
      </c>
      <c r="K206" s="849">
        <v>5735</v>
      </c>
      <c r="L206" s="849">
        <v>1</v>
      </c>
      <c r="M206" s="849">
        <v>37</v>
      </c>
      <c r="N206" s="849">
        <v>39</v>
      </c>
      <c r="O206" s="849">
        <v>1443</v>
      </c>
      <c r="P206" s="837">
        <v>0.25161290322580643</v>
      </c>
      <c r="Q206" s="850">
        <v>37</v>
      </c>
    </row>
    <row r="207" spans="1:17" ht="14.4" customHeight="1" x14ac:dyDescent="0.3">
      <c r="A207" s="831" t="s">
        <v>6640</v>
      </c>
      <c r="B207" s="832" t="s">
        <v>6641</v>
      </c>
      <c r="C207" s="832" t="s">
        <v>1016</v>
      </c>
      <c r="D207" s="832" t="s">
        <v>6839</v>
      </c>
      <c r="E207" s="832" t="s">
        <v>6841</v>
      </c>
      <c r="F207" s="849"/>
      <c r="G207" s="849"/>
      <c r="H207" s="849"/>
      <c r="I207" s="849"/>
      <c r="J207" s="849"/>
      <c r="K207" s="849"/>
      <c r="L207" s="849"/>
      <c r="M207" s="849"/>
      <c r="N207" s="849">
        <v>6</v>
      </c>
      <c r="O207" s="849">
        <v>222</v>
      </c>
      <c r="P207" s="837"/>
      <c r="Q207" s="850">
        <v>37</v>
      </c>
    </row>
    <row r="208" spans="1:17" ht="14.4" customHeight="1" x14ac:dyDescent="0.3">
      <c r="A208" s="831" t="s">
        <v>6640</v>
      </c>
      <c r="B208" s="832" t="s">
        <v>6641</v>
      </c>
      <c r="C208" s="832" t="s">
        <v>1016</v>
      </c>
      <c r="D208" s="832" t="s">
        <v>6842</v>
      </c>
      <c r="E208" s="832" t="s">
        <v>6843</v>
      </c>
      <c r="F208" s="849">
        <v>7</v>
      </c>
      <c r="G208" s="849">
        <v>161</v>
      </c>
      <c r="H208" s="849">
        <v>0.875</v>
      </c>
      <c r="I208" s="849">
        <v>23</v>
      </c>
      <c r="J208" s="849">
        <v>8</v>
      </c>
      <c r="K208" s="849">
        <v>184</v>
      </c>
      <c r="L208" s="849">
        <v>1</v>
      </c>
      <c r="M208" s="849">
        <v>23</v>
      </c>
      <c r="N208" s="849"/>
      <c r="O208" s="849"/>
      <c r="P208" s="837"/>
      <c r="Q208" s="850"/>
    </row>
    <row r="209" spans="1:17" ht="14.4" customHeight="1" x14ac:dyDescent="0.3">
      <c r="A209" s="831" t="s">
        <v>6640</v>
      </c>
      <c r="B209" s="832" t="s">
        <v>6641</v>
      </c>
      <c r="C209" s="832" t="s">
        <v>1016</v>
      </c>
      <c r="D209" s="832" t="s">
        <v>6842</v>
      </c>
      <c r="E209" s="832" t="s">
        <v>6844</v>
      </c>
      <c r="F209" s="849">
        <v>66</v>
      </c>
      <c r="G209" s="849">
        <v>1518</v>
      </c>
      <c r="H209" s="849">
        <v>2.2000000000000002</v>
      </c>
      <c r="I209" s="849">
        <v>23</v>
      </c>
      <c r="J209" s="849">
        <v>30</v>
      </c>
      <c r="K209" s="849">
        <v>690</v>
      </c>
      <c r="L209" s="849">
        <v>1</v>
      </c>
      <c r="M209" s="849">
        <v>23</v>
      </c>
      <c r="N209" s="849">
        <v>19</v>
      </c>
      <c r="O209" s="849">
        <v>437</v>
      </c>
      <c r="P209" s="837">
        <v>0.6333333333333333</v>
      </c>
      <c r="Q209" s="850">
        <v>23</v>
      </c>
    </row>
    <row r="210" spans="1:17" ht="14.4" customHeight="1" x14ac:dyDescent="0.3">
      <c r="A210" s="831" t="s">
        <v>6640</v>
      </c>
      <c r="B210" s="832" t="s">
        <v>6641</v>
      </c>
      <c r="C210" s="832" t="s">
        <v>1016</v>
      </c>
      <c r="D210" s="832" t="s">
        <v>6845</v>
      </c>
      <c r="E210" s="832" t="s">
        <v>6846</v>
      </c>
      <c r="F210" s="849">
        <v>2</v>
      </c>
      <c r="G210" s="849">
        <v>800</v>
      </c>
      <c r="H210" s="849">
        <v>0.33333333333333331</v>
      </c>
      <c r="I210" s="849">
        <v>400</v>
      </c>
      <c r="J210" s="849">
        <v>6</v>
      </c>
      <c r="K210" s="849">
        <v>2400</v>
      </c>
      <c r="L210" s="849">
        <v>1</v>
      </c>
      <c r="M210" s="849">
        <v>400</v>
      </c>
      <c r="N210" s="849"/>
      <c r="O210" s="849"/>
      <c r="P210" s="837"/>
      <c r="Q210" s="850"/>
    </row>
    <row r="211" spans="1:17" ht="14.4" customHeight="1" x14ac:dyDescent="0.3">
      <c r="A211" s="831" t="s">
        <v>6640</v>
      </c>
      <c r="B211" s="832" t="s">
        <v>6641</v>
      </c>
      <c r="C211" s="832" t="s">
        <v>1016</v>
      </c>
      <c r="D211" s="832" t="s">
        <v>6845</v>
      </c>
      <c r="E211" s="832" t="s">
        <v>6847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401</v>
      </c>
      <c r="P211" s="837"/>
      <c r="Q211" s="850">
        <v>401</v>
      </c>
    </row>
    <row r="212" spans="1:17" ht="14.4" customHeight="1" x14ac:dyDescent="0.3">
      <c r="A212" s="831" t="s">
        <v>6640</v>
      </c>
      <c r="B212" s="832" t="s">
        <v>6641</v>
      </c>
      <c r="C212" s="832" t="s">
        <v>1016</v>
      </c>
      <c r="D212" s="832" t="s">
        <v>6848</v>
      </c>
      <c r="E212" s="832" t="s">
        <v>6849</v>
      </c>
      <c r="F212" s="849">
        <v>1</v>
      </c>
      <c r="G212" s="849">
        <v>216</v>
      </c>
      <c r="H212" s="849">
        <v>0.5</v>
      </c>
      <c r="I212" s="849">
        <v>216</v>
      </c>
      <c r="J212" s="849">
        <v>2</v>
      </c>
      <c r="K212" s="849">
        <v>432</v>
      </c>
      <c r="L212" s="849">
        <v>1</v>
      </c>
      <c r="M212" s="849">
        <v>216</v>
      </c>
      <c r="N212" s="849"/>
      <c r="O212" s="849"/>
      <c r="P212" s="837"/>
      <c r="Q212" s="850"/>
    </row>
    <row r="213" spans="1:17" ht="14.4" customHeight="1" x14ac:dyDescent="0.3">
      <c r="A213" s="831" t="s">
        <v>6640</v>
      </c>
      <c r="B213" s="832" t="s">
        <v>6641</v>
      </c>
      <c r="C213" s="832" t="s">
        <v>1016</v>
      </c>
      <c r="D213" s="832" t="s">
        <v>6850</v>
      </c>
      <c r="E213" s="832" t="s">
        <v>6851</v>
      </c>
      <c r="F213" s="849"/>
      <c r="G213" s="849"/>
      <c r="H213" s="849"/>
      <c r="I213" s="849"/>
      <c r="J213" s="849">
        <v>2</v>
      </c>
      <c r="K213" s="849">
        <v>342</v>
      </c>
      <c r="L213" s="849">
        <v>1</v>
      </c>
      <c r="M213" s="849">
        <v>171</v>
      </c>
      <c r="N213" s="849"/>
      <c r="O213" s="849"/>
      <c r="P213" s="837"/>
      <c r="Q213" s="850"/>
    </row>
    <row r="214" spans="1:17" ht="14.4" customHeight="1" x14ac:dyDescent="0.3">
      <c r="A214" s="831" t="s">
        <v>6640</v>
      </c>
      <c r="B214" s="832" t="s">
        <v>6641</v>
      </c>
      <c r="C214" s="832" t="s">
        <v>1016</v>
      </c>
      <c r="D214" s="832" t="s">
        <v>6850</v>
      </c>
      <c r="E214" s="832" t="s">
        <v>6852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170</v>
      </c>
      <c r="P214" s="837"/>
      <c r="Q214" s="850">
        <v>170</v>
      </c>
    </row>
    <row r="215" spans="1:17" ht="14.4" customHeight="1" x14ac:dyDescent="0.3">
      <c r="A215" s="831" t="s">
        <v>6640</v>
      </c>
      <c r="B215" s="832" t="s">
        <v>6641</v>
      </c>
      <c r="C215" s="832" t="s">
        <v>1016</v>
      </c>
      <c r="D215" s="832" t="s">
        <v>6853</v>
      </c>
      <c r="E215" s="832" t="s">
        <v>6854</v>
      </c>
      <c r="F215" s="849"/>
      <c r="G215" s="849"/>
      <c r="H215" s="849"/>
      <c r="I215" s="849"/>
      <c r="J215" s="849"/>
      <c r="K215" s="849"/>
      <c r="L215" s="849"/>
      <c r="M215" s="849"/>
      <c r="N215" s="849">
        <v>4</v>
      </c>
      <c r="O215" s="849">
        <v>2352</v>
      </c>
      <c r="P215" s="837"/>
      <c r="Q215" s="850">
        <v>588</v>
      </c>
    </row>
    <row r="216" spans="1:17" ht="14.4" customHeight="1" x14ac:dyDescent="0.3">
      <c r="A216" s="831" t="s">
        <v>6640</v>
      </c>
      <c r="B216" s="832" t="s">
        <v>6641</v>
      </c>
      <c r="C216" s="832" t="s">
        <v>1016</v>
      </c>
      <c r="D216" s="832" t="s">
        <v>6853</v>
      </c>
      <c r="E216" s="832" t="s">
        <v>6855</v>
      </c>
      <c r="F216" s="849">
        <v>1</v>
      </c>
      <c r="G216" s="849">
        <v>588</v>
      </c>
      <c r="H216" s="849"/>
      <c r="I216" s="849">
        <v>588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6640</v>
      </c>
      <c r="B217" s="832" t="s">
        <v>6641</v>
      </c>
      <c r="C217" s="832" t="s">
        <v>1016</v>
      </c>
      <c r="D217" s="832" t="s">
        <v>6856</v>
      </c>
      <c r="E217" s="832" t="s">
        <v>6857</v>
      </c>
      <c r="F217" s="849"/>
      <c r="G217" s="849"/>
      <c r="H217" s="849"/>
      <c r="I217" s="849"/>
      <c r="J217" s="849">
        <v>1</v>
      </c>
      <c r="K217" s="849">
        <v>327</v>
      </c>
      <c r="L217" s="849">
        <v>1</v>
      </c>
      <c r="M217" s="849">
        <v>327</v>
      </c>
      <c r="N217" s="849"/>
      <c r="O217" s="849"/>
      <c r="P217" s="837"/>
      <c r="Q217" s="850"/>
    </row>
    <row r="218" spans="1:17" ht="14.4" customHeight="1" x14ac:dyDescent="0.3">
      <c r="A218" s="831" t="s">
        <v>6640</v>
      </c>
      <c r="B218" s="832" t="s">
        <v>6641</v>
      </c>
      <c r="C218" s="832" t="s">
        <v>1016</v>
      </c>
      <c r="D218" s="832" t="s">
        <v>6858</v>
      </c>
      <c r="E218" s="832" t="s">
        <v>6859</v>
      </c>
      <c r="F218" s="849">
        <v>4</v>
      </c>
      <c r="G218" s="849">
        <v>1324</v>
      </c>
      <c r="H218" s="849">
        <v>2</v>
      </c>
      <c r="I218" s="849">
        <v>331</v>
      </c>
      <c r="J218" s="849">
        <v>2</v>
      </c>
      <c r="K218" s="849">
        <v>662</v>
      </c>
      <c r="L218" s="849">
        <v>1</v>
      </c>
      <c r="M218" s="849">
        <v>331</v>
      </c>
      <c r="N218" s="849">
        <v>1</v>
      </c>
      <c r="O218" s="849">
        <v>331</v>
      </c>
      <c r="P218" s="837">
        <v>0.5</v>
      </c>
      <c r="Q218" s="850">
        <v>331</v>
      </c>
    </row>
    <row r="219" spans="1:17" ht="14.4" customHeight="1" x14ac:dyDescent="0.3">
      <c r="A219" s="831" t="s">
        <v>6640</v>
      </c>
      <c r="B219" s="832" t="s">
        <v>6641</v>
      </c>
      <c r="C219" s="832" t="s">
        <v>1016</v>
      </c>
      <c r="D219" s="832" t="s">
        <v>6858</v>
      </c>
      <c r="E219" s="832" t="s">
        <v>6860</v>
      </c>
      <c r="F219" s="849">
        <v>27</v>
      </c>
      <c r="G219" s="849">
        <v>8937</v>
      </c>
      <c r="H219" s="849">
        <v>1.4210526315789473</v>
      </c>
      <c r="I219" s="849">
        <v>331</v>
      </c>
      <c r="J219" s="849">
        <v>19</v>
      </c>
      <c r="K219" s="849">
        <v>6289</v>
      </c>
      <c r="L219" s="849">
        <v>1</v>
      </c>
      <c r="M219" s="849">
        <v>331</v>
      </c>
      <c r="N219" s="849">
        <v>6</v>
      </c>
      <c r="O219" s="849">
        <v>1986</v>
      </c>
      <c r="P219" s="837">
        <v>0.31578947368421051</v>
      </c>
      <c r="Q219" s="850">
        <v>331</v>
      </c>
    </row>
    <row r="220" spans="1:17" ht="14.4" customHeight="1" x14ac:dyDescent="0.3">
      <c r="A220" s="831" t="s">
        <v>6640</v>
      </c>
      <c r="B220" s="832" t="s">
        <v>6641</v>
      </c>
      <c r="C220" s="832" t="s">
        <v>1016</v>
      </c>
      <c r="D220" s="832" t="s">
        <v>6861</v>
      </c>
      <c r="E220" s="832" t="s">
        <v>6862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277</v>
      </c>
      <c r="P220" s="837"/>
      <c r="Q220" s="850">
        <v>277</v>
      </c>
    </row>
    <row r="221" spans="1:17" ht="14.4" customHeight="1" x14ac:dyDescent="0.3">
      <c r="A221" s="831" t="s">
        <v>6640</v>
      </c>
      <c r="B221" s="832" t="s">
        <v>6641</v>
      </c>
      <c r="C221" s="832" t="s">
        <v>1016</v>
      </c>
      <c r="D221" s="832" t="s">
        <v>6863</v>
      </c>
      <c r="E221" s="832" t="s">
        <v>6864</v>
      </c>
      <c r="F221" s="849"/>
      <c r="G221" s="849"/>
      <c r="H221" s="849"/>
      <c r="I221" s="849"/>
      <c r="J221" s="849">
        <v>16</v>
      </c>
      <c r="K221" s="849">
        <v>464</v>
      </c>
      <c r="L221" s="849">
        <v>1</v>
      </c>
      <c r="M221" s="849">
        <v>29</v>
      </c>
      <c r="N221" s="849">
        <v>13</v>
      </c>
      <c r="O221" s="849">
        <v>377</v>
      </c>
      <c r="P221" s="837">
        <v>0.8125</v>
      </c>
      <c r="Q221" s="850">
        <v>29</v>
      </c>
    </row>
    <row r="222" spans="1:17" ht="14.4" customHeight="1" x14ac:dyDescent="0.3">
      <c r="A222" s="831" t="s">
        <v>6640</v>
      </c>
      <c r="B222" s="832" t="s">
        <v>6641</v>
      </c>
      <c r="C222" s="832" t="s">
        <v>1016</v>
      </c>
      <c r="D222" s="832" t="s">
        <v>6863</v>
      </c>
      <c r="E222" s="832" t="s">
        <v>6865</v>
      </c>
      <c r="F222" s="849">
        <v>13</v>
      </c>
      <c r="G222" s="849">
        <v>377</v>
      </c>
      <c r="H222" s="849">
        <v>2.6</v>
      </c>
      <c r="I222" s="849">
        <v>29</v>
      </c>
      <c r="J222" s="849">
        <v>5</v>
      </c>
      <c r="K222" s="849">
        <v>145</v>
      </c>
      <c r="L222" s="849">
        <v>1</v>
      </c>
      <c r="M222" s="849">
        <v>29</v>
      </c>
      <c r="N222" s="849"/>
      <c r="O222" s="849"/>
      <c r="P222" s="837"/>
      <c r="Q222" s="850"/>
    </row>
    <row r="223" spans="1:17" ht="14.4" customHeight="1" x14ac:dyDescent="0.3">
      <c r="A223" s="831" t="s">
        <v>6640</v>
      </c>
      <c r="B223" s="832" t="s">
        <v>6641</v>
      </c>
      <c r="C223" s="832" t="s">
        <v>1016</v>
      </c>
      <c r="D223" s="832" t="s">
        <v>6866</v>
      </c>
      <c r="E223" s="832" t="s">
        <v>6867</v>
      </c>
      <c r="F223" s="849">
        <v>220</v>
      </c>
      <c r="G223" s="849">
        <v>39160</v>
      </c>
      <c r="H223" s="849">
        <v>0.9606986899563319</v>
      </c>
      <c r="I223" s="849">
        <v>178</v>
      </c>
      <c r="J223" s="849">
        <v>229</v>
      </c>
      <c r="K223" s="849">
        <v>40762</v>
      </c>
      <c r="L223" s="849">
        <v>1</v>
      </c>
      <c r="M223" s="849">
        <v>178</v>
      </c>
      <c r="N223" s="849">
        <v>31</v>
      </c>
      <c r="O223" s="849">
        <v>5518</v>
      </c>
      <c r="P223" s="837">
        <v>0.13537117903930132</v>
      </c>
      <c r="Q223" s="850">
        <v>178</v>
      </c>
    </row>
    <row r="224" spans="1:17" ht="14.4" customHeight="1" x14ac:dyDescent="0.3">
      <c r="A224" s="831" t="s">
        <v>6640</v>
      </c>
      <c r="B224" s="832" t="s">
        <v>6641</v>
      </c>
      <c r="C224" s="832" t="s">
        <v>1016</v>
      </c>
      <c r="D224" s="832" t="s">
        <v>6868</v>
      </c>
      <c r="E224" s="832" t="s">
        <v>6869</v>
      </c>
      <c r="F224" s="849"/>
      <c r="G224" s="849"/>
      <c r="H224" s="849"/>
      <c r="I224" s="849"/>
      <c r="J224" s="849">
        <v>2</v>
      </c>
      <c r="K224" s="849">
        <v>398</v>
      </c>
      <c r="L224" s="849">
        <v>1</v>
      </c>
      <c r="M224" s="849">
        <v>199</v>
      </c>
      <c r="N224" s="849"/>
      <c r="O224" s="849"/>
      <c r="P224" s="837"/>
      <c r="Q224" s="850"/>
    </row>
    <row r="225" spans="1:17" ht="14.4" customHeight="1" x14ac:dyDescent="0.3">
      <c r="A225" s="831" t="s">
        <v>6640</v>
      </c>
      <c r="B225" s="832" t="s">
        <v>6641</v>
      </c>
      <c r="C225" s="832" t="s">
        <v>1016</v>
      </c>
      <c r="D225" s="832" t="s">
        <v>6868</v>
      </c>
      <c r="E225" s="832" t="s">
        <v>6870</v>
      </c>
      <c r="F225" s="849">
        <v>1</v>
      </c>
      <c r="G225" s="849">
        <v>199</v>
      </c>
      <c r="H225" s="849">
        <v>0.33333333333333331</v>
      </c>
      <c r="I225" s="849">
        <v>199</v>
      </c>
      <c r="J225" s="849">
        <v>3</v>
      </c>
      <c r="K225" s="849">
        <v>597</v>
      </c>
      <c r="L225" s="849">
        <v>1</v>
      </c>
      <c r="M225" s="849">
        <v>199</v>
      </c>
      <c r="N225" s="849"/>
      <c r="O225" s="849"/>
      <c r="P225" s="837"/>
      <c r="Q225" s="850"/>
    </row>
    <row r="226" spans="1:17" ht="14.4" customHeight="1" x14ac:dyDescent="0.3">
      <c r="A226" s="831" t="s">
        <v>6640</v>
      </c>
      <c r="B226" s="832" t="s">
        <v>6641</v>
      </c>
      <c r="C226" s="832" t="s">
        <v>1016</v>
      </c>
      <c r="D226" s="832" t="s">
        <v>6871</v>
      </c>
      <c r="E226" s="832" t="s">
        <v>6872</v>
      </c>
      <c r="F226" s="849">
        <v>1</v>
      </c>
      <c r="G226" s="849">
        <v>15</v>
      </c>
      <c r="H226" s="849">
        <v>0.14285714285714285</v>
      </c>
      <c r="I226" s="849">
        <v>15</v>
      </c>
      <c r="J226" s="849">
        <v>7</v>
      </c>
      <c r="K226" s="849">
        <v>105</v>
      </c>
      <c r="L226" s="849">
        <v>1</v>
      </c>
      <c r="M226" s="849">
        <v>15</v>
      </c>
      <c r="N226" s="849">
        <v>1</v>
      </c>
      <c r="O226" s="849">
        <v>15</v>
      </c>
      <c r="P226" s="837">
        <v>0.14285714285714285</v>
      </c>
      <c r="Q226" s="850">
        <v>15</v>
      </c>
    </row>
    <row r="227" spans="1:17" ht="14.4" customHeight="1" x14ac:dyDescent="0.3">
      <c r="A227" s="831" t="s">
        <v>6640</v>
      </c>
      <c r="B227" s="832" t="s">
        <v>6641</v>
      </c>
      <c r="C227" s="832" t="s">
        <v>1016</v>
      </c>
      <c r="D227" s="832" t="s">
        <v>6871</v>
      </c>
      <c r="E227" s="832" t="s">
        <v>6873</v>
      </c>
      <c r="F227" s="849">
        <v>6</v>
      </c>
      <c r="G227" s="849">
        <v>90</v>
      </c>
      <c r="H227" s="849"/>
      <c r="I227" s="849">
        <v>15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6640</v>
      </c>
      <c r="B228" s="832" t="s">
        <v>6641</v>
      </c>
      <c r="C228" s="832" t="s">
        <v>1016</v>
      </c>
      <c r="D228" s="832" t="s">
        <v>6874</v>
      </c>
      <c r="E228" s="832" t="s">
        <v>6875</v>
      </c>
      <c r="F228" s="849">
        <v>283</v>
      </c>
      <c r="G228" s="849">
        <v>5377</v>
      </c>
      <c r="H228" s="849">
        <v>0.75265957446808507</v>
      </c>
      <c r="I228" s="849">
        <v>19</v>
      </c>
      <c r="J228" s="849">
        <v>376</v>
      </c>
      <c r="K228" s="849">
        <v>7144</v>
      </c>
      <c r="L228" s="849">
        <v>1</v>
      </c>
      <c r="M228" s="849">
        <v>19</v>
      </c>
      <c r="N228" s="849">
        <v>330</v>
      </c>
      <c r="O228" s="849">
        <v>6371</v>
      </c>
      <c r="P228" s="837">
        <v>0.89179731243001115</v>
      </c>
      <c r="Q228" s="850">
        <v>19.306060606060605</v>
      </c>
    </row>
    <row r="229" spans="1:17" ht="14.4" customHeight="1" x14ac:dyDescent="0.3">
      <c r="A229" s="831" t="s">
        <v>6640</v>
      </c>
      <c r="B229" s="832" t="s">
        <v>6641</v>
      </c>
      <c r="C229" s="832" t="s">
        <v>1016</v>
      </c>
      <c r="D229" s="832" t="s">
        <v>6874</v>
      </c>
      <c r="E229" s="832" t="s">
        <v>6876</v>
      </c>
      <c r="F229" s="849">
        <v>5</v>
      </c>
      <c r="G229" s="849">
        <v>95</v>
      </c>
      <c r="H229" s="849">
        <v>1.6666666666666667</v>
      </c>
      <c r="I229" s="849">
        <v>19</v>
      </c>
      <c r="J229" s="849">
        <v>3</v>
      </c>
      <c r="K229" s="849">
        <v>57</v>
      </c>
      <c r="L229" s="849">
        <v>1</v>
      </c>
      <c r="M229" s="849">
        <v>19</v>
      </c>
      <c r="N229" s="849">
        <v>1</v>
      </c>
      <c r="O229" s="849">
        <v>19</v>
      </c>
      <c r="P229" s="837">
        <v>0.33333333333333331</v>
      </c>
      <c r="Q229" s="850">
        <v>19</v>
      </c>
    </row>
    <row r="230" spans="1:17" ht="14.4" customHeight="1" x14ac:dyDescent="0.3">
      <c r="A230" s="831" t="s">
        <v>6640</v>
      </c>
      <c r="B230" s="832" t="s">
        <v>6641</v>
      </c>
      <c r="C230" s="832" t="s">
        <v>1016</v>
      </c>
      <c r="D230" s="832" t="s">
        <v>6877</v>
      </c>
      <c r="E230" s="832" t="s">
        <v>6878</v>
      </c>
      <c r="F230" s="849"/>
      <c r="G230" s="849"/>
      <c r="H230" s="849"/>
      <c r="I230" s="849"/>
      <c r="J230" s="849">
        <v>2</v>
      </c>
      <c r="K230" s="849">
        <v>40</v>
      </c>
      <c r="L230" s="849">
        <v>1</v>
      </c>
      <c r="M230" s="849">
        <v>20</v>
      </c>
      <c r="N230" s="849"/>
      <c r="O230" s="849"/>
      <c r="P230" s="837"/>
      <c r="Q230" s="850"/>
    </row>
    <row r="231" spans="1:17" ht="14.4" customHeight="1" x14ac:dyDescent="0.3">
      <c r="A231" s="831" t="s">
        <v>6640</v>
      </c>
      <c r="B231" s="832" t="s">
        <v>6641</v>
      </c>
      <c r="C231" s="832" t="s">
        <v>1016</v>
      </c>
      <c r="D231" s="832" t="s">
        <v>6877</v>
      </c>
      <c r="E231" s="832" t="s">
        <v>6879</v>
      </c>
      <c r="F231" s="849">
        <v>423</v>
      </c>
      <c r="G231" s="849">
        <v>8460</v>
      </c>
      <c r="H231" s="849">
        <v>0.83104125736738699</v>
      </c>
      <c r="I231" s="849">
        <v>20</v>
      </c>
      <c r="J231" s="849">
        <v>509</v>
      </c>
      <c r="K231" s="849">
        <v>10180</v>
      </c>
      <c r="L231" s="849">
        <v>1</v>
      </c>
      <c r="M231" s="849">
        <v>20</v>
      </c>
      <c r="N231" s="849">
        <v>322</v>
      </c>
      <c r="O231" s="849">
        <v>6440</v>
      </c>
      <c r="P231" s="837">
        <v>0.63261296660117883</v>
      </c>
      <c r="Q231" s="850">
        <v>20</v>
      </c>
    </row>
    <row r="232" spans="1:17" ht="14.4" customHeight="1" x14ac:dyDescent="0.3">
      <c r="A232" s="831" t="s">
        <v>6640</v>
      </c>
      <c r="B232" s="832" t="s">
        <v>6641</v>
      </c>
      <c r="C232" s="832" t="s">
        <v>1016</v>
      </c>
      <c r="D232" s="832" t="s">
        <v>6880</v>
      </c>
      <c r="E232" s="832" t="s">
        <v>6881</v>
      </c>
      <c r="F232" s="849">
        <v>4</v>
      </c>
      <c r="G232" s="849">
        <v>744</v>
      </c>
      <c r="H232" s="849">
        <v>0.5714285714285714</v>
      </c>
      <c r="I232" s="849">
        <v>186</v>
      </c>
      <c r="J232" s="849">
        <v>7</v>
      </c>
      <c r="K232" s="849">
        <v>1302</v>
      </c>
      <c r="L232" s="849">
        <v>1</v>
      </c>
      <c r="M232" s="849">
        <v>186</v>
      </c>
      <c r="N232" s="849">
        <v>1</v>
      </c>
      <c r="O232" s="849">
        <v>186</v>
      </c>
      <c r="P232" s="837">
        <v>0.14285714285714285</v>
      </c>
      <c r="Q232" s="850">
        <v>186</v>
      </c>
    </row>
    <row r="233" spans="1:17" ht="14.4" customHeight="1" x14ac:dyDescent="0.3">
      <c r="A233" s="831" t="s">
        <v>6640</v>
      </c>
      <c r="B233" s="832" t="s">
        <v>6641</v>
      </c>
      <c r="C233" s="832" t="s">
        <v>1016</v>
      </c>
      <c r="D233" s="832" t="s">
        <v>6880</v>
      </c>
      <c r="E233" s="832" t="s">
        <v>6882</v>
      </c>
      <c r="F233" s="849">
        <v>2</v>
      </c>
      <c r="G233" s="849">
        <v>372</v>
      </c>
      <c r="H233" s="849">
        <v>2</v>
      </c>
      <c r="I233" s="849">
        <v>186</v>
      </c>
      <c r="J233" s="849">
        <v>1</v>
      </c>
      <c r="K233" s="849">
        <v>186</v>
      </c>
      <c r="L233" s="849">
        <v>1</v>
      </c>
      <c r="M233" s="849">
        <v>186</v>
      </c>
      <c r="N233" s="849"/>
      <c r="O233" s="849"/>
      <c r="P233" s="837"/>
      <c r="Q233" s="850"/>
    </row>
    <row r="234" spans="1:17" ht="14.4" customHeight="1" x14ac:dyDescent="0.3">
      <c r="A234" s="831" t="s">
        <v>6640</v>
      </c>
      <c r="B234" s="832" t="s">
        <v>6641</v>
      </c>
      <c r="C234" s="832" t="s">
        <v>1016</v>
      </c>
      <c r="D234" s="832" t="s">
        <v>6883</v>
      </c>
      <c r="E234" s="832" t="s">
        <v>6884</v>
      </c>
      <c r="F234" s="849">
        <v>2</v>
      </c>
      <c r="G234" s="849">
        <v>536</v>
      </c>
      <c r="H234" s="849">
        <v>2</v>
      </c>
      <c r="I234" s="849">
        <v>268</v>
      </c>
      <c r="J234" s="849">
        <v>1</v>
      </c>
      <c r="K234" s="849">
        <v>268</v>
      </c>
      <c r="L234" s="849">
        <v>1</v>
      </c>
      <c r="M234" s="849">
        <v>268</v>
      </c>
      <c r="N234" s="849"/>
      <c r="O234" s="849"/>
      <c r="P234" s="837"/>
      <c r="Q234" s="850"/>
    </row>
    <row r="235" spans="1:17" ht="14.4" customHeight="1" x14ac:dyDescent="0.3">
      <c r="A235" s="831" t="s">
        <v>6640</v>
      </c>
      <c r="B235" s="832" t="s">
        <v>6641</v>
      </c>
      <c r="C235" s="832" t="s">
        <v>1016</v>
      </c>
      <c r="D235" s="832" t="s">
        <v>6885</v>
      </c>
      <c r="E235" s="832" t="s">
        <v>6886</v>
      </c>
      <c r="F235" s="849"/>
      <c r="G235" s="849"/>
      <c r="H235" s="849"/>
      <c r="I235" s="849"/>
      <c r="J235" s="849">
        <v>2</v>
      </c>
      <c r="K235" s="849">
        <v>348</v>
      </c>
      <c r="L235" s="849">
        <v>1</v>
      </c>
      <c r="M235" s="849">
        <v>174</v>
      </c>
      <c r="N235" s="849"/>
      <c r="O235" s="849"/>
      <c r="P235" s="837"/>
      <c r="Q235" s="850"/>
    </row>
    <row r="236" spans="1:17" ht="14.4" customHeight="1" x14ac:dyDescent="0.3">
      <c r="A236" s="831" t="s">
        <v>6640</v>
      </c>
      <c r="B236" s="832" t="s">
        <v>6641</v>
      </c>
      <c r="C236" s="832" t="s">
        <v>1016</v>
      </c>
      <c r="D236" s="832" t="s">
        <v>6885</v>
      </c>
      <c r="E236" s="832" t="s">
        <v>6887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173</v>
      </c>
      <c r="P236" s="837"/>
      <c r="Q236" s="850">
        <v>173</v>
      </c>
    </row>
    <row r="237" spans="1:17" ht="14.4" customHeight="1" x14ac:dyDescent="0.3">
      <c r="A237" s="831" t="s">
        <v>6640</v>
      </c>
      <c r="B237" s="832" t="s">
        <v>6641</v>
      </c>
      <c r="C237" s="832" t="s">
        <v>1016</v>
      </c>
      <c r="D237" s="832" t="s">
        <v>6888</v>
      </c>
      <c r="E237" s="832" t="s">
        <v>6889</v>
      </c>
      <c r="F237" s="849">
        <v>42</v>
      </c>
      <c r="G237" s="849">
        <v>3528</v>
      </c>
      <c r="H237" s="849">
        <v>0.93333333333333335</v>
      </c>
      <c r="I237" s="849">
        <v>84</v>
      </c>
      <c r="J237" s="849">
        <v>45</v>
      </c>
      <c r="K237" s="849">
        <v>3780</v>
      </c>
      <c r="L237" s="849">
        <v>1</v>
      </c>
      <c r="M237" s="849">
        <v>84</v>
      </c>
      <c r="N237" s="849">
        <v>54</v>
      </c>
      <c r="O237" s="849">
        <v>4536</v>
      </c>
      <c r="P237" s="837">
        <v>1.2</v>
      </c>
      <c r="Q237" s="850">
        <v>84</v>
      </c>
    </row>
    <row r="238" spans="1:17" ht="14.4" customHeight="1" x14ac:dyDescent="0.3">
      <c r="A238" s="831" t="s">
        <v>6640</v>
      </c>
      <c r="B238" s="832" t="s">
        <v>6641</v>
      </c>
      <c r="C238" s="832" t="s">
        <v>1016</v>
      </c>
      <c r="D238" s="832" t="s">
        <v>6888</v>
      </c>
      <c r="E238" s="832" t="s">
        <v>6890</v>
      </c>
      <c r="F238" s="849">
        <v>1</v>
      </c>
      <c r="G238" s="849">
        <v>84</v>
      </c>
      <c r="H238" s="849">
        <v>6.6666666666666666E-2</v>
      </c>
      <c r="I238" s="849">
        <v>84</v>
      </c>
      <c r="J238" s="849">
        <v>15</v>
      </c>
      <c r="K238" s="849">
        <v>1260</v>
      </c>
      <c r="L238" s="849">
        <v>1</v>
      </c>
      <c r="M238" s="849">
        <v>84</v>
      </c>
      <c r="N238" s="849">
        <v>3</v>
      </c>
      <c r="O238" s="849">
        <v>252</v>
      </c>
      <c r="P238" s="837">
        <v>0.2</v>
      </c>
      <c r="Q238" s="850">
        <v>84</v>
      </c>
    </row>
    <row r="239" spans="1:17" ht="14.4" customHeight="1" x14ac:dyDescent="0.3">
      <c r="A239" s="831" t="s">
        <v>6640</v>
      </c>
      <c r="B239" s="832" t="s">
        <v>6641</v>
      </c>
      <c r="C239" s="832" t="s">
        <v>1016</v>
      </c>
      <c r="D239" s="832" t="s">
        <v>6891</v>
      </c>
      <c r="E239" s="832" t="s">
        <v>6892</v>
      </c>
      <c r="F239" s="849"/>
      <c r="G239" s="849"/>
      <c r="H239" s="849"/>
      <c r="I239" s="849"/>
      <c r="J239" s="849"/>
      <c r="K239" s="849"/>
      <c r="L239" s="849"/>
      <c r="M239" s="849"/>
      <c r="N239" s="849">
        <v>3</v>
      </c>
      <c r="O239" s="849">
        <v>795</v>
      </c>
      <c r="P239" s="837"/>
      <c r="Q239" s="850">
        <v>265</v>
      </c>
    </row>
    <row r="240" spans="1:17" ht="14.4" customHeight="1" x14ac:dyDescent="0.3">
      <c r="A240" s="831" t="s">
        <v>6640</v>
      </c>
      <c r="B240" s="832" t="s">
        <v>6641</v>
      </c>
      <c r="C240" s="832" t="s">
        <v>1016</v>
      </c>
      <c r="D240" s="832" t="s">
        <v>6893</v>
      </c>
      <c r="E240" s="832" t="s">
        <v>6894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956</v>
      </c>
      <c r="P240" s="837"/>
      <c r="Q240" s="850">
        <v>956</v>
      </c>
    </row>
    <row r="241" spans="1:17" ht="14.4" customHeight="1" x14ac:dyDescent="0.3">
      <c r="A241" s="831" t="s">
        <v>6640</v>
      </c>
      <c r="B241" s="832" t="s">
        <v>6641</v>
      </c>
      <c r="C241" s="832" t="s">
        <v>1016</v>
      </c>
      <c r="D241" s="832" t="s">
        <v>6895</v>
      </c>
      <c r="E241" s="832" t="s">
        <v>6896</v>
      </c>
      <c r="F241" s="849"/>
      <c r="G241" s="849"/>
      <c r="H241" s="849"/>
      <c r="I241" s="849"/>
      <c r="J241" s="849">
        <v>1</v>
      </c>
      <c r="K241" s="849">
        <v>78</v>
      </c>
      <c r="L241" s="849">
        <v>1</v>
      </c>
      <c r="M241" s="849">
        <v>78</v>
      </c>
      <c r="N241" s="849"/>
      <c r="O241" s="849"/>
      <c r="P241" s="837"/>
      <c r="Q241" s="850"/>
    </row>
    <row r="242" spans="1:17" ht="14.4" customHeight="1" x14ac:dyDescent="0.3">
      <c r="A242" s="831" t="s">
        <v>6640</v>
      </c>
      <c r="B242" s="832" t="s">
        <v>6641</v>
      </c>
      <c r="C242" s="832" t="s">
        <v>1016</v>
      </c>
      <c r="D242" s="832" t="s">
        <v>6895</v>
      </c>
      <c r="E242" s="832" t="s">
        <v>6897</v>
      </c>
      <c r="F242" s="849">
        <v>18</v>
      </c>
      <c r="G242" s="849">
        <v>1404</v>
      </c>
      <c r="H242" s="849">
        <v>1.2857142857142858</v>
      </c>
      <c r="I242" s="849">
        <v>78</v>
      </c>
      <c r="J242" s="849">
        <v>14</v>
      </c>
      <c r="K242" s="849">
        <v>1092</v>
      </c>
      <c r="L242" s="849">
        <v>1</v>
      </c>
      <c r="M242" s="849">
        <v>78</v>
      </c>
      <c r="N242" s="849">
        <v>45</v>
      </c>
      <c r="O242" s="849">
        <v>3520</v>
      </c>
      <c r="P242" s="837">
        <v>3.2234432234432235</v>
      </c>
      <c r="Q242" s="850">
        <v>78.222222222222229</v>
      </c>
    </row>
    <row r="243" spans="1:17" ht="14.4" customHeight="1" x14ac:dyDescent="0.3">
      <c r="A243" s="831" t="s">
        <v>6640</v>
      </c>
      <c r="B243" s="832" t="s">
        <v>6641</v>
      </c>
      <c r="C243" s="832" t="s">
        <v>1016</v>
      </c>
      <c r="D243" s="832" t="s">
        <v>6898</v>
      </c>
      <c r="E243" s="832" t="s">
        <v>6899</v>
      </c>
      <c r="F243" s="849">
        <v>1</v>
      </c>
      <c r="G243" s="849">
        <v>301</v>
      </c>
      <c r="H243" s="849">
        <v>0.5</v>
      </c>
      <c r="I243" s="849">
        <v>301</v>
      </c>
      <c r="J243" s="849">
        <v>2</v>
      </c>
      <c r="K243" s="849">
        <v>602</v>
      </c>
      <c r="L243" s="849">
        <v>1</v>
      </c>
      <c r="M243" s="849">
        <v>301</v>
      </c>
      <c r="N243" s="849">
        <v>2</v>
      </c>
      <c r="O243" s="849">
        <v>602</v>
      </c>
      <c r="P243" s="837">
        <v>1</v>
      </c>
      <c r="Q243" s="850">
        <v>301</v>
      </c>
    </row>
    <row r="244" spans="1:17" ht="14.4" customHeight="1" x14ac:dyDescent="0.3">
      <c r="A244" s="831" t="s">
        <v>6640</v>
      </c>
      <c r="B244" s="832" t="s">
        <v>6641</v>
      </c>
      <c r="C244" s="832" t="s">
        <v>1016</v>
      </c>
      <c r="D244" s="832" t="s">
        <v>6900</v>
      </c>
      <c r="E244" s="832" t="s">
        <v>6901</v>
      </c>
      <c r="F244" s="849">
        <v>8</v>
      </c>
      <c r="G244" s="849">
        <v>168</v>
      </c>
      <c r="H244" s="849">
        <v>0.8</v>
      </c>
      <c r="I244" s="849">
        <v>21</v>
      </c>
      <c r="J244" s="849">
        <v>10</v>
      </c>
      <c r="K244" s="849">
        <v>210</v>
      </c>
      <c r="L244" s="849">
        <v>1</v>
      </c>
      <c r="M244" s="849">
        <v>21</v>
      </c>
      <c r="N244" s="849">
        <v>5</v>
      </c>
      <c r="O244" s="849">
        <v>106</v>
      </c>
      <c r="P244" s="837">
        <v>0.50476190476190474</v>
      </c>
      <c r="Q244" s="850">
        <v>21.2</v>
      </c>
    </row>
    <row r="245" spans="1:17" ht="14.4" customHeight="1" x14ac:dyDescent="0.3">
      <c r="A245" s="831" t="s">
        <v>6640</v>
      </c>
      <c r="B245" s="832" t="s">
        <v>6641</v>
      </c>
      <c r="C245" s="832" t="s">
        <v>1016</v>
      </c>
      <c r="D245" s="832" t="s">
        <v>6902</v>
      </c>
      <c r="E245" s="832" t="s">
        <v>6903</v>
      </c>
      <c r="F245" s="849">
        <v>14</v>
      </c>
      <c r="G245" s="849">
        <v>308</v>
      </c>
      <c r="H245" s="849">
        <v>0.73684210526315785</v>
      </c>
      <c r="I245" s="849">
        <v>22</v>
      </c>
      <c r="J245" s="849">
        <v>19</v>
      </c>
      <c r="K245" s="849">
        <v>418</v>
      </c>
      <c r="L245" s="849">
        <v>1</v>
      </c>
      <c r="M245" s="849">
        <v>22</v>
      </c>
      <c r="N245" s="849">
        <v>9</v>
      </c>
      <c r="O245" s="849">
        <v>198</v>
      </c>
      <c r="P245" s="837">
        <v>0.47368421052631576</v>
      </c>
      <c r="Q245" s="850">
        <v>22</v>
      </c>
    </row>
    <row r="246" spans="1:17" ht="14.4" customHeight="1" x14ac:dyDescent="0.3">
      <c r="A246" s="831" t="s">
        <v>6640</v>
      </c>
      <c r="B246" s="832" t="s">
        <v>6641</v>
      </c>
      <c r="C246" s="832" t="s">
        <v>1016</v>
      </c>
      <c r="D246" s="832" t="s">
        <v>6902</v>
      </c>
      <c r="E246" s="832" t="s">
        <v>6904</v>
      </c>
      <c r="F246" s="849">
        <v>4</v>
      </c>
      <c r="G246" s="849">
        <v>88</v>
      </c>
      <c r="H246" s="849">
        <v>4</v>
      </c>
      <c r="I246" s="849">
        <v>22</v>
      </c>
      <c r="J246" s="849">
        <v>1</v>
      </c>
      <c r="K246" s="849">
        <v>22</v>
      </c>
      <c r="L246" s="849">
        <v>1</v>
      </c>
      <c r="M246" s="849">
        <v>22</v>
      </c>
      <c r="N246" s="849">
        <v>2</v>
      </c>
      <c r="O246" s="849">
        <v>44</v>
      </c>
      <c r="P246" s="837">
        <v>2</v>
      </c>
      <c r="Q246" s="850">
        <v>22</v>
      </c>
    </row>
    <row r="247" spans="1:17" ht="14.4" customHeight="1" x14ac:dyDescent="0.3">
      <c r="A247" s="831" t="s">
        <v>6640</v>
      </c>
      <c r="B247" s="832" t="s">
        <v>6641</v>
      </c>
      <c r="C247" s="832" t="s">
        <v>1016</v>
      </c>
      <c r="D247" s="832" t="s">
        <v>6905</v>
      </c>
      <c r="E247" s="832" t="s">
        <v>6906</v>
      </c>
      <c r="F247" s="849">
        <v>1</v>
      </c>
      <c r="G247" s="849">
        <v>172</v>
      </c>
      <c r="H247" s="849">
        <v>1</v>
      </c>
      <c r="I247" s="849">
        <v>172</v>
      </c>
      <c r="J247" s="849">
        <v>1</v>
      </c>
      <c r="K247" s="849">
        <v>172</v>
      </c>
      <c r="L247" s="849">
        <v>1</v>
      </c>
      <c r="M247" s="849">
        <v>172</v>
      </c>
      <c r="N247" s="849"/>
      <c r="O247" s="849"/>
      <c r="P247" s="837"/>
      <c r="Q247" s="850"/>
    </row>
    <row r="248" spans="1:17" ht="14.4" customHeight="1" x14ac:dyDescent="0.3">
      <c r="A248" s="831" t="s">
        <v>6640</v>
      </c>
      <c r="B248" s="832" t="s">
        <v>6641</v>
      </c>
      <c r="C248" s="832" t="s">
        <v>1016</v>
      </c>
      <c r="D248" s="832" t="s">
        <v>6907</v>
      </c>
      <c r="E248" s="832" t="s">
        <v>6908</v>
      </c>
      <c r="F248" s="849">
        <v>34</v>
      </c>
      <c r="G248" s="849">
        <v>16830</v>
      </c>
      <c r="H248" s="849">
        <v>1.1333333333333333</v>
      </c>
      <c r="I248" s="849">
        <v>495</v>
      </c>
      <c r="J248" s="849">
        <v>30</v>
      </c>
      <c r="K248" s="849">
        <v>14850</v>
      </c>
      <c r="L248" s="849">
        <v>1</v>
      </c>
      <c r="M248" s="849">
        <v>495</v>
      </c>
      <c r="N248" s="849">
        <v>8</v>
      </c>
      <c r="O248" s="849">
        <v>3960</v>
      </c>
      <c r="P248" s="837">
        <v>0.26666666666666666</v>
      </c>
      <c r="Q248" s="850">
        <v>495</v>
      </c>
    </row>
    <row r="249" spans="1:17" ht="14.4" customHeight="1" x14ac:dyDescent="0.3">
      <c r="A249" s="831" t="s">
        <v>6640</v>
      </c>
      <c r="B249" s="832" t="s">
        <v>6641</v>
      </c>
      <c r="C249" s="832" t="s">
        <v>1016</v>
      </c>
      <c r="D249" s="832" t="s">
        <v>6907</v>
      </c>
      <c r="E249" s="832" t="s">
        <v>6909</v>
      </c>
      <c r="F249" s="849">
        <v>6</v>
      </c>
      <c r="G249" s="849">
        <v>2970</v>
      </c>
      <c r="H249" s="849">
        <v>3</v>
      </c>
      <c r="I249" s="849">
        <v>495</v>
      </c>
      <c r="J249" s="849">
        <v>2</v>
      </c>
      <c r="K249" s="849">
        <v>990</v>
      </c>
      <c r="L249" s="849">
        <v>1</v>
      </c>
      <c r="M249" s="849">
        <v>495</v>
      </c>
      <c r="N249" s="849">
        <v>1</v>
      </c>
      <c r="O249" s="849">
        <v>495</v>
      </c>
      <c r="P249" s="837">
        <v>0.5</v>
      </c>
      <c r="Q249" s="850">
        <v>495</v>
      </c>
    </row>
    <row r="250" spans="1:17" ht="14.4" customHeight="1" x14ac:dyDescent="0.3">
      <c r="A250" s="831" t="s">
        <v>6640</v>
      </c>
      <c r="B250" s="832" t="s">
        <v>6641</v>
      </c>
      <c r="C250" s="832" t="s">
        <v>1016</v>
      </c>
      <c r="D250" s="832" t="s">
        <v>6910</v>
      </c>
      <c r="E250" s="832" t="s">
        <v>6911</v>
      </c>
      <c r="F250" s="849">
        <v>1</v>
      </c>
      <c r="G250" s="849">
        <v>579</v>
      </c>
      <c r="H250" s="849"/>
      <c r="I250" s="849">
        <v>579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6640</v>
      </c>
      <c r="B251" s="832" t="s">
        <v>6641</v>
      </c>
      <c r="C251" s="832" t="s">
        <v>1016</v>
      </c>
      <c r="D251" s="832" t="s">
        <v>6910</v>
      </c>
      <c r="E251" s="832" t="s">
        <v>6912</v>
      </c>
      <c r="F251" s="849"/>
      <c r="G251" s="849"/>
      <c r="H251" s="849"/>
      <c r="I251" s="849"/>
      <c r="J251" s="849">
        <v>3</v>
      </c>
      <c r="K251" s="849">
        <v>1737</v>
      </c>
      <c r="L251" s="849">
        <v>1</v>
      </c>
      <c r="M251" s="849">
        <v>579</v>
      </c>
      <c r="N251" s="849"/>
      <c r="O251" s="849"/>
      <c r="P251" s="837"/>
      <c r="Q251" s="850"/>
    </row>
    <row r="252" spans="1:17" ht="14.4" customHeight="1" x14ac:dyDescent="0.3">
      <c r="A252" s="831" t="s">
        <v>6640</v>
      </c>
      <c r="B252" s="832" t="s">
        <v>6641</v>
      </c>
      <c r="C252" s="832" t="s">
        <v>1016</v>
      </c>
      <c r="D252" s="832" t="s">
        <v>6913</v>
      </c>
      <c r="E252" s="832" t="s">
        <v>6914</v>
      </c>
      <c r="F252" s="849"/>
      <c r="G252" s="849"/>
      <c r="H252" s="849"/>
      <c r="I252" s="849"/>
      <c r="J252" s="849">
        <v>3</v>
      </c>
      <c r="K252" s="849">
        <v>3036</v>
      </c>
      <c r="L252" s="849">
        <v>1</v>
      </c>
      <c r="M252" s="849">
        <v>1012</v>
      </c>
      <c r="N252" s="849"/>
      <c r="O252" s="849"/>
      <c r="P252" s="837"/>
      <c r="Q252" s="850"/>
    </row>
    <row r="253" spans="1:17" ht="14.4" customHeight="1" x14ac:dyDescent="0.3">
      <c r="A253" s="831" t="s">
        <v>6640</v>
      </c>
      <c r="B253" s="832" t="s">
        <v>6641</v>
      </c>
      <c r="C253" s="832" t="s">
        <v>1016</v>
      </c>
      <c r="D253" s="832" t="s">
        <v>6915</v>
      </c>
      <c r="E253" s="832" t="s">
        <v>6916</v>
      </c>
      <c r="F253" s="849"/>
      <c r="G253" s="849"/>
      <c r="H253" s="849"/>
      <c r="I253" s="849"/>
      <c r="J253" s="849">
        <v>2</v>
      </c>
      <c r="K253" s="849">
        <v>384</v>
      </c>
      <c r="L253" s="849">
        <v>1</v>
      </c>
      <c r="M253" s="849">
        <v>192</v>
      </c>
      <c r="N253" s="849">
        <v>1</v>
      </c>
      <c r="O253" s="849">
        <v>192</v>
      </c>
      <c r="P253" s="837">
        <v>0.5</v>
      </c>
      <c r="Q253" s="850">
        <v>192</v>
      </c>
    </row>
    <row r="254" spans="1:17" ht="14.4" customHeight="1" x14ac:dyDescent="0.3">
      <c r="A254" s="831" t="s">
        <v>6640</v>
      </c>
      <c r="B254" s="832" t="s">
        <v>6641</v>
      </c>
      <c r="C254" s="832" t="s">
        <v>1016</v>
      </c>
      <c r="D254" s="832" t="s">
        <v>6915</v>
      </c>
      <c r="E254" s="832" t="s">
        <v>6917</v>
      </c>
      <c r="F254" s="849">
        <v>1</v>
      </c>
      <c r="G254" s="849">
        <v>192</v>
      </c>
      <c r="H254" s="849">
        <v>1</v>
      </c>
      <c r="I254" s="849">
        <v>192</v>
      </c>
      <c r="J254" s="849">
        <v>1</v>
      </c>
      <c r="K254" s="849">
        <v>192</v>
      </c>
      <c r="L254" s="849">
        <v>1</v>
      </c>
      <c r="M254" s="849">
        <v>192</v>
      </c>
      <c r="N254" s="849">
        <v>1</v>
      </c>
      <c r="O254" s="849">
        <v>192</v>
      </c>
      <c r="P254" s="837">
        <v>1</v>
      </c>
      <c r="Q254" s="850">
        <v>192</v>
      </c>
    </row>
    <row r="255" spans="1:17" ht="14.4" customHeight="1" x14ac:dyDescent="0.3">
      <c r="A255" s="831" t="s">
        <v>6640</v>
      </c>
      <c r="B255" s="832" t="s">
        <v>6641</v>
      </c>
      <c r="C255" s="832" t="s">
        <v>1016</v>
      </c>
      <c r="D255" s="832" t="s">
        <v>6918</v>
      </c>
      <c r="E255" s="832" t="s">
        <v>6919</v>
      </c>
      <c r="F255" s="849">
        <v>2</v>
      </c>
      <c r="G255" s="849">
        <v>336</v>
      </c>
      <c r="H255" s="849"/>
      <c r="I255" s="849">
        <v>168</v>
      </c>
      <c r="J255" s="849"/>
      <c r="K255" s="849"/>
      <c r="L255" s="849"/>
      <c r="M255" s="849"/>
      <c r="N255" s="849">
        <v>1</v>
      </c>
      <c r="O255" s="849">
        <v>168</v>
      </c>
      <c r="P255" s="837"/>
      <c r="Q255" s="850">
        <v>168</v>
      </c>
    </row>
    <row r="256" spans="1:17" ht="14.4" customHeight="1" x14ac:dyDescent="0.3">
      <c r="A256" s="831" t="s">
        <v>6640</v>
      </c>
      <c r="B256" s="832" t="s">
        <v>6641</v>
      </c>
      <c r="C256" s="832" t="s">
        <v>1016</v>
      </c>
      <c r="D256" s="832" t="s">
        <v>6918</v>
      </c>
      <c r="E256" s="832" t="s">
        <v>6920</v>
      </c>
      <c r="F256" s="849">
        <v>1</v>
      </c>
      <c r="G256" s="849">
        <v>168</v>
      </c>
      <c r="H256" s="849"/>
      <c r="I256" s="849">
        <v>168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6640</v>
      </c>
      <c r="B257" s="832" t="s">
        <v>6641</v>
      </c>
      <c r="C257" s="832" t="s">
        <v>1016</v>
      </c>
      <c r="D257" s="832" t="s">
        <v>6921</v>
      </c>
      <c r="E257" s="832" t="s">
        <v>6922</v>
      </c>
      <c r="F257" s="849">
        <v>3</v>
      </c>
      <c r="G257" s="849">
        <v>5064</v>
      </c>
      <c r="H257" s="849">
        <v>0.99940793368857317</v>
      </c>
      <c r="I257" s="849">
        <v>1688</v>
      </c>
      <c r="J257" s="849">
        <v>3</v>
      </c>
      <c r="K257" s="849">
        <v>5067</v>
      </c>
      <c r="L257" s="849">
        <v>1</v>
      </c>
      <c r="M257" s="849">
        <v>1689</v>
      </c>
      <c r="N257" s="849"/>
      <c r="O257" s="849"/>
      <c r="P257" s="837"/>
      <c r="Q257" s="850"/>
    </row>
    <row r="258" spans="1:17" ht="14.4" customHeight="1" x14ac:dyDescent="0.3">
      <c r="A258" s="831" t="s">
        <v>6640</v>
      </c>
      <c r="B258" s="832" t="s">
        <v>6641</v>
      </c>
      <c r="C258" s="832" t="s">
        <v>1016</v>
      </c>
      <c r="D258" s="832" t="s">
        <v>6923</v>
      </c>
      <c r="E258" s="832" t="s">
        <v>6924</v>
      </c>
      <c r="F258" s="849">
        <v>1</v>
      </c>
      <c r="G258" s="849">
        <v>265</v>
      </c>
      <c r="H258" s="849"/>
      <c r="I258" s="849">
        <v>265</v>
      </c>
      <c r="J258" s="849"/>
      <c r="K258" s="849"/>
      <c r="L258" s="849"/>
      <c r="M258" s="849"/>
      <c r="N258" s="849">
        <v>1</v>
      </c>
      <c r="O258" s="849">
        <v>266</v>
      </c>
      <c r="P258" s="837"/>
      <c r="Q258" s="850">
        <v>266</v>
      </c>
    </row>
    <row r="259" spans="1:17" ht="14.4" customHeight="1" x14ac:dyDescent="0.3">
      <c r="A259" s="831" t="s">
        <v>6640</v>
      </c>
      <c r="B259" s="832" t="s">
        <v>6641</v>
      </c>
      <c r="C259" s="832" t="s">
        <v>1016</v>
      </c>
      <c r="D259" s="832" t="s">
        <v>6925</v>
      </c>
      <c r="E259" s="832" t="s">
        <v>6926</v>
      </c>
      <c r="F259" s="849">
        <v>15</v>
      </c>
      <c r="G259" s="849">
        <v>1905</v>
      </c>
      <c r="H259" s="849"/>
      <c r="I259" s="849">
        <v>127</v>
      </c>
      <c r="J259" s="849"/>
      <c r="K259" s="849"/>
      <c r="L259" s="849"/>
      <c r="M259" s="849"/>
      <c r="N259" s="849">
        <v>3</v>
      </c>
      <c r="O259" s="849">
        <v>381</v>
      </c>
      <c r="P259" s="837"/>
      <c r="Q259" s="850">
        <v>127</v>
      </c>
    </row>
    <row r="260" spans="1:17" ht="14.4" customHeight="1" x14ac:dyDescent="0.3">
      <c r="A260" s="831" t="s">
        <v>6640</v>
      </c>
      <c r="B260" s="832" t="s">
        <v>6641</v>
      </c>
      <c r="C260" s="832" t="s">
        <v>1016</v>
      </c>
      <c r="D260" s="832" t="s">
        <v>6925</v>
      </c>
      <c r="E260" s="832" t="s">
        <v>6927</v>
      </c>
      <c r="F260" s="849">
        <v>5</v>
      </c>
      <c r="G260" s="849">
        <v>635</v>
      </c>
      <c r="H260" s="849">
        <v>1.6666666666666667</v>
      </c>
      <c r="I260" s="849">
        <v>127</v>
      </c>
      <c r="J260" s="849">
        <v>3</v>
      </c>
      <c r="K260" s="849">
        <v>381</v>
      </c>
      <c r="L260" s="849">
        <v>1</v>
      </c>
      <c r="M260" s="849">
        <v>127</v>
      </c>
      <c r="N260" s="849"/>
      <c r="O260" s="849"/>
      <c r="P260" s="837"/>
      <c r="Q260" s="850"/>
    </row>
    <row r="261" spans="1:17" ht="14.4" customHeight="1" x14ac:dyDescent="0.3">
      <c r="A261" s="831" t="s">
        <v>6640</v>
      </c>
      <c r="B261" s="832" t="s">
        <v>6641</v>
      </c>
      <c r="C261" s="832" t="s">
        <v>1016</v>
      </c>
      <c r="D261" s="832" t="s">
        <v>6928</v>
      </c>
      <c r="E261" s="832" t="s">
        <v>6929</v>
      </c>
      <c r="F261" s="849"/>
      <c r="G261" s="849"/>
      <c r="H261" s="849"/>
      <c r="I261" s="849"/>
      <c r="J261" s="849">
        <v>2</v>
      </c>
      <c r="K261" s="849">
        <v>620</v>
      </c>
      <c r="L261" s="849">
        <v>1</v>
      </c>
      <c r="M261" s="849">
        <v>310</v>
      </c>
      <c r="N261" s="849"/>
      <c r="O261" s="849"/>
      <c r="P261" s="837"/>
      <c r="Q261" s="850"/>
    </row>
    <row r="262" spans="1:17" ht="14.4" customHeight="1" x14ac:dyDescent="0.3">
      <c r="A262" s="831" t="s">
        <v>6640</v>
      </c>
      <c r="B262" s="832" t="s">
        <v>6641</v>
      </c>
      <c r="C262" s="832" t="s">
        <v>1016</v>
      </c>
      <c r="D262" s="832" t="s">
        <v>6928</v>
      </c>
      <c r="E262" s="832" t="s">
        <v>6930</v>
      </c>
      <c r="F262" s="849">
        <v>1</v>
      </c>
      <c r="G262" s="849">
        <v>310</v>
      </c>
      <c r="H262" s="849">
        <v>0.5</v>
      </c>
      <c r="I262" s="849">
        <v>310</v>
      </c>
      <c r="J262" s="849">
        <v>2</v>
      </c>
      <c r="K262" s="849">
        <v>620</v>
      </c>
      <c r="L262" s="849">
        <v>1</v>
      </c>
      <c r="M262" s="849">
        <v>310</v>
      </c>
      <c r="N262" s="849"/>
      <c r="O262" s="849"/>
      <c r="P262" s="837"/>
      <c r="Q262" s="850"/>
    </row>
    <row r="263" spans="1:17" ht="14.4" customHeight="1" x14ac:dyDescent="0.3">
      <c r="A263" s="831" t="s">
        <v>6640</v>
      </c>
      <c r="B263" s="832" t="s">
        <v>6641</v>
      </c>
      <c r="C263" s="832" t="s">
        <v>1016</v>
      </c>
      <c r="D263" s="832" t="s">
        <v>6931</v>
      </c>
      <c r="E263" s="832" t="s">
        <v>6932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23</v>
      </c>
      <c r="P263" s="837"/>
      <c r="Q263" s="850">
        <v>23</v>
      </c>
    </row>
    <row r="264" spans="1:17" ht="14.4" customHeight="1" x14ac:dyDescent="0.3">
      <c r="A264" s="831" t="s">
        <v>6640</v>
      </c>
      <c r="B264" s="832" t="s">
        <v>6641</v>
      </c>
      <c r="C264" s="832" t="s">
        <v>1016</v>
      </c>
      <c r="D264" s="832" t="s">
        <v>6933</v>
      </c>
      <c r="E264" s="832" t="s">
        <v>6934</v>
      </c>
      <c r="F264" s="849"/>
      <c r="G264" s="849"/>
      <c r="H264" s="849"/>
      <c r="I264" s="849"/>
      <c r="J264" s="849">
        <v>1</v>
      </c>
      <c r="K264" s="849">
        <v>17</v>
      </c>
      <c r="L264" s="849">
        <v>1</v>
      </c>
      <c r="M264" s="849">
        <v>17</v>
      </c>
      <c r="N264" s="849"/>
      <c r="O264" s="849"/>
      <c r="P264" s="837"/>
      <c r="Q264" s="850"/>
    </row>
    <row r="265" spans="1:17" ht="14.4" customHeight="1" x14ac:dyDescent="0.3">
      <c r="A265" s="831" t="s">
        <v>6640</v>
      </c>
      <c r="B265" s="832" t="s">
        <v>6641</v>
      </c>
      <c r="C265" s="832" t="s">
        <v>1016</v>
      </c>
      <c r="D265" s="832" t="s">
        <v>6935</v>
      </c>
      <c r="E265" s="832" t="s">
        <v>6936</v>
      </c>
      <c r="F265" s="849"/>
      <c r="G265" s="849"/>
      <c r="H265" s="849"/>
      <c r="I265" s="849"/>
      <c r="J265" s="849">
        <v>1</v>
      </c>
      <c r="K265" s="849">
        <v>133</v>
      </c>
      <c r="L265" s="849">
        <v>1</v>
      </c>
      <c r="M265" s="849">
        <v>133</v>
      </c>
      <c r="N265" s="849"/>
      <c r="O265" s="849"/>
      <c r="P265" s="837"/>
      <c r="Q265" s="850"/>
    </row>
    <row r="266" spans="1:17" ht="14.4" customHeight="1" x14ac:dyDescent="0.3">
      <c r="A266" s="831" t="s">
        <v>6640</v>
      </c>
      <c r="B266" s="832" t="s">
        <v>6641</v>
      </c>
      <c r="C266" s="832" t="s">
        <v>1016</v>
      </c>
      <c r="D266" s="832" t="s">
        <v>6937</v>
      </c>
      <c r="E266" s="832" t="s">
        <v>6938</v>
      </c>
      <c r="F266" s="849">
        <v>4</v>
      </c>
      <c r="G266" s="849">
        <v>2604</v>
      </c>
      <c r="H266" s="849">
        <v>1.3333333333333333</v>
      </c>
      <c r="I266" s="849">
        <v>651</v>
      </c>
      <c r="J266" s="849">
        <v>3</v>
      </c>
      <c r="K266" s="849">
        <v>1953</v>
      </c>
      <c r="L266" s="849">
        <v>1</v>
      </c>
      <c r="M266" s="849">
        <v>651</v>
      </c>
      <c r="N266" s="849">
        <v>2</v>
      </c>
      <c r="O266" s="849">
        <v>1302</v>
      </c>
      <c r="P266" s="837">
        <v>0.66666666666666663</v>
      </c>
      <c r="Q266" s="850">
        <v>651</v>
      </c>
    </row>
    <row r="267" spans="1:17" ht="14.4" customHeight="1" x14ac:dyDescent="0.3">
      <c r="A267" s="831" t="s">
        <v>6640</v>
      </c>
      <c r="B267" s="832" t="s">
        <v>6641</v>
      </c>
      <c r="C267" s="832" t="s">
        <v>1016</v>
      </c>
      <c r="D267" s="832" t="s">
        <v>6939</v>
      </c>
      <c r="E267" s="832" t="s">
        <v>6940</v>
      </c>
      <c r="F267" s="849"/>
      <c r="G267" s="849"/>
      <c r="H267" s="849"/>
      <c r="I267" s="849"/>
      <c r="J267" s="849">
        <v>1</v>
      </c>
      <c r="K267" s="849">
        <v>444</v>
      </c>
      <c r="L267" s="849">
        <v>1</v>
      </c>
      <c r="M267" s="849">
        <v>444</v>
      </c>
      <c r="N267" s="849"/>
      <c r="O267" s="849"/>
      <c r="P267" s="837"/>
      <c r="Q267" s="850"/>
    </row>
    <row r="268" spans="1:17" ht="14.4" customHeight="1" x14ac:dyDescent="0.3">
      <c r="A268" s="831" t="s">
        <v>6640</v>
      </c>
      <c r="B268" s="832" t="s">
        <v>6641</v>
      </c>
      <c r="C268" s="832" t="s">
        <v>1016</v>
      </c>
      <c r="D268" s="832" t="s">
        <v>6941</v>
      </c>
      <c r="E268" s="832" t="s">
        <v>6942</v>
      </c>
      <c r="F268" s="849"/>
      <c r="G268" s="849"/>
      <c r="H268" s="849"/>
      <c r="I268" s="849"/>
      <c r="J268" s="849">
        <v>22</v>
      </c>
      <c r="K268" s="849">
        <v>6468</v>
      </c>
      <c r="L268" s="849">
        <v>1</v>
      </c>
      <c r="M268" s="849">
        <v>294</v>
      </c>
      <c r="N268" s="849">
        <v>24</v>
      </c>
      <c r="O268" s="849">
        <v>7080</v>
      </c>
      <c r="P268" s="837">
        <v>1.0946196660482375</v>
      </c>
      <c r="Q268" s="850">
        <v>295</v>
      </c>
    </row>
    <row r="269" spans="1:17" ht="14.4" customHeight="1" x14ac:dyDescent="0.3">
      <c r="A269" s="831" t="s">
        <v>6640</v>
      </c>
      <c r="B269" s="832" t="s">
        <v>6641</v>
      </c>
      <c r="C269" s="832" t="s">
        <v>1016</v>
      </c>
      <c r="D269" s="832" t="s">
        <v>6941</v>
      </c>
      <c r="E269" s="832" t="s">
        <v>6943</v>
      </c>
      <c r="F269" s="849">
        <v>11</v>
      </c>
      <c r="G269" s="849">
        <v>3234</v>
      </c>
      <c r="H269" s="849"/>
      <c r="I269" s="849">
        <v>294</v>
      </c>
      <c r="J269" s="849"/>
      <c r="K269" s="849"/>
      <c r="L269" s="849"/>
      <c r="M269" s="849"/>
      <c r="N269" s="849">
        <v>2</v>
      </c>
      <c r="O269" s="849">
        <v>590</v>
      </c>
      <c r="P269" s="837"/>
      <c r="Q269" s="850">
        <v>295</v>
      </c>
    </row>
    <row r="270" spans="1:17" ht="14.4" customHeight="1" x14ac:dyDescent="0.3">
      <c r="A270" s="831" t="s">
        <v>6640</v>
      </c>
      <c r="B270" s="832" t="s">
        <v>6641</v>
      </c>
      <c r="C270" s="832" t="s">
        <v>1016</v>
      </c>
      <c r="D270" s="832" t="s">
        <v>6944</v>
      </c>
      <c r="E270" s="832" t="s">
        <v>6945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28</v>
      </c>
      <c r="P270" s="837"/>
      <c r="Q270" s="850">
        <v>28</v>
      </c>
    </row>
    <row r="271" spans="1:17" ht="14.4" customHeight="1" x14ac:dyDescent="0.3">
      <c r="A271" s="831" t="s">
        <v>6640</v>
      </c>
      <c r="B271" s="832" t="s">
        <v>6641</v>
      </c>
      <c r="C271" s="832" t="s">
        <v>1016</v>
      </c>
      <c r="D271" s="832" t="s">
        <v>6581</v>
      </c>
      <c r="E271" s="832" t="s">
        <v>6946</v>
      </c>
      <c r="F271" s="849"/>
      <c r="G271" s="849"/>
      <c r="H271" s="849"/>
      <c r="I271" s="849"/>
      <c r="J271" s="849">
        <v>1</v>
      </c>
      <c r="K271" s="849">
        <v>374</v>
      </c>
      <c r="L271" s="849">
        <v>1</v>
      </c>
      <c r="M271" s="849">
        <v>374</v>
      </c>
      <c r="N271" s="849"/>
      <c r="O271" s="849"/>
      <c r="P271" s="837"/>
      <c r="Q271" s="850"/>
    </row>
    <row r="272" spans="1:17" ht="14.4" customHeight="1" x14ac:dyDescent="0.3">
      <c r="A272" s="831" t="s">
        <v>6640</v>
      </c>
      <c r="B272" s="832" t="s">
        <v>6641</v>
      </c>
      <c r="C272" s="832" t="s">
        <v>1016</v>
      </c>
      <c r="D272" s="832" t="s">
        <v>6947</v>
      </c>
      <c r="E272" s="832" t="s">
        <v>6948</v>
      </c>
      <c r="F272" s="849"/>
      <c r="G272" s="849"/>
      <c r="H272" s="849"/>
      <c r="I272" s="849"/>
      <c r="J272" s="849">
        <v>3</v>
      </c>
      <c r="K272" s="849">
        <v>135</v>
      </c>
      <c r="L272" s="849">
        <v>1</v>
      </c>
      <c r="M272" s="849">
        <v>45</v>
      </c>
      <c r="N272" s="849"/>
      <c r="O272" s="849"/>
      <c r="P272" s="837"/>
      <c r="Q272" s="850"/>
    </row>
    <row r="273" spans="1:17" ht="14.4" customHeight="1" x14ac:dyDescent="0.3">
      <c r="A273" s="831" t="s">
        <v>6640</v>
      </c>
      <c r="B273" s="832" t="s">
        <v>6641</v>
      </c>
      <c r="C273" s="832" t="s">
        <v>1016</v>
      </c>
      <c r="D273" s="832" t="s">
        <v>6947</v>
      </c>
      <c r="E273" s="832" t="s">
        <v>6949</v>
      </c>
      <c r="F273" s="849">
        <v>1</v>
      </c>
      <c r="G273" s="849">
        <v>45</v>
      </c>
      <c r="H273" s="849"/>
      <c r="I273" s="849">
        <v>45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6640</v>
      </c>
      <c r="B274" s="832" t="s">
        <v>6641</v>
      </c>
      <c r="C274" s="832" t="s">
        <v>1016</v>
      </c>
      <c r="D274" s="832" t="s">
        <v>6950</v>
      </c>
      <c r="E274" s="832" t="s">
        <v>6951</v>
      </c>
      <c r="F274" s="849">
        <v>2</v>
      </c>
      <c r="G274" s="849">
        <v>2208</v>
      </c>
      <c r="H274" s="849">
        <v>1</v>
      </c>
      <c r="I274" s="849">
        <v>1104</v>
      </c>
      <c r="J274" s="849">
        <v>2</v>
      </c>
      <c r="K274" s="849">
        <v>2208</v>
      </c>
      <c r="L274" s="849">
        <v>1</v>
      </c>
      <c r="M274" s="849">
        <v>1104</v>
      </c>
      <c r="N274" s="849"/>
      <c r="O274" s="849"/>
      <c r="P274" s="837"/>
      <c r="Q274" s="850"/>
    </row>
    <row r="275" spans="1:17" ht="14.4" customHeight="1" x14ac:dyDescent="0.3">
      <c r="A275" s="831" t="s">
        <v>6640</v>
      </c>
      <c r="B275" s="832" t="s">
        <v>6641</v>
      </c>
      <c r="C275" s="832" t="s">
        <v>1016</v>
      </c>
      <c r="D275" s="832" t="s">
        <v>6952</v>
      </c>
      <c r="E275" s="832" t="s">
        <v>6953</v>
      </c>
      <c r="F275" s="849">
        <v>1</v>
      </c>
      <c r="G275" s="849">
        <v>310</v>
      </c>
      <c r="H275" s="849">
        <v>1</v>
      </c>
      <c r="I275" s="849">
        <v>310</v>
      </c>
      <c r="J275" s="849">
        <v>1</v>
      </c>
      <c r="K275" s="849">
        <v>310</v>
      </c>
      <c r="L275" s="849">
        <v>1</v>
      </c>
      <c r="M275" s="849">
        <v>310</v>
      </c>
      <c r="N275" s="849">
        <v>2</v>
      </c>
      <c r="O275" s="849">
        <v>618</v>
      </c>
      <c r="P275" s="837">
        <v>1.9935483870967743</v>
      </c>
      <c r="Q275" s="850">
        <v>309</v>
      </c>
    </row>
    <row r="276" spans="1:17" ht="14.4" customHeight="1" x14ac:dyDescent="0.3">
      <c r="A276" s="831" t="s">
        <v>6640</v>
      </c>
      <c r="B276" s="832" t="s">
        <v>6641</v>
      </c>
      <c r="C276" s="832" t="s">
        <v>1016</v>
      </c>
      <c r="D276" s="832" t="s">
        <v>6952</v>
      </c>
      <c r="E276" s="832" t="s">
        <v>6954</v>
      </c>
      <c r="F276" s="849">
        <v>1</v>
      </c>
      <c r="G276" s="849">
        <v>310</v>
      </c>
      <c r="H276" s="849"/>
      <c r="I276" s="849">
        <v>310</v>
      </c>
      <c r="J276" s="849"/>
      <c r="K276" s="849"/>
      <c r="L276" s="849"/>
      <c r="M276" s="849"/>
      <c r="N276" s="849">
        <v>1</v>
      </c>
      <c r="O276" s="849">
        <v>310</v>
      </c>
      <c r="P276" s="837"/>
      <c r="Q276" s="850">
        <v>310</v>
      </c>
    </row>
    <row r="277" spans="1:17" ht="14.4" customHeight="1" x14ac:dyDescent="0.3">
      <c r="A277" s="831" t="s">
        <v>6640</v>
      </c>
      <c r="B277" s="832" t="s">
        <v>6641</v>
      </c>
      <c r="C277" s="832" t="s">
        <v>1016</v>
      </c>
      <c r="D277" s="832" t="s">
        <v>6955</v>
      </c>
      <c r="E277" s="832" t="s">
        <v>6956</v>
      </c>
      <c r="F277" s="849">
        <v>1</v>
      </c>
      <c r="G277" s="849">
        <v>528</v>
      </c>
      <c r="H277" s="849">
        <v>0.5</v>
      </c>
      <c r="I277" s="849">
        <v>528</v>
      </c>
      <c r="J277" s="849">
        <v>2</v>
      </c>
      <c r="K277" s="849">
        <v>1056</v>
      </c>
      <c r="L277" s="849">
        <v>1</v>
      </c>
      <c r="M277" s="849">
        <v>528</v>
      </c>
      <c r="N277" s="849"/>
      <c r="O277" s="849"/>
      <c r="P277" s="837"/>
      <c r="Q277" s="850"/>
    </row>
    <row r="278" spans="1:17" ht="14.4" customHeight="1" x14ac:dyDescent="0.3">
      <c r="A278" s="831" t="s">
        <v>6640</v>
      </c>
      <c r="B278" s="832" t="s">
        <v>6641</v>
      </c>
      <c r="C278" s="832" t="s">
        <v>1016</v>
      </c>
      <c r="D278" s="832" t="s">
        <v>6957</v>
      </c>
      <c r="E278" s="832" t="s">
        <v>6958</v>
      </c>
      <c r="F278" s="849"/>
      <c r="G278" s="849"/>
      <c r="H278" s="849"/>
      <c r="I278" s="849"/>
      <c r="J278" s="849">
        <v>1</v>
      </c>
      <c r="K278" s="849">
        <v>31</v>
      </c>
      <c r="L278" s="849">
        <v>1</v>
      </c>
      <c r="M278" s="849">
        <v>31</v>
      </c>
      <c r="N278" s="849"/>
      <c r="O278" s="849"/>
      <c r="P278" s="837"/>
      <c r="Q278" s="850"/>
    </row>
    <row r="279" spans="1:17" ht="14.4" customHeight="1" x14ac:dyDescent="0.3">
      <c r="A279" s="831" t="s">
        <v>6640</v>
      </c>
      <c r="B279" s="832" t="s">
        <v>6641</v>
      </c>
      <c r="C279" s="832" t="s">
        <v>1016</v>
      </c>
      <c r="D279" s="832" t="s">
        <v>6959</v>
      </c>
      <c r="E279" s="832" t="s">
        <v>6960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356</v>
      </c>
      <c r="P279" s="837"/>
      <c r="Q279" s="850">
        <v>356</v>
      </c>
    </row>
    <row r="280" spans="1:17" ht="14.4" customHeight="1" x14ac:dyDescent="0.3">
      <c r="A280" s="831" t="s">
        <v>6640</v>
      </c>
      <c r="B280" s="832" t="s">
        <v>6641</v>
      </c>
      <c r="C280" s="832" t="s">
        <v>1016</v>
      </c>
      <c r="D280" s="832" t="s">
        <v>6959</v>
      </c>
      <c r="E280" s="832" t="s">
        <v>6961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355</v>
      </c>
      <c r="P280" s="837"/>
      <c r="Q280" s="850">
        <v>355</v>
      </c>
    </row>
    <row r="281" spans="1:17" ht="14.4" customHeight="1" x14ac:dyDescent="0.3">
      <c r="A281" s="831" t="s">
        <v>6640</v>
      </c>
      <c r="B281" s="832" t="s">
        <v>6641</v>
      </c>
      <c r="C281" s="832" t="s">
        <v>1016</v>
      </c>
      <c r="D281" s="832" t="s">
        <v>6962</v>
      </c>
      <c r="E281" s="832" t="s">
        <v>6963</v>
      </c>
      <c r="F281" s="849"/>
      <c r="G281" s="849"/>
      <c r="H281" s="849"/>
      <c r="I281" s="849"/>
      <c r="J281" s="849">
        <v>1</v>
      </c>
      <c r="K281" s="849">
        <v>355</v>
      </c>
      <c r="L281" s="849">
        <v>1</v>
      </c>
      <c r="M281" s="849">
        <v>355</v>
      </c>
      <c r="N281" s="849"/>
      <c r="O281" s="849"/>
      <c r="P281" s="837"/>
      <c r="Q281" s="850"/>
    </row>
    <row r="282" spans="1:17" ht="14.4" customHeight="1" x14ac:dyDescent="0.3">
      <c r="A282" s="831" t="s">
        <v>6640</v>
      </c>
      <c r="B282" s="832" t="s">
        <v>6641</v>
      </c>
      <c r="C282" s="832" t="s">
        <v>1016</v>
      </c>
      <c r="D282" s="832" t="s">
        <v>6964</v>
      </c>
      <c r="E282" s="832" t="s">
        <v>6965</v>
      </c>
      <c r="F282" s="849">
        <v>1</v>
      </c>
      <c r="G282" s="849">
        <v>528</v>
      </c>
      <c r="H282" s="849"/>
      <c r="I282" s="849">
        <v>528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6640</v>
      </c>
      <c r="B283" s="832" t="s">
        <v>6641</v>
      </c>
      <c r="C283" s="832" t="s">
        <v>1016</v>
      </c>
      <c r="D283" s="832" t="s">
        <v>6966</v>
      </c>
      <c r="E283" s="832" t="s">
        <v>6967</v>
      </c>
      <c r="F283" s="849">
        <v>1</v>
      </c>
      <c r="G283" s="849">
        <v>1768</v>
      </c>
      <c r="H283" s="849"/>
      <c r="I283" s="849">
        <v>1768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6640</v>
      </c>
      <c r="B284" s="832" t="s">
        <v>6641</v>
      </c>
      <c r="C284" s="832" t="s">
        <v>1016</v>
      </c>
      <c r="D284" s="832" t="s">
        <v>6966</v>
      </c>
      <c r="E284" s="832" t="s">
        <v>6968</v>
      </c>
      <c r="F284" s="849"/>
      <c r="G284" s="849"/>
      <c r="H284" s="849"/>
      <c r="I284" s="849"/>
      <c r="J284" s="849">
        <v>1</v>
      </c>
      <c r="K284" s="849">
        <v>1768</v>
      </c>
      <c r="L284" s="849">
        <v>1</v>
      </c>
      <c r="M284" s="849">
        <v>1768</v>
      </c>
      <c r="N284" s="849"/>
      <c r="O284" s="849"/>
      <c r="P284" s="837"/>
      <c r="Q284" s="850"/>
    </row>
    <row r="285" spans="1:17" ht="14.4" customHeight="1" x14ac:dyDescent="0.3">
      <c r="A285" s="831" t="s">
        <v>6640</v>
      </c>
      <c r="B285" s="832" t="s">
        <v>6641</v>
      </c>
      <c r="C285" s="832" t="s">
        <v>1016</v>
      </c>
      <c r="D285" s="832" t="s">
        <v>6969</v>
      </c>
      <c r="E285" s="832" t="s">
        <v>6970</v>
      </c>
      <c r="F285" s="849">
        <v>2</v>
      </c>
      <c r="G285" s="849">
        <v>814</v>
      </c>
      <c r="H285" s="849">
        <v>2</v>
      </c>
      <c r="I285" s="849">
        <v>407</v>
      </c>
      <c r="J285" s="849">
        <v>1</v>
      </c>
      <c r="K285" s="849">
        <v>407</v>
      </c>
      <c r="L285" s="849">
        <v>1</v>
      </c>
      <c r="M285" s="849">
        <v>407</v>
      </c>
      <c r="N285" s="849">
        <v>2</v>
      </c>
      <c r="O285" s="849">
        <v>814</v>
      </c>
      <c r="P285" s="837">
        <v>2</v>
      </c>
      <c r="Q285" s="850">
        <v>407</v>
      </c>
    </row>
    <row r="286" spans="1:17" ht="14.4" customHeight="1" x14ac:dyDescent="0.3">
      <c r="A286" s="831" t="s">
        <v>6640</v>
      </c>
      <c r="B286" s="832" t="s">
        <v>6641</v>
      </c>
      <c r="C286" s="832" t="s">
        <v>1016</v>
      </c>
      <c r="D286" s="832" t="s">
        <v>6971</v>
      </c>
      <c r="E286" s="832" t="s">
        <v>6972</v>
      </c>
      <c r="F286" s="849">
        <v>1</v>
      </c>
      <c r="G286" s="849">
        <v>19</v>
      </c>
      <c r="H286" s="849"/>
      <c r="I286" s="849">
        <v>19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6640</v>
      </c>
      <c r="B287" s="832" t="s">
        <v>6641</v>
      </c>
      <c r="C287" s="832" t="s">
        <v>1016</v>
      </c>
      <c r="D287" s="832" t="s">
        <v>6973</v>
      </c>
      <c r="E287" s="832" t="s">
        <v>6974</v>
      </c>
      <c r="F287" s="849"/>
      <c r="G287" s="849"/>
      <c r="H287" s="849"/>
      <c r="I287" s="849"/>
      <c r="J287" s="849">
        <v>1</v>
      </c>
      <c r="K287" s="849">
        <v>516</v>
      </c>
      <c r="L287" s="849">
        <v>1</v>
      </c>
      <c r="M287" s="849">
        <v>516</v>
      </c>
      <c r="N287" s="849"/>
      <c r="O287" s="849"/>
      <c r="P287" s="837"/>
      <c r="Q287" s="850"/>
    </row>
    <row r="288" spans="1:17" ht="14.4" customHeight="1" x14ac:dyDescent="0.3">
      <c r="A288" s="831" t="s">
        <v>6640</v>
      </c>
      <c r="B288" s="832" t="s">
        <v>6641</v>
      </c>
      <c r="C288" s="832" t="s">
        <v>1016</v>
      </c>
      <c r="D288" s="832" t="s">
        <v>6975</v>
      </c>
      <c r="E288" s="832" t="s">
        <v>6976</v>
      </c>
      <c r="F288" s="849"/>
      <c r="G288" s="849"/>
      <c r="H288" s="849"/>
      <c r="I288" s="849"/>
      <c r="J288" s="849">
        <v>1</v>
      </c>
      <c r="K288" s="849">
        <v>190</v>
      </c>
      <c r="L288" s="849">
        <v>1</v>
      </c>
      <c r="M288" s="849">
        <v>190</v>
      </c>
      <c r="N288" s="849">
        <v>2</v>
      </c>
      <c r="O288" s="849">
        <v>380</v>
      </c>
      <c r="P288" s="837">
        <v>2</v>
      </c>
      <c r="Q288" s="850">
        <v>190</v>
      </c>
    </row>
    <row r="289" spans="1:17" ht="14.4" customHeight="1" x14ac:dyDescent="0.3">
      <c r="A289" s="831" t="s">
        <v>6640</v>
      </c>
      <c r="B289" s="832" t="s">
        <v>6641</v>
      </c>
      <c r="C289" s="832" t="s">
        <v>1016</v>
      </c>
      <c r="D289" s="832" t="s">
        <v>6977</v>
      </c>
      <c r="E289" s="832" t="s">
        <v>6978</v>
      </c>
      <c r="F289" s="849"/>
      <c r="G289" s="849"/>
      <c r="H289" s="849"/>
      <c r="I289" s="849"/>
      <c r="J289" s="849"/>
      <c r="K289" s="849"/>
      <c r="L289" s="849"/>
      <c r="M289" s="849"/>
      <c r="N289" s="849">
        <v>4</v>
      </c>
      <c r="O289" s="849">
        <v>532</v>
      </c>
      <c r="P289" s="837"/>
      <c r="Q289" s="850">
        <v>133</v>
      </c>
    </row>
    <row r="290" spans="1:17" ht="14.4" customHeight="1" x14ac:dyDescent="0.3">
      <c r="A290" s="831" t="s">
        <v>6640</v>
      </c>
      <c r="B290" s="832" t="s">
        <v>6641</v>
      </c>
      <c r="C290" s="832" t="s">
        <v>1016</v>
      </c>
      <c r="D290" s="832" t="s">
        <v>6977</v>
      </c>
      <c r="E290" s="832" t="s">
        <v>6979</v>
      </c>
      <c r="F290" s="849">
        <v>4</v>
      </c>
      <c r="G290" s="849">
        <v>532</v>
      </c>
      <c r="H290" s="849">
        <v>2</v>
      </c>
      <c r="I290" s="849">
        <v>133</v>
      </c>
      <c r="J290" s="849">
        <v>2</v>
      </c>
      <c r="K290" s="849">
        <v>266</v>
      </c>
      <c r="L290" s="849">
        <v>1</v>
      </c>
      <c r="M290" s="849">
        <v>133</v>
      </c>
      <c r="N290" s="849">
        <v>1</v>
      </c>
      <c r="O290" s="849">
        <v>133</v>
      </c>
      <c r="P290" s="837">
        <v>0.5</v>
      </c>
      <c r="Q290" s="850">
        <v>133</v>
      </c>
    </row>
    <row r="291" spans="1:17" ht="14.4" customHeight="1" x14ac:dyDescent="0.3">
      <c r="A291" s="831" t="s">
        <v>6640</v>
      </c>
      <c r="B291" s="832" t="s">
        <v>6641</v>
      </c>
      <c r="C291" s="832" t="s">
        <v>1016</v>
      </c>
      <c r="D291" s="832" t="s">
        <v>6980</v>
      </c>
      <c r="E291" s="832" t="s">
        <v>6981</v>
      </c>
      <c r="F291" s="849">
        <v>1150</v>
      </c>
      <c r="G291" s="849">
        <v>42550</v>
      </c>
      <c r="H291" s="849">
        <v>0.71695760598503744</v>
      </c>
      <c r="I291" s="849">
        <v>37</v>
      </c>
      <c r="J291" s="849">
        <v>1604</v>
      </c>
      <c r="K291" s="849">
        <v>59348</v>
      </c>
      <c r="L291" s="849">
        <v>1</v>
      </c>
      <c r="M291" s="849">
        <v>37</v>
      </c>
      <c r="N291" s="849">
        <v>1129</v>
      </c>
      <c r="O291" s="849">
        <v>41773</v>
      </c>
      <c r="P291" s="837">
        <v>0.70386533665835416</v>
      </c>
      <c r="Q291" s="850">
        <v>37</v>
      </c>
    </row>
    <row r="292" spans="1:17" ht="14.4" customHeight="1" x14ac:dyDescent="0.3">
      <c r="A292" s="831" t="s">
        <v>6640</v>
      </c>
      <c r="B292" s="832" t="s">
        <v>6641</v>
      </c>
      <c r="C292" s="832" t="s">
        <v>1016</v>
      </c>
      <c r="D292" s="832" t="s">
        <v>6982</v>
      </c>
      <c r="E292" s="832" t="s">
        <v>6983</v>
      </c>
      <c r="F292" s="849">
        <v>3</v>
      </c>
      <c r="G292" s="849">
        <v>513</v>
      </c>
      <c r="H292" s="849"/>
      <c r="I292" s="849">
        <v>171</v>
      </c>
      <c r="J292" s="849"/>
      <c r="K292" s="849"/>
      <c r="L292" s="849"/>
      <c r="M292" s="849"/>
      <c r="N292" s="849">
        <v>3</v>
      </c>
      <c r="O292" s="849">
        <v>513</v>
      </c>
      <c r="P292" s="837"/>
      <c r="Q292" s="850">
        <v>171</v>
      </c>
    </row>
    <row r="293" spans="1:17" ht="14.4" customHeight="1" x14ac:dyDescent="0.3">
      <c r="A293" s="831" t="s">
        <v>6640</v>
      </c>
      <c r="B293" s="832" t="s">
        <v>6641</v>
      </c>
      <c r="C293" s="832" t="s">
        <v>1016</v>
      </c>
      <c r="D293" s="832" t="s">
        <v>6984</v>
      </c>
      <c r="E293" s="832" t="s">
        <v>6985</v>
      </c>
      <c r="F293" s="849">
        <v>1</v>
      </c>
      <c r="G293" s="849">
        <v>232</v>
      </c>
      <c r="H293" s="849">
        <v>0.5</v>
      </c>
      <c r="I293" s="849">
        <v>232</v>
      </c>
      <c r="J293" s="849">
        <v>2</v>
      </c>
      <c r="K293" s="849">
        <v>464</v>
      </c>
      <c r="L293" s="849">
        <v>1</v>
      </c>
      <c r="M293" s="849">
        <v>232</v>
      </c>
      <c r="N293" s="849"/>
      <c r="O293" s="849"/>
      <c r="P293" s="837"/>
      <c r="Q293" s="850"/>
    </row>
    <row r="294" spans="1:17" ht="14.4" customHeight="1" x14ac:dyDescent="0.3">
      <c r="A294" s="831" t="s">
        <v>6640</v>
      </c>
      <c r="B294" s="832" t="s">
        <v>6641</v>
      </c>
      <c r="C294" s="832" t="s">
        <v>1016</v>
      </c>
      <c r="D294" s="832" t="s">
        <v>6986</v>
      </c>
      <c r="E294" s="832" t="s">
        <v>6987</v>
      </c>
      <c r="F294" s="849">
        <v>11</v>
      </c>
      <c r="G294" s="849">
        <v>1023</v>
      </c>
      <c r="H294" s="849">
        <v>0.171875</v>
      </c>
      <c r="I294" s="849">
        <v>93</v>
      </c>
      <c r="J294" s="849">
        <v>64</v>
      </c>
      <c r="K294" s="849">
        <v>5952</v>
      </c>
      <c r="L294" s="849">
        <v>1</v>
      </c>
      <c r="M294" s="849">
        <v>93</v>
      </c>
      <c r="N294" s="849">
        <v>7</v>
      </c>
      <c r="O294" s="849">
        <v>651</v>
      </c>
      <c r="P294" s="837">
        <v>0.109375</v>
      </c>
      <c r="Q294" s="850">
        <v>93</v>
      </c>
    </row>
    <row r="295" spans="1:17" ht="14.4" customHeight="1" x14ac:dyDescent="0.3">
      <c r="A295" s="831" t="s">
        <v>6640</v>
      </c>
      <c r="B295" s="832" t="s">
        <v>6988</v>
      </c>
      <c r="C295" s="832" t="s">
        <v>1016</v>
      </c>
      <c r="D295" s="832" t="s">
        <v>6989</v>
      </c>
      <c r="E295" s="832" t="s">
        <v>6990</v>
      </c>
      <c r="F295" s="849"/>
      <c r="G295" s="849"/>
      <c r="H295" s="849"/>
      <c r="I295" s="849"/>
      <c r="J295" s="849"/>
      <c r="K295" s="849"/>
      <c r="L295" s="849"/>
      <c r="M295" s="849"/>
      <c r="N295" s="849">
        <v>4</v>
      </c>
      <c r="O295" s="849">
        <v>4152</v>
      </c>
      <c r="P295" s="837"/>
      <c r="Q295" s="850">
        <v>1038</v>
      </c>
    </row>
    <row r="296" spans="1:17" ht="14.4" customHeight="1" x14ac:dyDescent="0.3">
      <c r="A296" s="831" t="s">
        <v>6640</v>
      </c>
      <c r="B296" s="832" t="s">
        <v>6988</v>
      </c>
      <c r="C296" s="832" t="s">
        <v>1016</v>
      </c>
      <c r="D296" s="832" t="s">
        <v>6989</v>
      </c>
      <c r="E296" s="832" t="s">
        <v>6991</v>
      </c>
      <c r="F296" s="849">
        <v>1</v>
      </c>
      <c r="G296" s="849">
        <v>1038</v>
      </c>
      <c r="H296" s="849">
        <v>0.25</v>
      </c>
      <c r="I296" s="849">
        <v>1038</v>
      </c>
      <c r="J296" s="849">
        <v>4</v>
      </c>
      <c r="K296" s="849">
        <v>4152</v>
      </c>
      <c r="L296" s="849">
        <v>1</v>
      </c>
      <c r="M296" s="849">
        <v>1038</v>
      </c>
      <c r="N296" s="849">
        <v>1</v>
      </c>
      <c r="O296" s="849">
        <v>1038</v>
      </c>
      <c r="P296" s="837">
        <v>0.25</v>
      </c>
      <c r="Q296" s="850">
        <v>1038</v>
      </c>
    </row>
    <row r="297" spans="1:17" ht="14.4" customHeight="1" x14ac:dyDescent="0.3">
      <c r="A297" s="831" t="s">
        <v>6992</v>
      </c>
      <c r="B297" s="832" t="s">
        <v>6497</v>
      </c>
      <c r="C297" s="832" t="s">
        <v>5527</v>
      </c>
      <c r="D297" s="832" t="s">
        <v>6993</v>
      </c>
      <c r="E297" s="832" t="s">
        <v>6994</v>
      </c>
      <c r="F297" s="849"/>
      <c r="G297" s="849"/>
      <c r="H297" s="849"/>
      <c r="I297" s="849"/>
      <c r="J297" s="849">
        <v>1</v>
      </c>
      <c r="K297" s="849">
        <v>1711.27</v>
      </c>
      <c r="L297" s="849">
        <v>1</v>
      </c>
      <c r="M297" s="849">
        <v>1711.27</v>
      </c>
      <c r="N297" s="849"/>
      <c r="O297" s="849"/>
      <c r="P297" s="837"/>
      <c r="Q297" s="850"/>
    </row>
    <row r="298" spans="1:17" ht="14.4" customHeight="1" x14ac:dyDescent="0.3">
      <c r="A298" s="831" t="s">
        <v>6992</v>
      </c>
      <c r="B298" s="832" t="s">
        <v>6497</v>
      </c>
      <c r="C298" s="832" t="s">
        <v>5527</v>
      </c>
      <c r="D298" s="832" t="s">
        <v>6995</v>
      </c>
      <c r="E298" s="832" t="s">
        <v>6996</v>
      </c>
      <c r="F298" s="849">
        <v>0.67</v>
      </c>
      <c r="G298" s="849">
        <v>1814.38</v>
      </c>
      <c r="H298" s="849">
        <v>1</v>
      </c>
      <c r="I298" s="849">
        <v>2708.0298507462685</v>
      </c>
      <c r="J298" s="849">
        <v>0.67</v>
      </c>
      <c r="K298" s="849">
        <v>1814.38</v>
      </c>
      <c r="L298" s="849">
        <v>1</v>
      </c>
      <c r="M298" s="849">
        <v>2708.0298507462685</v>
      </c>
      <c r="N298" s="849">
        <v>3.34</v>
      </c>
      <c r="O298" s="849">
        <v>8652.36</v>
      </c>
      <c r="P298" s="837">
        <v>4.7687694970182655</v>
      </c>
      <c r="Q298" s="850">
        <v>2590.5269461077846</v>
      </c>
    </row>
    <row r="299" spans="1:17" ht="14.4" customHeight="1" x14ac:dyDescent="0.3">
      <c r="A299" s="831" t="s">
        <v>6992</v>
      </c>
      <c r="B299" s="832" t="s">
        <v>6497</v>
      </c>
      <c r="C299" s="832" t="s">
        <v>5527</v>
      </c>
      <c r="D299" s="832" t="s">
        <v>6997</v>
      </c>
      <c r="E299" s="832" t="s">
        <v>6996</v>
      </c>
      <c r="F299" s="849">
        <v>0.8</v>
      </c>
      <c r="G299" s="849">
        <v>5416.08</v>
      </c>
      <c r="H299" s="849">
        <v>0.81413226146848294</v>
      </c>
      <c r="I299" s="849">
        <v>6770.0999999999995</v>
      </c>
      <c r="J299" s="849">
        <v>1</v>
      </c>
      <c r="K299" s="849">
        <v>6652.58</v>
      </c>
      <c r="L299" s="849">
        <v>1</v>
      </c>
      <c r="M299" s="849">
        <v>6652.58</v>
      </c>
      <c r="N299" s="849">
        <v>1.4</v>
      </c>
      <c r="O299" s="849">
        <v>9066.83</v>
      </c>
      <c r="P299" s="837">
        <v>1.3629043168214436</v>
      </c>
      <c r="Q299" s="850">
        <v>6476.3071428571429</v>
      </c>
    </row>
    <row r="300" spans="1:17" ht="14.4" customHeight="1" x14ac:dyDescent="0.3">
      <c r="A300" s="831" t="s">
        <v>6992</v>
      </c>
      <c r="B300" s="832" t="s">
        <v>6497</v>
      </c>
      <c r="C300" s="832" t="s">
        <v>5527</v>
      </c>
      <c r="D300" s="832" t="s">
        <v>5648</v>
      </c>
      <c r="E300" s="832" t="s">
        <v>5649</v>
      </c>
      <c r="F300" s="849">
        <v>0.1</v>
      </c>
      <c r="G300" s="849">
        <v>494.39</v>
      </c>
      <c r="H300" s="849"/>
      <c r="I300" s="849">
        <v>4943.8999999999996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6992</v>
      </c>
      <c r="B301" s="832" t="s">
        <v>6497</v>
      </c>
      <c r="C301" s="832" t="s">
        <v>5527</v>
      </c>
      <c r="D301" s="832" t="s">
        <v>6998</v>
      </c>
      <c r="E301" s="832" t="s">
        <v>6524</v>
      </c>
      <c r="F301" s="849">
        <v>3.2</v>
      </c>
      <c r="G301" s="849">
        <v>3215.45</v>
      </c>
      <c r="H301" s="849">
        <v>1.6842135587716127</v>
      </c>
      <c r="I301" s="849">
        <v>1004.8281249999999</v>
      </c>
      <c r="J301" s="849">
        <v>1.9</v>
      </c>
      <c r="K301" s="849">
        <v>1909.17</v>
      </c>
      <c r="L301" s="849">
        <v>1</v>
      </c>
      <c r="M301" s="849">
        <v>1004.8263157894738</v>
      </c>
      <c r="N301" s="849"/>
      <c r="O301" s="849"/>
      <c r="P301" s="837"/>
      <c r="Q301" s="850"/>
    </row>
    <row r="302" spans="1:17" ht="14.4" customHeight="1" x14ac:dyDescent="0.3">
      <c r="A302" s="831" t="s">
        <v>6992</v>
      </c>
      <c r="B302" s="832" t="s">
        <v>6497</v>
      </c>
      <c r="C302" s="832" t="s">
        <v>5527</v>
      </c>
      <c r="D302" s="832" t="s">
        <v>6999</v>
      </c>
      <c r="E302" s="832" t="s">
        <v>7000</v>
      </c>
      <c r="F302" s="849">
        <v>0.12</v>
      </c>
      <c r="G302" s="849">
        <v>1186.55</v>
      </c>
      <c r="H302" s="849">
        <v>0.70588900192155535</v>
      </c>
      <c r="I302" s="849">
        <v>9887.9166666666661</v>
      </c>
      <c r="J302" s="849">
        <v>0.17</v>
      </c>
      <c r="K302" s="849">
        <v>1680.9299999999998</v>
      </c>
      <c r="L302" s="849">
        <v>1</v>
      </c>
      <c r="M302" s="849">
        <v>9887.8235294117621</v>
      </c>
      <c r="N302" s="849">
        <v>0.18</v>
      </c>
      <c r="O302" s="849">
        <v>1722.89</v>
      </c>
      <c r="P302" s="837">
        <v>1.0249623720202508</v>
      </c>
      <c r="Q302" s="850">
        <v>9571.6111111111113</v>
      </c>
    </row>
    <row r="303" spans="1:17" ht="14.4" customHeight="1" x14ac:dyDescent="0.3">
      <c r="A303" s="831" t="s">
        <v>6992</v>
      </c>
      <c r="B303" s="832" t="s">
        <v>6497</v>
      </c>
      <c r="C303" s="832" t="s">
        <v>5527</v>
      </c>
      <c r="D303" s="832" t="s">
        <v>6999</v>
      </c>
      <c r="E303" s="832" t="s">
        <v>5649</v>
      </c>
      <c r="F303" s="849">
        <v>6.0000000000000005E-2</v>
      </c>
      <c r="G303" s="849">
        <v>593.26</v>
      </c>
      <c r="H303" s="849">
        <v>1.1999838184429297</v>
      </c>
      <c r="I303" s="849">
        <v>9887.6666666666661</v>
      </c>
      <c r="J303" s="849">
        <v>0.05</v>
      </c>
      <c r="K303" s="849">
        <v>494.39</v>
      </c>
      <c r="L303" s="849">
        <v>1</v>
      </c>
      <c r="M303" s="849">
        <v>9887.7999999999993</v>
      </c>
      <c r="N303" s="849">
        <v>0.17</v>
      </c>
      <c r="O303" s="849">
        <v>1487.3600000000001</v>
      </c>
      <c r="P303" s="837">
        <v>3.008475090515585</v>
      </c>
      <c r="Q303" s="850">
        <v>8749.176470588236</v>
      </c>
    </row>
    <row r="304" spans="1:17" ht="14.4" customHeight="1" x14ac:dyDescent="0.3">
      <c r="A304" s="831" t="s">
        <v>6992</v>
      </c>
      <c r="B304" s="832" t="s">
        <v>6497</v>
      </c>
      <c r="C304" s="832" t="s">
        <v>5527</v>
      </c>
      <c r="D304" s="832" t="s">
        <v>7001</v>
      </c>
      <c r="E304" s="832" t="s">
        <v>7002</v>
      </c>
      <c r="F304" s="849">
        <v>2</v>
      </c>
      <c r="G304" s="849">
        <v>1865.64</v>
      </c>
      <c r="H304" s="849">
        <v>2.211889123372774</v>
      </c>
      <c r="I304" s="849">
        <v>932.82</v>
      </c>
      <c r="J304" s="849">
        <v>1</v>
      </c>
      <c r="K304" s="849">
        <v>843.46</v>
      </c>
      <c r="L304" s="849">
        <v>1</v>
      </c>
      <c r="M304" s="849">
        <v>843.46</v>
      </c>
      <c r="N304" s="849">
        <v>1</v>
      </c>
      <c r="O304" s="849">
        <v>843.46</v>
      </c>
      <c r="P304" s="837">
        <v>1</v>
      </c>
      <c r="Q304" s="850">
        <v>843.46</v>
      </c>
    </row>
    <row r="305" spans="1:17" ht="14.4" customHeight="1" x14ac:dyDescent="0.3">
      <c r="A305" s="831" t="s">
        <v>6992</v>
      </c>
      <c r="B305" s="832" t="s">
        <v>6497</v>
      </c>
      <c r="C305" s="832" t="s">
        <v>5527</v>
      </c>
      <c r="D305" s="832" t="s">
        <v>7003</v>
      </c>
      <c r="E305" s="832" t="s">
        <v>6526</v>
      </c>
      <c r="F305" s="849">
        <v>0.11</v>
      </c>
      <c r="G305" s="849">
        <v>973.94</v>
      </c>
      <c r="H305" s="849">
        <v>0.39660543472506715</v>
      </c>
      <c r="I305" s="849">
        <v>8854</v>
      </c>
      <c r="J305" s="849">
        <v>0.27</v>
      </c>
      <c r="K305" s="849">
        <v>2455.6899999999996</v>
      </c>
      <c r="L305" s="849">
        <v>1</v>
      </c>
      <c r="M305" s="849">
        <v>9095.148148148146</v>
      </c>
      <c r="N305" s="849"/>
      <c r="O305" s="849"/>
      <c r="P305" s="837"/>
      <c r="Q305" s="850"/>
    </row>
    <row r="306" spans="1:17" ht="14.4" customHeight="1" x14ac:dyDescent="0.3">
      <c r="A306" s="831" t="s">
        <v>6992</v>
      </c>
      <c r="B306" s="832" t="s">
        <v>6497</v>
      </c>
      <c r="C306" s="832" t="s">
        <v>5527</v>
      </c>
      <c r="D306" s="832" t="s">
        <v>7004</v>
      </c>
      <c r="E306" s="832" t="s">
        <v>7005</v>
      </c>
      <c r="F306" s="849">
        <v>0.1</v>
      </c>
      <c r="G306" s="849">
        <v>194.93</v>
      </c>
      <c r="H306" s="849">
        <v>0.25</v>
      </c>
      <c r="I306" s="849">
        <v>1949.3</v>
      </c>
      <c r="J306" s="849">
        <v>0.4</v>
      </c>
      <c r="K306" s="849">
        <v>779.72</v>
      </c>
      <c r="L306" s="849">
        <v>1</v>
      </c>
      <c r="M306" s="849">
        <v>1949.3</v>
      </c>
      <c r="N306" s="849"/>
      <c r="O306" s="849"/>
      <c r="P306" s="837"/>
      <c r="Q306" s="850"/>
    </row>
    <row r="307" spans="1:17" ht="14.4" customHeight="1" x14ac:dyDescent="0.3">
      <c r="A307" s="831" t="s">
        <v>6992</v>
      </c>
      <c r="B307" s="832" t="s">
        <v>6497</v>
      </c>
      <c r="C307" s="832" t="s">
        <v>5527</v>
      </c>
      <c r="D307" s="832" t="s">
        <v>6525</v>
      </c>
      <c r="E307" s="832" t="s">
        <v>6526</v>
      </c>
      <c r="F307" s="849">
        <v>1.65</v>
      </c>
      <c r="G307" s="849">
        <v>2984.5200000000004</v>
      </c>
      <c r="H307" s="849">
        <v>0.43752501330377924</v>
      </c>
      <c r="I307" s="849">
        <v>1808.8000000000004</v>
      </c>
      <c r="J307" s="849">
        <v>3.7499999999999996</v>
      </c>
      <c r="K307" s="849">
        <v>6821.37</v>
      </c>
      <c r="L307" s="849">
        <v>1</v>
      </c>
      <c r="M307" s="849">
        <v>1819.0320000000002</v>
      </c>
      <c r="N307" s="849">
        <v>2.3000000000000003</v>
      </c>
      <c r="O307" s="849">
        <v>2380.33</v>
      </c>
      <c r="P307" s="837">
        <v>0.34895189675974181</v>
      </c>
      <c r="Q307" s="850">
        <v>1034.9260869565217</v>
      </c>
    </row>
    <row r="308" spans="1:17" ht="14.4" customHeight="1" x14ac:dyDescent="0.3">
      <c r="A308" s="831" t="s">
        <v>6992</v>
      </c>
      <c r="B308" s="832" t="s">
        <v>6497</v>
      </c>
      <c r="C308" s="832" t="s">
        <v>5527</v>
      </c>
      <c r="D308" s="832" t="s">
        <v>7006</v>
      </c>
      <c r="E308" s="832" t="s">
        <v>7007</v>
      </c>
      <c r="F308" s="849"/>
      <c r="G308" s="849"/>
      <c r="H308" s="849"/>
      <c r="I308" s="849"/>
      <c r="J308" s="849">
        <v>0.15</v>
      </c>
      <c r="K308" s="849">
        <v>77.64</v>
      </c>
      <c r="L308" s="849">
        <v>1</v>
      </c>
      <c r="M308" s="849">
        <v>517.6</v>
      </c>
      <c r="N308" s="849"/>
      <c r="O308" s="849"/>
      <c r="P308" s="837"/>
      <c r="Q308" s="850"/>
    </row>
    <row r="309" spans="1:17" ht="14.4" customHeight="1" x14ac:dyDescent="0.3">
      <c r="A309" s="831" t="s">
        <v>6992</v>
      </c>
      <c r="B309" s="832" t="s">
        <v>6497</v>
      </c>
      <c r="C309" s="832" t="s">
        <v>5527</v>
      </c>
      <c r="D309" s="832" t="s">
        <v>6527</v>
      </c>
      <c r="E309" s="832" t="s">
        <v>6528</v>
      </c>
      <c r="F309" s="849">
        <v>0.15</v>
      </c>
      <c r="G309" s="849">
        <v>135.57</v>
      </c>
      <c r="H309" s="849">
        <v>0.5</v>
      </c>
      <c r="I309" s="849">
        <v>903.8</v>
      </c>
      <c r="J309" s="849">
        <v>0.30000000000000004</v>
      </c>
      <c r="K309" s="849">
        <v>271.14</v>
      </c>
      <c r="L309" s="849">
        <v>1</v>
      </c>
      <c r="M309" s="849">
        <v>903.79999999999984</v>
      </c>
      <c r="N309" s="849">
        <v>0.2</v>
      </c>
      <c r="O309" s="849">
        <v>153.01</v>
      </c>
      <c r="P309" s="837">
        <v>0.56432101497381426</v>
      </c>
      <c r="Q309" s="850">
        <v>765.05</v>
      </c>
    </row>
    <row r="310" spans="1:17" ht="14.4" customHeight="1" x14ac:dyDescent="0.3">
      <c r="A310" s="831" t="s">
        <v>6992</v>
      </c>
      <c r="B310" s="832" t="s">
        <v>6497</v>
      </c>
      <c r="C310" s="832" t="s">
        <v>5527</v>
      </c>
      <c r="D310" s="832" t="s">
        <v>7008</v>
      </c>
      <c r="E310" s="832" t="s">
        <v>6526</v>
      </c>
      <c r="F310" s="849">
        <v>0.05</v>
      </c>
      <c r="G310" s="849">
        <v>1782.65</v>
      </c>
      <c r="H310" s="849">
        <v>0.35251834127627601</v>
      </c>
      <c r="I310" s="849">
        <v>35653</v>
      </c>
      <c r="J310" s="849">
        <v>0.15000000000000002</v>
      </c>
      <c r="K310" s="849">
        <v>5056.8999999999996</v>
      </c>
      <c r="L310" s="849">
        <v>1</v>
      </c>
      <c r="M310" s="849">
        <v>33712.666666666657</v>
      </c>
      <c r="N310" s="849">
        <v>0.08</v>
      </c>
      <c r="O310" s="849">
        <v>2692.17</v>
      </c>
      <c r="P310" s="837">
        <v>0.53237556605825709</v>
      </c>
      <c r="Q310" s="850">
        <v>33652.125</v>
      </c>
    </row>
    <row r="311" spans="1:17" ht="14.4" customHeight="1" x14ac:dyDescent="0.3">
      <c r="A311" s="831" t="s">
        <v>6992</v>
      </c>
      <c r="B311" s="832" t="s">
        <v>6497</v>
      </c>
      <c r="C311" s="832" t="s">
        <v>5527</v>
      </c>
      <c r="D311" s="832" t="s">
        <v>7009</v>
      </c>
      <c r="E311" s="832" t="s">
        <v>6526</v>
      </c>
      <c r="F311" s="849"/>
      <c r="G311" s="849"/>
      <c r="H311" s="849"/>
      <c r="I311" s="849"/>
      <c r="J311" s="849"/>
      <c r="K311" s="849"/>
      <c r="L311" s="849"/>
      <c r="M311" s="849"/>
      <c r="N311" s="849">
        <v>0.02</v>
      </c>
      <c r="O311" s="849">
        <v>236.01</v>
      </c>
      <c r="P311" s="837"/>
      <c r="Q311" s="850">
        <v>11800.5</v>
      </c>
    </row>
    <row r="312" spans="1:17" ht="14.4" customHeight="1" x14ac:dyDescent="0.3">
      <c r="A312" s="831" t="s">
        <v>6992</v>
      </c>
      <c r="B312" s="832" t="s">
        <v>6497</v>
      </c>
      <c r="C312" s="832" t="s">
        <v>5743</v>
      </c>
      <c r="D312" s="832" t="s">
        <v>5748</v>
      </c>
      <c r="E312" s="832" t="s">
        <v>5749</v>
      </c>
      <c r="F312" s="849">
        <v>2</v>
      </c>
      <c r="G312" s="849">
        <v>3414.62</v>
      </c>
      <c r="H312" s="849">
        <v>2</v>
      </c>
      <c r="I312" s="849">
        <v>1707.31</v>
      </c>
      <c r="J312" s="849">
        <v>1</v>
      </c>
      <c r="K312" s="849">
        <v>1707.31</v>
      </c>
      <c r="L312" s="849">
        <v>1</v>
      </c>
      <c r="M312" s="849">
        <v>1707.31</v>
      </c>
      <c r="N312" s="849"/>
      <c r="O312" s="849"/>
      <c r="P312" s="837"/>
      <c r="Q312" s="850"/>
    </row>
    <row r="313" spans="1:17" ht="14.4" customHeight="1" x14ac:dyDescent="0.3">
      <c r="A313" s="831" t="s">
        <v>6992</v>
      </c>
      <c r="B313" s="832" t="s">
        <v>6497</v>
      </c>
      <c r="C313" s="832" t="s">
        <v>5743</v>
      </c>
      <c r="D313" s="832" t="s">
        <v>7010</v>
      </c>
      <c r="E313" s="832" t="s">
        <v>5749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1952.7</v>
      </c>
      <c r="P313" s="837"/>
      <c r="Q313" s="850">
        <v>1952.7</v>
      </c>
    </row>
    <row r="314" spans="1:17" ht="14.4" customHeight="1" x14ac:dyDescent="0.3">
      <c r="A314" s="831" t="s">
        <v>6992</v>
      </c>
      <c r="B314" s="832" t="s">
        <v>6497</v>
      </c>
      <c r="C314" s="832" t="s">
        <v>5743</v>
      </c>
      <c r="D314" s="832" t="s">
        <v>7011</v>
      </c>
      <c r="E314" s="832" t="s">
        <v>7012</v>
      </c>
      <c r="F314" s="849">
        <v>2</v>
      </c>
      <c r="G314" s="849">
        <v>2055.52</v>
      </c>
      <c r="H314" s="849"/>
      <c r="I314" s="849">
        <v>1027.76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6992</v>
      </c>
      <c r="B315" s="832" t="s">
        <v>6497</v>
      </c>
      <c r="C315" s="832" t="s">
        <v>5743</v>
      </c>
      <c r="D315" s="832" t="s">
        <v>7013</v>
      </c>
      <c r="E315" s="832" t="s">
        <v>7012</v>
      </c>
      <c r="F315" s="849">
        <v>1</v>
      </c>
      <c r="G315" s="849">
        <v>2141.85</v>
      </c>
      <c r="H315" s="849"/>
      <c r="I315" s="849">
        <v>2141.85</v>
      </c>
      <c r="J315" s="849"/>
      <c r="K315" s="849"/>
      <c r="L315" s="849"/>
      <c r="M315" s="849"/>
      <c r="N315" s="849">
        <v>1</v>
      </c>
      <c r="O315" s="849">
        <v>2031.2</v>
      </c>
      <c r="P315" s="837"/>
      <c r="Q315" s="850">
        <v>2031.2</v>
      </c>
    </row>
    <row r="316" spans="1:17" ht="14.4" customHeight="1" x14ac:dyDescent="0.3">
      <c r="A316" s="831" t="s">
        <v>6992</v>
      </c>
      <c r="B316" s="832" t="s">
        <v>6497</v>
      </c>
      <c r="C316" s="832" t="s">
        <v>5743</v>
      </c>
      <c r="D316" s="832" t="s">
        <v>7014</v>
      </c>
      <c r="E316" s="832" t="s">
        <v>7015</v>
      </c>
      <c r="F316" s="849">
        <v>2</v>
      </c>
      <c r="G316" s="849">
        <v>13781.56</v>
      </c>
      <c r="H316" s="849"/>
      <c r="I316" s="849">
        <v>6890.78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6992</v>
      </c>
      <c r="B317" s="832" t="s">
        <v>6497</v>
      </c>
      <c r="C317" s="832" t="s">
        <v>5743</v>
      </c>
      <c r="D317" s="832" t="s">
        <v>7016</v>
      </c>
      <c r="E317" s="832" t="s">
        <v>7017</v>
      </c>
      <c r="F317" s="849"/>
      <c r="G317" s="849"/>
      <c r="H317" s="849"/>
      <c r="I317" s="849"/>
      <c r="J317" s="849">
        <v>1</v>
      </c>
      <c r="K317" s="849">
        <v>4137.8900000000003</v>
      </c>
      <c r="L317" s="849">
        <v>1</v>
      </c>
      <c r="M317" s="849">
        <v>4137.8900000000003</v>
      </c>
      <c r="N317" s="849"/>
      <c r="O317" s="849"/>
      <c r="P317" s="837"/>
      <c r="Q317" s="850"/>
    </row>
    <row r="318" spans="1:17" ht="14.4" customHeight="1" x14ac:dyDescent="0.3">
      <c r="A318" s="831" t="s">
        <v>6992</v>
      </c>
      <c r="B318" s="832" t="s">
        <v>6497</v>
      </c>
      <c r="C318" s="832" t="s">
        <v>5743</v>
      </c>
      <c r="D318" s="832" t="s">
        <v>7018</v>
      </c>
      <c r="E318" s="832" t="s">
        <v>7019</v>
      </c>
      <c r="F318" s="849">
        <v>1</v>
      </c>
      <c r="G318" s="849">
        <v>1002.8</v>
      </c>
      <c r="H318" s="849"/>
      <c r="I318" s="849">
        <v>1002.8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6992</v>
      </c>
      <c r="B319" s="832" t="s">
        <v>6497</v>
      </c>
      <c r="C319" s="832" t="s">
        <v>5743</v>
      </c>
      <c r="D319" s="832" t="s">
        <v>7020</v>
      </c>
      <c r="E319" s="832" t="s">
        <v>7021</v>
      </c>
      <c r="F319" s="849">
        <v>1</v>
      </c>
      <c r="G319" s="849">
        <v>7650</v>
      </c>
      <c r="H319" s="849"/>
      <c r="I319" s="849">
        <v>7650</v>
      </c>
      <c r="J319" s="849"/>
      <c r="K319" s="849"/>
      <c r="L319" s="849"/>
      <c r="M319" s="849"/>
      <c r="N319" s="849">
        <v>2</v>
      </c>
      <c r="O319" s="849">
        <v>15300</v>
      </c>
      <c r="P319" s="837"/>
      <c r="Q319" s="850">
        <v>7650</v>
      </c>
    </row>
    <row r="320" spans="1:17" ht="14.4" customHeight="1" x14ac:dyDescent="0.3">
      <c r="A320" s="831" t="s">
        <v>6992</v>
      </c>
      <c r="B320" s="832" t="s">
        <v>6497</v>
      </c>
      <c r="C320" s="832" t="s">
        <v>5743</v>
      </c>
      <c r="D320" s="832" t="s">
        <v>7022</v>
      </c>
      <c r="E320" s="832" t="s">
        <v>7023</v>
      </c>
      <c r="F320" s="849">
        <v>1</v>
      </c>
      <c r="G320" s="849">
        <v>13284.52</v>
      </c>
      <c r="H320" s="849"/>
      <c r="I320" s="849">
        <v>13284.52</v>
      </c>
      <c r="J320" s="849"/>
      <c r="K320" s="849"/>
      <c r="L320" s="849"/>
      <c r="M320" s="849"/>
      <c r="N320" s="849">
        <v>1</v>
      </c>
      <c r="O320" s="849">
        <v>11833.06</v>
      </c>
      <c r="P320" s="837"/>
      <c r="Q320" s="850">
        <v>11833.06</v>
      </c>
    </row>
    <row r="321" spans="1:17" ht="14.4" customHeight="1" x14ac:dyDescent="0.3">
      <c r="A321" s="831" t="s">
        <v>6992</v>
      </c>
      <c r="B321" s="832" t="s">
        <v>6497</v>
      </c>
      <c r="C321" s="832" t="s">
        <v>5743</v>
      </c>
      <c r="D321" s="832" t="s">
        <v>7024</v>
      </c>
      <c r="E321" s="832" t="s">
        <v>7025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750.76</v>
      </c>
      <c r="P321" s="837"/>
      <c r="Q321" s="850">
        <v>750.76</v>
      </c>
    </row>
    <row r="322" spans="1:17" ht="14.4" customHeight="1" x14ac:dyDescent="0.3">
      <c r="A322" s="831" t="s">
        <v>6992</v>
      </c>
      <c r="B322" s="832" t="s">
        <v>6497</v>
      </c>
      <c r="C322" s="832" t="s">
        <v>5743</v>
      </c>
      <c r="D322" s="832" t="s">
        <v>7026</v>
      </c>
      <c r="E322" s="832" t="s">
        <v>7027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858.52</v>
      </c>
      <c r="P322" s="837"/>
      <c r="Q322" s="850">
        <v>858.52</v>
      </c>
    </row>
    <row r="323" spans="1:17" ht="14.4" customHeight="1" x14ac:dyDescent="0.3">
      <c r="A323" s="831" t="s">
        <v>6992</v>
      </c>
      <c r="B323" s="832" t="s">
        <v>6497</v>
      </c>
      <c r="C323" s="832" t="s">
        <v>5743</v>
      </c>
      <c r="D323" s="832" t="s">
        <v>7028</v>
      </c>
      <c r="E323" s="832" t="s">
        <v>7029</v>
      </c>
      <c r="F323" s="849">
        <v>1</v>
      </c>
      <c r="G323" s="849">
        <v>831.16</v>
      </c>
      <c r="H323" s="849"/>
      <c r="I323" s="849">
        <v>831.16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6992</v>
      </c>
      <c r="B324" s="832" t="s">
        <v>6497</v>
      </c>
      <c r="C324" s="832" t="s">
        <v>5743</v>
      </c>
      <c r="D324" s="832" t="s">
        <v>7030</v>
      </c>
      <c r="E324" s="832" t="s">
        <v>7031</v>
      </c>
      <c r="F324" s="849">
        <v>2</v>
      </c>
      <c r="G324" s="849">
        <v>2292.66</v>
      </c>
      <c r="H324" s="849"/>
      <c r="I324" s="849">
        <v>1146.33</v>
      </c>
      <c r="J324" s="849"/>
      <c r="K324" s="849"/>
      <c r="L324" s="849"/>
      <c r="M324" s="849"/>
      <c r="N324" s="849">
        <v>2</v>
      </c>
      <c r="O324" s="849">
        <v>2172.34</v>
      </c>
      <c r="P324" s="837"/>
      <c r="Q324" s="850">
        <v>1086.17</v>
      </c>
    </row>
    <row r="325" spans="1:17" ht="14.4" customHeight="1" x14ac:dyDescent="0.3">
      <c r="A325" s="831" t="s">
        <v>6992</v>
      </c>
      <c r="B325" s="832" t="s">
        <v>6497</v>
      </c>
      <c r="C325" s="832" t="s">
        <v>5743</v>
      </c>
      <c r="D325" s="832" t="s">
        <v>7032</v>
      </c>
      <c r="E325" s="832" t="s">
        <v>7033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359.1</v>
      </c>
      <c r="P325" s="837"/>
      <c r="Q325" s="850">
        <v>359.1</v>
      </c>
    </row>
    <row r="326" spans="1:17" ht="14.4" customHeight="1" x14ac:dyDescent="0.3">
      <c r="A326" s="831" t="s">
        <v>6992</v>
      </c>
      <c r="B326" s="832" t="s">
        <v>6497</v>
      </c>
      <c r="C326" s="832" t="s">
        <v>5743</v>
      </c>
      <c r="D326" s="832" t="s">
        <v>7034</v>
      </c>
      <c r="E326" s="832" t="s">
        <v>7035</v>
      </c>
      <c r="F326" s="849">
        <v>1</v>
      </c>
      <c r="G326" s="849">
        <v>25743.27</v>
      </c>
      <c r="H326" s="849"/>
      <c r="I326" s="849">
        <v>25743.27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6992</v>
      </c>
      <c r="B327" s="832" t="s">
        <v>6497</v>
      </c>
      <c r="C327" s="832" t="s">
        <v>5743</v>
      </c>
      <c r="D327" s="832" t="s">
        <v>7036</v>
      </c>
      <c r="E327" s="832" t="s">
        <v>7037</v>
      </c>
      <c r="F327" s="849">
        <v>1</v>
      </c>
      <c r="G327" s="849">
        <v>6587.13</v>
      </c>
      <c r="H327" s="849"/>
      <c r="I327" s="849">
        <v>6587.13</v>
      </c>
      <c r="J327" s="849"/>
      <c r="K327" s="849"/>
      <c r="L327" s="849"/>
      <c r="M327" s="849"/>
      <c r="N327" s="849">
        <v>2</v>
      </c>
      <c r="O327" s="849">
        <v>12190.78</v>
      </c>
      <c r="P327" s="837"/>
      <c r="Q327" s="850">
        <v>6095.39</v>
      </c>
    </row>
    <row r="328" spans="1:17" ht="14.4" customHeight="1" x14ac:dyDescent="0.3">
      <c r="A328" s="831" t="s">
        <v>6992</v>
      </c>
      <c r="B328" s="832" t="s">
        <v>6497</v>
      </c>
      <c r="C328" s="832" t="s">
        <v>5743</v>
      </c>
      <c r="D328" s="832" t="s">
        <v>7038</v>
      </c>
      <c r="E328" s="832" t="s">
        <v>7039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380.86</v>
      </c>
      <c r="P328" s="837"/>
      <c r="Q328" s="850">
        <v>380.86</v>
      </c>
    </row>
    <row r="329" spans="1:17" ht="14.4" customHeight="1" x14ac:dyDescent="0.3">
      <c r="A329" s="831" t="s">
        <v>6992</v>
      </c>
      <c r="B329" s="832" t="s">
        <v>6497</v>
      </c>
      <c r="C329" s="832" t="s">
        <v>1016</v>
      </c>
      <c r="D329" s="832" t="s">
        <v>7040</v>
      </c>
      <c r="E329" s="832" t="s">
        <v>7041</v>
      </c>
      <c r="F329" s="849">
        <v>2</v>
      </c>
      <c r="G329" s="849">
        <v>426</v>
      </c>
      <c r="H329" s="849">
        <v>2</v>
      </c>
      <c r="I329" s="849">
        <v>213</v>
      </c>
      <c r="J329" s="849">
        <v>1</v>
      </c>
      <c r="K329" s="849">
        <v>213</v>
      </c>
      <c r="L329" s="849">
        <v>1</v>
      </c>
      <c r="M329" s="849">
        <v>213</v>
      </c>
      <c r="N329" s="849"/>
      <c r="O329" s="849"/>
      <c r="P329" s="837"/>
      <c r="Q329" s="850"/>
    </row>
    <row r="330" spans="1:17" ht="14.4" customHeight="1" x14ac:dyDescent="0.3">
      <c r="A330" s="831" t="s">
        <v>6992</v>
      </c>
      <c r="B330" s="832" t="s">
        <v>6497</v>
      </c>
      <c r="C330" s="832" t="s">
        <v>1016</v>
      </c>
      <c r="D330" s="832" t="s">
        <v>7040</v>
      </c>
      <c r="E330" s="832" t="s">
        <v>7042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214</v>
      </c>
      <c r="P330" s="837"/>
      <c r="Q330" s="850">
        <v>214</v>
      </c>
    </row>
    <row r="331" spans="1:17" ht="14.4" customHeight="1" x14ac:dyDescent="0.3">
      <c r="A331" s="831" t="s">
        <v>6992</v>
      </c>
      <c r="B331" s="832" t="s">
        <v>6497</v>
      </c>
      <c r="C331" s="832" t="s">
        <v>1016</v>
      </c>
      <c r="D331" s="832" t="s">
        <v>7043</v>
      </c>
      <c r="E331" s="832" t="s">
        <v>7044</v>
      </c>
      <c r="F331" s="849">
        <v>3</v>
      </c>
      <c r="G331" s="849">
        <v>465</v>
      </c>
      <c r="H331" s="849">
        <v>0.75</v>
      </c>
      <c r="I331" s="849">
        <v>155</v>
      </c>
      <c r="J331" s="849">
        <v>4</v>
      </c>
      <c r="K331" s="849">
        <v>620</v>
      </c>
      <c r="L331" s="849">
        <v>1</v>
      </c>
      <c r="M331" s="849">
        <v>155</v>
      </c>
      <c r="N331" s="849">
        <v>1</v>
      </c>
      <c r="O331" s="849">
        <v>155</v>
      </c>
      <c r="P331" s="837">
        <v>0.25</v>
      </c>
      <c r="Q331" s="850">
        <v>155</v>
      </c>
    </row>
    <row r="332" spans="1:17" ht="14.4" customHeight="1" x14ac:dyDescent="0.3">
      <c r="A332" s="831" t="s">
        <v>6992</v>
      </c>
      <c r="B332" s="832" t="s">
        <v>6497</v>
      </c>
      <c r="C332" s="832" t="s">
        <v>1016</v>
      </c>
      <c r="D332" s="832" t="s">
        <v>7043</v>
      </c>
      <c r="E332" s="832" t="s">
        <v>7045</v>
      </c>
      <c r="F332" s="849">
        <v>4</v>
      </c>
      <c r="G332" s="849">
        <v>620</v>
      </c>
      <c r="H332" s="849">
        <v>1</v>
      </c>
      <c r="I332" s="849">
        <v>155</v>
      </c>
      <c r="J332" s="849">
        <v>4</v>
      </c>
      <c r="K332" s="849">
        <v>620</v>
      </c>
      <c r="L332" s="849">
        <v>1</v>
      </c>
      <c r="M332" s="849">
        <v>155</v>
      </c>
      <c r="N332" s="849">
        <v>3</v>
      </c>
      <c r="O332" s="849">
        <v>465</v>
      </c>
      <c r="P332" s="837">
        <v>0.75</v>
      </c>
      <c r="Q332" s="850">
        <v>155</v>
      </c>
    </row>
    <row r="333" spans="1:17" ht="14.4" customHeight="1" x14ac:dyDescent="0.3">
      <c r="A333" s="831" t="s">
        <v>6992</v>
      </c>
      <c r="B333" s="832" t="s">
        <v>6497</v>
      </c>
      <c r="C333" s="832" t="s">
        <v>1016</v>
      </c>
      <c r="D333" s="832" t="s">
        <v>7046</v>
      </c>
      <c r="E333" s="832" t="s">
        <v>7047</v>
      </c>
      <c r="F333" s="849">
        <v>3</v>
      </c>
      <c r="G333" s="849">
        <v>561</v>
      </c>
      <c r="H333" s="849">
        <v>0.3</v>
      </c>
      <c r="I333" s="849">
        <v>187</v>
      </c>
      <c r="J333" s="849">
        <v>10</v>
      </c>
      <c r="K333" s="849">
        <v>1870</v>
      </c>
      <c r="L333" s="849">
        <v>1</v>
      </c>
      <c r="M333" s="849">
        <v>187</v>
      </c>
      <c r="N333" s="849">
        <v>8</v>
      </c>
      <c r="O333" s="849">
        <v>1496</v>
      </c>
      <c r="P333" s="837">
        <v>0.8</v>
      </c>
      <c r="Q333" s="850">
        <v>187</v>
      </c>
    </row>
    <row r="334" spans="1:17" ht="14.4" customHeight="1" x14ac:dyDescent="0.3">
      <c r="A334" s="831" t="s">
        <v>6992</v>
      </c>
      <c r="B334" s="832" t="s">
        <v>6497</v>
      </c>
      <c r="C334" s="832" t="s">
        <v>1016</v>
      </c>
      <c r="D334" s="832" t="s">
        <v>7046</v>
      </c>
      <c r="E334" s="832" t="s">
        <v>7048</v>
      </c>
      <c r="F334" s="849">
        <v>27</v>
      </c>
      <c r="G334" s="849">
        <v>5049</v>
      </c>
      <c r="H334" s="849">
        <v>2.7</v>
      </c>
      <c r="I334" s="849">
        <v>187</v>
      </c>
      <c r="J334" s="849">
        <v>10</v>
      </c>
      <c r="K334" s="849">
        <v>1870</v>
      </c>
      <c r="L334" s="849">
        <v>1</v>
      </c>
      <c r="M334" s="849">
        <v>187</v>
      </c>
      <c r="N334" s="849">
        <v>14</v>
      </c>
      <c r="O334" s="849">
        <v>2618</v>
      </c>
      <c r="P334" s="837">
        <v>1.4</v>
      </c>
      <c r="Q334" s="850">
        <v>187</v>
      </c>
    </row>
    <row r="335" spans="1:17" ht="14.4" customHeight="1" x14ac:dyDescent="0.3">
      <c r="A335" s="831" t="s">
        <v>6992</v>
      </c>
      <c r="B335" s="832" t="s">
        <v>6497</v>
      </c>
      <c r="C335" s="832" t="s">
        <v>1016</v>
      </c>
      <c r="D335" s="832" t="s">
        <v>7049</v>
      </c>
      <c r="E335" s="832" t="s">
        <v>7050</v>
      </c>
      <c r="F335" s="849">
        <v>96</v>
      </c>
      <c r="G335" s="849">
        <v>12288</v>
      </c>
      <c r="H335" s="849">
        <v>1.0786516853932584</v>
      </c>
      <c r="I335" s="849">
        <v>128</v>
      </c>
      <c r="J335" s="849">
        <v>89</v>
      </c>
      <c r="K335" s="849">
        <v>11392</v>
      </c>
      <c r="L335" s="849">
        <v>1</v>
      </c>
      <c r="M335" s="849">
        <v>128</v>
      </c>
      <c r="N335" s="849">
        <v>56</v>
      </c>
      <c r="O335" s="849">
        <v>7168</v>
      </c>
      <c r="P335" s="837">
        <v>0.6292134831460674</v>
      </c>
      <c r="Q335" s="850">
        <v>128</v>
      </c>
    </row>
    <row r="336" spans="1:17" ht="14.4" customHeight="1" x14ac:dyDescent="0.3">
      <c r="A336" s="831" t="s">
        <v>6992</v>
      </c>
      <c r="B336" s="832" t="s">
        <v>6497</v>
      </c>
      <c r="C336" s="832" t="s">
        <v>1016</v>
      </c>
      <c r="D336" s="832" t="s">
        <v>7049</v>
      </c>
      <c r="E336" s="832" t="s">
        <v>7051</v>
      </c>
      <c r="F336" s="849">
        <v>4</v>
      </c>
      <c r="G336" s="849">
        <v>512</v>
      </c>
      <c r="H336" s="849">
        <v>0.8</v>
      </c>
      <c r="I336" s="849">
        <v>128</v>
      </c>
      <c r="J336" s="849">
        <v>5</v>
      </c>
      <c r="K336" s="849">
        <v>640</v>
      </c>
      <c r="L336" s="849">
        <v>1</v>
      </c>
      <c r="M336" s="849">
        <v>128</v>
      </c>
      <c r="N336" s="849">
        <v>22</v>
      </c>
      <c r="O336" s="849">
        <v>2816</v>
      </c>
      <c r="P336" s="837">
        <v>4.4000000000000004</v>
      </c>
      <c r="Q336" s="850">
        <v>128</v>
      </c>
    </row>
    <row r="337" spans="1:17" ht="14.4" customHeight="1" x14ac:dyDescent="0.3">
      <c r="A337" s="831" t="s">
        <v>6992</v>
      </c>
      <c r="B337" s="832" t="s">
        <v>6497</v>
      </c>
      <c r="C337" s="832" t="s">
        <v>1016</v>
      </c>
      <c r="D337" s="832" t="s">
        <v>7052</v>
      </c>
      <c r="E337" s="832" t="s">
        <v>7053</v>
      </c>
      <c r="F337" s="849">
        <v>41</v>
      </c>
      <c r="G337" s="849">
        <v>9143</v>
      </c>
      <c r="H337" s="849">
        <v>0.57746478873239437</v>
      </c>
      <c r="I337" s="849">
        <v>223</v>
      </c>
      <c r="J337" s="849">
        <v>71</v>
      </c>
      <c r="K337" s="849">
        <v>15833</v>
      </c>
      <c r="L337" s="849">
        <v>1</v>
      </c>
      <c r="M337" s="849">
        <v>223</v>
      </c>
      <c r="N337" s="849">
        <v>56</v>
      </c>
      <c r="O337" s="849">
        <v>12544</v>
      </c>
      <c r="P337" s="837">
        <v>0.79226931093286179</v>
      </c>
      <c r="Q337" s="850">
        <v>224</v>
      </c>
    </row>
    <row r="338" spans="1:17" ht="14.4" customHeight="1" x14ac:dyDescent="0.3">
      <c r="A338" s="831" t="s">
        <v>6992</v>
      </c>
      <c r="B338" s="832" t="s">
        <v>6497</v>
      </c>
      <c r="C338" s="832" t="s">
        <v>1016</v>
      </c>
      <c r="D338" s="832" t="s">
        <v>7052</v>
      </c>
      <c r="E338" s="832" t="s">
        <v>7054</v>
      </c>
      <c r="F338" s="849">
        <v>24</v>
      </c>
      <c r="G338" s="849">
        <v>5352</v>
      </c>
      <c r="H338" s="849">
        <v>1.3333333333333333</v>
      </c>
      <c r="I338" s="849">
        <v>223</v>
      </c>
      <c r="J338" s="849">
        <v>18</v>
      </c>
      <c r="K338" s="849">
        <v>4014</v>
      </c>
      <c r="L338" s="849">
        <v>1</v>
      </c>
      <c r="M338" s="849">
        <v>223</v>
      </c>
      <c r="N338" s="849">
        <v>13</v>
      </c>
      <c r="O338" s="849">
        <v>2912</v>
      </c>
      <c r="P338" s="837">
        <v>0.72546088689586452</v>
      </c>
      <c r="Q338" s="850">
        <v>224</v>
      </c>
    </row>
    <row r="339" spans="1:17" ht="14.4" customHeight="1" x14ac:dyDescent="0.3">
      <c r="A339" s="831" t="s">
        <v>6992</v>
      </c>
      <c r="B339" s="832" t="s">
        <v>6497</v>
      </c>
      <c r="C339" s="832" t="s">
        <v>1016</v>
      </c>
      <c r="D339" s="832" t="s">
        <v>7055</v>
      </c>
      <c r="E339" s="832" t="s">
        <v>7056</v>
      </c>
      <c r="F339" s="849">
        <v>1</v>
      </c>
      <c r="G339" s="849">
        <v>223</v>
      </c>
      <c r="H339" s="849">
        <v>1</v>
      </c>
      <c r="I339" s="849">
        <v>223</v>
      </c>
      <c r="J339" s="849">
        <v>1</v>
      </c>
      <c r="K339" s="849">
        <v>223</v>
      </c>
      <c r="L339" s="849">
        <v>1</v>
      </c>
      <c r="M339" s="849">
        <v>223</v>
      </c>
      <c r="N339" s="849">
        <v>4</v>
      </c>
      <c r="O339" s="849">
        <v>896</v>
      </c>
      <c r="P339" s="837">
        <v>4.0179372197309418</v>
      </c>
      <c r="Q339" s="850">
        <v>224</v>
      </c>
    </row>
    <row r="340" spans="1:17" ht="14.4" customHeight="1" x14ac:dyDescent="0.3">
      <c r="A340" s="831" t="s">
        <v>6992</v>
      </c>
      <c r="B340" s="832" t="s">
        <v>6497</v>
      </c>
      <c r="C340" s="832" t="s">
        <v>1016</v>
      </c>
      <c r="D340" s="832" t="s">
        <v>7055</v>
      </c>
      <c r="E340" s="832" t="s">
        <v>7057</v>
      </c>
      <c r="F340" s="849">
        <v>3</v>
      </c>
      <c r="G340" s="849">
        <v>669</v>
      </c>
      <c r="H340" s="849"/>
      <c r="I340" s="849">
        <v>223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6992</v>
      </c>
      <c r="B341" s="832" t="s">
        <v>6497</v>
      </c>
      <c r="C341" s="832" t="s">
        <v>1016</v>
      </c>
      <c r="D341" s="832" t="s">
        <v>7058</v>
      </c>
      <c r="E341" s="832" t="s">
        <v>7059</v>
      </c>
      <c r="F341" s="849">
        <v>4</v>
      </c>
      <c r="G341" s="849">
        <v>900</v>
      </c>
      <c r="H341" s="849">
        <v>0.22222222222222221</v>
      </c>
      <c r="I341" s="849">
        <v>225</v>
      </c>
      <c r="J341" s="849">
        <v>18</v>
      </c>
      <c r="K341" s="849">
        <v>4050</v>
      </c>
      <c r="L341" s="849">
        <v>1</v>
      </c>
      <c r="M341" s="849">
        <v>225</v>
      </c>
      <c r="N341" s="849">
        <v>4</v>
      </c>
      <c r="O341" s="849">
        <v>904</v>
      </c>
      <c r="P341" s="837">
        <v>0.22320987654320987</v>
      </c>
      <c r="Q341" s="850">
        <v>226</v>
      </c>
    </row>
    <row r="342" spans="1:17" ht="14.4" customHeight="1" x14ac:dyDescent="0.3">
      <c r="A342" s="831" t="s">
        <v>6992</v>
      </c>
      <c r="B342" s="832" t="s">
        <v>6497</v>
      </c>
      <c r="C342" s="832" t="s">
        <v>1016</v>
      </c>
      <c r="D342" s="832" t="s">
        <v>7058</v>
      </c>
      <c r="E342" s="832" t="s">
        <v>7060</v>
      </c>
      <c r="F342" s="849">
        <v>27</v>
      </c>
      <c r="G342" s="849">
        <v>6075</v>
      </c>
      <c r="H342" s="849">
        <v>1.0384615384615385</v>
      </c>
      <c r="I342" s="849">
        <v>225</v>
      </c>
      <c r="J342" s="849">
        <v>26</v>
      </c>
      <c r="K342" s="849">
        <v>5850</v>
      </c>
      <c r="L342" s="849">
        <v>1</v>
      </c>
      <c r="M342" s="849">
        <v>225</v>
      </c>
      <c r="N342" s="849">
        <v>26</v>
      </c>
      <c r="O342" s="849">
        <v>5876</v>
      </c>
      <c r="P342" s="837">
        <v>1.0044444444444445</v>
      </c>
      <c r="Q342" s="850">
        <v>226</v>
      </c>
    </row>
    <row r="343" spans="1:17" ht="14.4" customHeight="1" x14ac:dyDescent="0.3">
      <c r="A343" s="831" t="s">
        <v>6992</v>
      </c>
      <c r="B343" s="832" t="s">
        <v>6497</v>
      </c>
      <c r="C343" s="832" t="s">
        <v>1016</v>
      </c>
      <c r="D343" s="832" t="s">
        <v>7061</v>
      </c>
      <c r="E343" s="832" t="s">
        <v>7062</v>
      </c>
      <c r="F343" s="849">
        <v>2</v>
      </c>
      <c r="G343" s="849">
        <v>698</v>
      </c>
      <c r="H343" s="849">
        <v>0.49857142857142855</v>
      </c>
      <c r="I343" s="849">
        <v>349</v>
      </c>
      <c r="J343" s="849">
        <v>4</v>
      </c>
      <c r="K343" s="849">
        <v>1400</v>
      </c>
      <c r="L343" s="849">
        <v>1</v>
      </c>
      <c r="M343" s="849">
        <v>350</v>
      </c>
      <c r="N343" s="849">
        <v>4</v>
      </c>
      <c r="O343" s="849">
        <v>1401</v>
      </c>
      <c r="P343" s="837">
        <v>1.0007142857142857</v>
      </c>
      <c r="Q343" s="850">
        <v>350.25</v>
      </c>
    </row>
    <row r="344" spans="1:17" ht="14.4" customHeight="1" x14ac:dyDescent="0.3">
      <c r="A344" s="831" t="s">
        <v>6992</v>
      </c>
      <c r="B344" s="832" t="s">
        <v>6497</v>
      </c>
      <c r="C344" s="832" t="s">
        <v>1016</v>
      </c>
      <c r="D344" s="832" t="s">
        <v>7063</v>
      </c>
      <c r="E344" s="832" t="s">
        <v>7064</v>
      </c>
      <c r="F344" s="849"/>
      <c r="G344" s="849"/>
      <c r="H344" s="849"/>
      <c r="I344" s="849"/>
      <c r="J344" s="849"/>
      <c r="K344" s="849"/>
      <c r="L344" s="849"/>
      <c r="M344" s="849"/>
      <c r="N344" s="849">
        <v>2</v>
      </c>
      <c r="O344" s="849">
        <v>8332</v>
      </c>
      <c r="P344" s="837"/>
      <c r="Q344" s="850">
        <v>4166</v>
      </c>
    </row>
    <row r="345" spans="1:17" ht="14.4" customHeight="1" x14ac:dyDescent="0.3">
      <c r="A345" s="831" t="s">
        <v>6992</v>
      </c>
      <c r="B345" s="832" t="s">
        <v>6497</v>
      </c>
      <c r="C345" s="832" t="s">
        <v>1016</v>
      </c>
      <c r="D345" s="832" t="s">
        <v>7063</v>
      </c>
      <c r="E345" s="832" t="s">
        <v>7065</v>
      </c>
      <c r="F345" s="849">
        <v>1</v>
      </c>
      <c r="G345" s="849">
        <v>4164</v>
      </c>
      <c r="H345" s="849"/>
      <c r="I345" s="849">
        <v>4164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6992</v>
      </c>
      <c r="B346" s="832" t="s">
        <v>6497</v>
      </c>
      <c r="C346" s="832" t="s">
        <v>1016</v>
      </c>
      <c r="D346" s="832" t="s">
        <v>7066</v>
      </c>
      <c r="E346" s="832" t="s">
        <v>7067</v>
      </c>
      <c r="F346" s="849"/>
      <c r="G346" s="849"/>
      <c r="H346" s="849"/>
      <c r="I346" s="849"/>
      <c r="J346" s="849">
        <v>1</v>
      </c>
      <c r="K346" s="849">
        <v>283</v>
      </c>
      <c r="L346" s="849">
        <v>1</v>
      </c>
      <c r="M346" s="849">
        <v>283</v>
      </c>
      <c r="N346" s="849"/>
      <c r="O346" s="849"/>
      <c r="P346" s="837"/>
      <c r="Q346" s="850"/>
    </row>
    <row r="347" spans="1:17" ht="14.4" customHeight="1" x14ac:dyDescent="0.3">
      <c r="A347" s="831" t="s">
        <v>6992</v>
      </c>
      <c r="B347" s="832" t="s">
        <v>6497</v>
      </c>
      <c r="C347" s="832" t="s">
        <v>1016</v>
      </c>
      <c r="D347" s="832" t="s">
        <v>7068</v>
      </c>
      <c r="E347" s="832" t="s">
        <v>7069</v>
      </c>
      <c r="F347" s="849"/>
      <c r="G347" s="849"/>
      <c r="H347" s="849"/>
      <c r="I347" s="849"/>
      <c r="J347" s="849">
        <v>1</v>
      </c>
      <c r="K347" s="849">
        <v>6320</v>
      </c>
      <c r="L347" s="849">
        <v>1</v>
      </c>
      <c r="M347" s="849">
        <v>6320</v>
      </c>
      <c r="N347" s="849"/>
      <c r="O347" s="849"/>
      <c r="P347" s="837"/>
      <c r="Q347" s="850"/>
    </row>
    <row r="348" spans="1:17" ht="14.4" customHeight="1" x14ac:dyDescent="0.3">
      <c r="A348" s="831" t="s">
        <v>6992</v>
      </c>
      <c r="B348" s="832" t="s">
        <v>6497</v>
      </c>
      <c r="C348" s="832" t="s">
        <v>1016</v>
      </c>
      <c r="D348" s="832" t="s">
        <v>7070</v>
      </c>
      <c r="E348" s="832" t="s">
        <v>7071</v>
      </c>
      <c r="F348" s="849">
        <v>4</v>
      </c>
      <c r="G348" s="849">
        <v>15440</v>
      </c>
      <c r="H348" s="849"/>
      <c r="I348" s="849">
        <v>3860</v>
      </c>
      <c r="J348" s="849"/>
      <c r="K348" s="849"/>
      <c r="L348" s="849"/>
      <c r="M348" s="849"/>
      <c r="N348" s="849">
        <v>3</v>
      </c>
      <c r="O348" s="849">
        <v>11586</v>
      </c>
      <c r="P348" s="837"/>
      <c r="Q348" s="850">
        <v>3862</v>
      </c>
    </row>
    <row r="349" spans="1:17" ht="14.4" customHeight="1" x14ac:dyDescent="0.3">
      <c r="A349" s="831" t="s">
        <v>6992</v>
      </c>
      <c r="B349" s="832" t="s">
        <v>6497</v>
      </c>
      <c r="C349" s="832" t="s">
        <v>1016</v>
      </c>
      <c r="D349" s="832" t="s">
        <v>7072</v>
      </c>
      <c r="E349" s="832" t="s">
        <v>7073</v>
      </c>
      <c r="F349" s="849">
        <v>1</v>
      </c>
      <c r="G349" s="849">
        <v>5210</v>
      </c>
      <c r="H349" s="849"/>
      <c r="I349" s="849">
        <v>5210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6992</v>
      </c>
      <c r="B350" s="832" t="s">
        <v>6497</v>
      </c>
      <c r="C350" s="832" t="s">
        <v>1016</v>
      </c>
      <c r="D350" s="832" t="s">
        <v>7074</v>
      </c>
      <c r="E350" s="832" t="s">
        <v>7075</v>
      </c>
      <c r="F350" s="849">
        <v>3</v>
      </c>
      <c r="G350" s="849">
        <v>23775</v>
      </c>
      <c r="H350" s="849"/>
      <c r="I350" s="849">
        <v>7925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6992</v>
      </c>
      <c r="B351" s="832" t="s">
        <v>6497</v>
      </c>
      <c r="C351" s="832" t="s">
        <v>1016</v>
      </c>
      <c r="D351" s="832" t="s">
        <v>7074</v>
      </c>
      <c r="E351" s="832" t="s">
        <v>7076</v>
      </c>
      <c r="F351" s="849">
        <v>3</v>
      </c>
      <c r="G351" s="849">
        <v>23775</v>
      </c>
      <c r="H351" s="849"/>
      <c r="I351" s="849">
        <v>7925</v>
      </c>
      <c r="J351" s="849"/>
      <c r="K351" s="849"/>
      <c r="L351" s="849"/>
      <c r="M351" s="849"/>
      <c r="N351" s="849">
        <v>3</v>
      </c>
      <c r="O351" s="849">
        <v>23784</v>
      </c>
      <c r="P351" s="837"/>
      <c r="Q351" s="850">
        <v>7928</v>
      </c>
    </row>
    <row r="352" spans="1:17" ht="14.4" customHeight="1" x14ac:dyDescent="0.3">
      <c r="A352" s="831" t="s">
        <v>6992</v>
      </c>
      <c r="B352" s="832" t="s">
        <v>6497</v>
      </c>
      <c r="C352" s="832" t="s">
        <v>1016</v>
      </c>
      <c r="D352" s="832" t="s">
        <v>7077</v>
      </c>
      <c r="E352" s="832" t="s">
        <v>7078</v>
      </c>
      <c r="F352" s="849">
        <v>6</v>
      </c>
      <c r="G352" s="849">
        <v>7758</v>
      </c>
      <c r="H352" s="849">
        <v>0.54503301953070116</v>
      </c>
      <c r="I352" s="849">
        <v>1293</v>
      </c>
      <c r="J352" s="849">
        <v>11</v>
      </c>
      <c r="K352" s="849">
        <v>14234</v>
      </c>
      <c r="L352" s="849">
        <v>1</v>
      </c>
      <c r="M352" s="849">
        <v>1294</v>
      </c>
      <c r="N352" s="849">
        <v>8</v>
      </c>
      <c r="O352" s="849">
        <v>10352</v>
      </c>
      <c r="P352" s="837">
        <v>0.72727272727272729</v>
      </c>
      <c r="Q352" s="850">
        <v>1294</v>
      </c>
    </row>
    <row r="353" spans="1:17" ht="14.4" customHeight="1" x14ac:dyDescent="0.3">
      <c r="A353" s="831" t="s">
        <v>6992</v>
      </c>
      <c r="B353" s="832" t="s">
        <v>6497</v>
      </c>
      <c r="C353" s="832" t="s">
        <v>1016</v>
      </c>
      <c r="D353" s="832" t="s">
        <v>7079</v>
      </c>
      <c r="E353" s="832" t="s">
        <v>7080</v>
      </c>
      <c r="F353" s="849">
        <v>5</v>
      </c>
      <c r="G353" s="849">
        <v>5885</v>
      </c>
      <c r="H353" s="849">
        <v>0.4163129598189021</v>
      </c>
      <c r="I353" s="849">
        <v>1177</v>
      </c>
      <c r="J353" s="849">
        <v>12</v>
      </c>
      <c r="K353" s="849">
        <v>14136</v>
      </c>
      <c r="L353" s="849">
        <v>1</v>
      </c>
      <c r="M353" s="849">
        <v>1178</v>
      </c>
      <c r="N353" s="849">
        <v>6</v>
      </c>
      <c r="O353" s="849">
        <v>7068</v>
      </c>
      <c r="P353" s="837">
        <v>0.5</v>
      </c>
      <c r="Q353" s="850">
        <v>1178</v>
      </c>
    </row>
    <row r="354" spans="1:17" ht="14.4" customHeight="1" x14ac:dyDescent="0.3">
      <c r="A354" s="831" t="s">
        <v>6992</v>
      </c>
      <c r="B354" s="832" t="s">
        <v>6497</v>
      </c>
      <c r="C354" s="832" t="s">
        <v>1016</v>
      </c>
      <c r="D354" s="832" t="s">
        <v>7081</v>
      </c>
      <c r="E354" s="832" t="s">
        <v>7082</v>
      </c>
      <c r="F354" s="849">
        <v>12</v>
      </c>
      <c r="G354" s="849">
        <v>61884</v>
      </c>
      <c r="H354" s="849">
        <v>0.5</v>
      </c>
      <c r="I354" s="849">
        <v>5157</v>
      </c>
      <c r="J354" s="849">
        <v>24</v>
      </c>
      <c r="K354" s="849">
        <v>123768</v>
      </c>
      <c r="L354" s="849">
        <v>1</v>
      </c>
      <c r="M354" s="849">
        <v>5157</v>
      </c>
      <c r="N354" s="849">
        <v>16</v>
      </c>
      <c r="O354" s="849">
        <v>82523</v>
      </c>
      <c r="P354" s="837">
        <v>0.66675554262814296</v>
      </c>
      <c r="Q354" s="850">
        <v>5157.6875</v>
      </c>
    </row>
    <row r="355" spans="1:17" ht="14.4" customHeight="1" x14ac:dyDescent="0.3">
      <c r="A355" s="831" t="s">
        <v>6992</v>
      </c>
      <c r="B355" s="832" t="s">
        <v>6497</v>
      </c>
      <c r="C355" s="832" t="s">
        <v>1016</v>
      </c>
      <c r="D355" s="832" t="s">
        <v>7083</v>
      </c>
      <c r="E355" s="832" t="s">
        <v>7084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7809</v>
      </c>
      <c r="P355" s="837"/>
      <c r="Q355" s="850">
        <v>7809</v>
      </c>
    </row>
    <row r="356" spans="1:17" ht="14.4" customHeight="1" x14ac:dyDescent="0.3">
      <c r="A356" s="831" t="s">
        <v>6992</v>
      </c>
      <c r="B356" s="832" t="s">
        <v>6497</v>
      </c>
      <c r="C356" s="832" t="s">
        <v>1016</v>
      </c>
      <c r="D356" s="832" t="s">
        <v>7085</v>
      </c>
      <c r="E356" s="832" t="s">
        <v>7086</v>
      </c>
      <c r="F356" s="849">
        <v>237</v>
      </c>
      <c r="G356" s="849">
        <v>41949</v>
      </c>
      <c r="H356" s="849">
        <v>0.78476821192052981</v>
      </c>
      <c r="I356" s="849">
        <v>177</v>
      </c>
      <c r="J356" s="849">
        <v>302</v>
      </c>
      <c r="K356" s="849">
        <v>53454</v>
      </c>
      <c r="L356" s="849">
        <v>1</v>
      </c>
      <c r="M356" s="849">
        <v>177</v>
      </c>
      <c r="N356" s="849">
        <v>161</v>
      </c>
      <c r="O356" s="849">
        <v>28658</v>
      </c>
      <c r="P356" s="837">
        <v>0.53612451827739738</v>
      </c>
      <c r="Q356" s="850">
        <v>178</v>
      </c>
    </row>
    <row r="357" spans="1:17" ht="14.4" customHeight="1" x14ac:dyDescent="0.3">
      <c r="A357" s="831" t="s">
        <v>6992</v>
      </c>
      <c r="B357" s="832" t="s">
        <v>6497</v>
      </c>
      <c r="C357" s="832" t="s">
        <v>1016</v>
      </c>
      <c r="D357" s="832" t="s">
        <v>7085</v>
      </c>
      <c r="E357" s="832" t="s">
        <v>7087</v>
      </c>
      <c r="F357" s="849">
        <v>12</v>
      </c>
      <c r="G357" s="849">
        <v>2124</v>
      </c>
      <c r="H357" s="849">
        <v>0.54545454545454541</v>
      </c>
      <c r="I357" s="849">
        <v>177</v>
      </c>
      <c r="J357" s="849">
        <v>22</v>
      </c>
      <c r="K357" s="849">
        <v>3894</v>
      </c>
      <c r="L357" s="849">
        <v>1</v>
      </c>
      <c r="M357" s="849">
        <v>177</v>
      </c>
      <c r="N357" s="849">
        <v>6</v>
      </c>
      <c r="O357" s="849">
        <v>1068</v>
      </c>
      <c r="P357" s="837">
        <v>0.27426810477657937</v>
      </c>
      <c r="Q357" s="850">
        <v>178</v>
      </c>
    </row>
    <row r="358" spans="1:17" ht="14.4" customHeight="1" x14ac:dyDescent="0.3">
      <c r="A358" s="831" t="s">
        <v>6992</v>
      </c>
      <c r="B358" s="832" t="s">
        <v>6497</v>
      </c>
      <c r="C358" s="832" t="s">
        <v>1016</v>
      </c>
      <c r="D358" s="832" t="s">
        <v>7088</v>
      </c>
      <c r="E358" s="832" t="s">
        <v>7089</v>
      </c>
      <c r="F358" s="849">
        <v>61</v>
      </c>
      <c r="G358" s="849">
        <v>124928</v>
      </c>
      <c r="H358" s="849">
        <v>0.91000342358485753</v>
      </c>
      <c r="I358" s="849">
        <v>2048</v>
      </c>
      <c r="J358" s="849">
        <v>67</v>
      </c>
      <c r="K358" s="849">
        <v>137283</v>
      </c>
      <c r="L358" s="849">
        <v>1</v>
      </c>
      <c r="M358" s="849">
        <v>2049</v>
      </c>
      <c r="N358" s="849">
        <v>58</v>
      </c>
      <c r="O358" s="849">
        <v>118900</v>
      </c>
      <c r="P358" s="837">
        <v>0.86609412673091346</v>
      </c>
      <c r="Q358" s="850">
        <v>2050</v>
      </c>
    </row>
    <row r="359" spans="1:17" ht="14.4" customHeight="1" x14ac:dyDescent="0.3">
      <c r="A359" s="831" t="s">
        <v>6992</v>
      </c>
      <c r="B359" s="832" t="s">
        <v>6497</v>
      </c>
      <c r="C359" s="832" t="s">
        <v>1016</v>
      </c>
      <c r="D359" s="832" t="s">
        <v>7090</v>
      </c>
      <c r="E359" s="832" t="s">
        <v>7091</v>
      </c>
      <c r="F359" s="849">
        <v>4</v>
      </c>
      <c r="G359" s="849">
        <v>10944</v>
      </c>
      <c r="H359" s="849">
        <v>0.99963463646328099</v>
      </c>
      <c r="I359" s="849">
        <v>2736</v>
      </c>
      <c r="J359" s="849">
        <v>4</v>
      </c>
      <c r="K359" s="849">
        <v>10948</v>
      </c>
      <c r="L359" s="849">
        <v>1</v>
      </c>
      <c r="M359" s="849">
        <v>2737</v>
      </c>
      <c r="N359" s="849">
        <v>2</v>
      </c>
      <c r="O359" s="849">
        <v>5474</v>
      </c>
      <c r="P359" s="837">
        <v>0.5</v>
      </c>
      <c r="Q359" s="850">
        <v>2737</v>
      </c>
    </row>
    <row r="360" spans="1:17" ht="14.4" customHeight="1" x14ac:dyDescent="0.3">
      <c r="A360" s="831" t="s">
        <v>6992</v>
      </c>
      <c r="B360" s="832" t="s">
        <v>6497</v>
      </c>
      <c r="C360" s="832" t="s">
        <v>1016</v>
      </c>
      <c r="D360" s="832" t="s">
        <v>7090</v>
      </c>
      <c r="E360" s="832" t="s">
        <v>7092</v>
      </c>
      <c r="F360" s="849">
        <v>3</v>
      </c>
      <c r="G360" s="849">
        <v>8208</v>
      </c>
      <c r="H360" s="849">
        <v>0.59978078187796857</v>
      </c>
      <c r="I360" s="849">
        <v>2736</v>
      </c>
      <c r="J360" s="849">
        <v>5</v>
      </c>
      <c r="K360" s="849">
        <v>13685</v>
      </c>
      <c r="L360" s="849">
        <v>1</v>
      </c>
      <c r="M360" s="849">
        <v>2737</v>
      </c>
      <c r="N360" s="849">
        <v>6</v>
      </c>
      <c r="O360" s="849">
        <v>16422</v>
      </c>
      <c r="P360" s="837">
        <v>1.2</v>
      </c>
      <c r="Q360" s="850">
        <v>2737</v>
      </c>
    </row>
    <row r="361" spans="1:17" ht="14.4" customHeight="1" x14ac:dyDescent="0.3">
      <c r="A361" s="831" t="s">
        <v>6992</v>
      </c>
      <c r="B361" s="832" t="s">
        <v>6497</v>
      </c>
      <c r="C361" s="832" t="s">
        <v>1016</v>
      </c>
      <c r="D361" s="832" t="s">
        <v>7093</v>
      </c>
      <c r="E361" s="832" t="s">
        <v>7094</v>
      </c>
      <c r="F361" s="849">
        <v>1</v>
      </c>
      <c r="G361" s="849">
        <v>5269</v>
      </c>
      <c r="H361" s="849">
        <v>1</v>
      </c>
      <c r="I361" s="849">
        <v>5269</v>
      </c>
      <c r="J361" s="849">
        <v>1</v>
      </c>
      <c r="K361" s="849">
        <v>5269</v>
      </c>
      <c r="L361" s="849">
        <v>1</v>
      </c>
      <c r="M361" s="849">
        <v>5269</v>
      </c>
      <c r="N361" s="849"/>
      <c r="O361" s="849"/>
      <c r="P361" s="837"/>
      <c r="Q361" s="850"/>
    </row>
    <row r="362" spans="1:17" ht="14.4" customHeight="1" x14ac:dyDescent="0.3">
      <c r="A362" s="831" t="s">
        <v>6992</v>
      </c>
      <c r="B362" s="832" t="s">
        <v>6497</v>
      </c>
      <c r="C362" s="832" t="s">
        <v>1016</v>
      </c>
      <c r="D362" s="832" t="s">
        <v>7095</v>
      </c>
      <c r="E362" s="832" t="s">
        <v>7096</v>
      </c>
      <c r="F362" s="849">
        <v>1</v>
      </c>
      <c r="G362" s="849">
        <v>2113</v>
      </c>
      <c r="H362" s="849"/>
      <c r="I362" s="849">
        <v>2113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6992</v>
      </c>
      <c r="B363" s="832" t="s">
        <v>6497</v>
      </c>
      <c r="C363" s="832" t="s">
        <v>1016</v>
      </c>
      <c r="D363" s="832" t="s">
        <v>7097</v>
      </c>
      <c r="E363" s="832" t="s">
        <v>7098</v>
      </c>
      <c r="F363" s="849">
        <v>3</v>
      </c>
      <c r="G363" s="849">
        <v>465</v>
      </c>
      <c r="H363" s="849"/>
      <c r="I363" s="849">
        <v>155</v>
      </c>
      <c r="J363" s="849"/>
      <c r="K363" s="849"/>
      <c r="L363" s="849"/>
      <c r="M363" s="849"/>
      <c r="N363" s="849">
        <v>5</v>
      </c>
      <c r="O363" s="849">
        <v>775</v>
      </c>
      <c r="P363" s="837"/>
      <c r="Q363" s="850">
        <v>155</v>
      </c>
    </row>
    <row r="364" spans="1:17" ht="14.4" customHeight="1" x14ac:dyDescent="0.3">
      <c r="A364" s="831" t="s">
        <v>6992</v>
      </c>
      <c r="B364" s="832" t="s">
        <v>6497</v>
      </c>
      <c r="C364" s="832" t="s">
        <v>1016</v>
      </c>
      <c r="D364" s="832" t="s">
        <v>7097</v>
      </c>
      <c r="E364" s="832" t="s">
        <v>7099</v>
      </c>
      <c r="F364" s="849">
        <v>8</v>
      </c>
      <c r="G364" s="849">
        <v>1240</v>
      </c>
      <c r="H364" s="849">
        <v>1.6</v>
      </c>
      <c r="I364" s="849">
        <v>155</v>
      </c>
      <c r="J364" s="849">
        <v>5</v>
      </c>
      <c r="K364" s="849">
        <v>775</v>
      </c>
      <c r="L364" s="849">
        <v>1</v>
      </c>
      <c r="M364" s="849">
        <v>155</v>
      </c>
      <c r="N364" s="849">
        <v>6</v>
      </c>
      <c r="O364" s="849">
        <v>930</v>
      </c>
      <c r="P364" s="837">
        <v>1.2</v>
      </c>
      <c r="Q364" s="850">
        <v>155</v>
      </c>
    </row>
    <row r="365" spans="1:17" ht="14.4" customHeight="1" x14ac:dyDescent="0.3">
      <c r="A365" s="831" t="s">
        <v>6992</v>
      </c>
      <c r="B365" s="832" t="s">
        <v>6497</v>
      </c>
      <c r="C365" s="832" t="s">
        <v>1016</v>
      </c>
      <c r="D365" s="832" t="s">
        <v>7100</v>
      </c>
      <c r="E365" s="832" t="s">
        <v>7101</v>
      </c>
      <c r="F365" s="849">
        <v>14</v>
      </c>
      <c r="G365" s="849">
        <v>2786</v>
      </c>
      <c r="H365" s="849">
        <v>0.56000000000000005</v>
      </c>
      <c r="I365" s="849">
        <v>199</v>
      </c>
      <c r="J365" s="849">
        <v>25</v>
      </c>
      <c r="K365" s="849">
        <v>4975</v>
      </c>
      <c r="L365" s="849">
        <v>1</v>
      </c>
      <c r="M365" s="849">
        <v>199</v>
      </c>
      <c r="N365" s="849">
        <v>7</v>
      </c>
      <c r="O365" s="849">
        <v>1400</v>
      </c>
      <c r="P365" s="837">
        <v>0.28140703517587939</v>
      </c>
      <c r="Q365" s="850">
        <v>200</v>
      </c>
    </row>
    <row r="366" spans="1:17" ht="14.4" customHeight="1" x14ac:dyDescent="0.3">
      <c r="A366" s="831" t="s">
        <v>6992</v>
      </c>
      <c r="B366" s="832" t="s">
        <v>6497</v>
      </c>
      <c r="C366" s="832" t="s">
        <v>1016</v>
      </c>
      <c r="D366" s="832" t="s">
        <v>7100</v>
      </c>
      <c r="E366" s="832" t="s">
        <v>7102</v>
      </c>
      <c r="F366" s="849">
        <v>2</v>
      </c>
      <c r="G366" s="849">
        <v>398</v>
      </c>
      <c r="H366" s="849">
        <v>1</v>
      </c>
      <c r="I366" s="849">
        <v>199</v>
      </c>
      <c r="J366" s="849">
        <v>2</v>
      </c>
      <c r="K366" s="849">
        <v>398</v>
      </c>
      <c r="L366" s="849">
        <v>1</v>
      </c>
      <c r="M366" s="849">
        <v>199</v>
      </c>
      <c r="N366" s="849">
        <v>1</v>
      </c>
      <c r="O366" s="849">
        <v>200</v>
      </c>
      <c r="P366" s="837">
        <v>0.50251256281407031</v>
      </c>
      <c r="Q366" s="850">
        <v>200</v>
      </c>
    </row>
    <row r="367" spans="1:17" ht="14.4" customHeight="1" x14ac:dyDescent="0.3">
      <c r="A367" s="831" t="s">
        <v>6992</v>
      </c>
      <c r="B367" s="832" t="s">
        <v>6497</v>
      </c>
      <c r="C367" s="832" t="s">
        <v>1016</v>
      </c>
      <c r="D367" s="832" t="s">
        <v>7103</v>
      </c>
      <c r="E367" s="832" t="s">
        <v>7104</v>
      </c>
      <c r="F367" s="849">
        <v>33</v>
      </c>
      <c r="G367" s="849">
        <v>6732</v>
      </c>
      <c r="H367" s="849">
        <v>16.5</v>
      </c>
      <c r="I367" s="849">
        <v>204</v>
      </c>
      <c r="J367" s="849">
        <v>2</v>
      </c>
      <c r="K367" s="849">
        <v>408</v>
      </c>
      <c r="L367" s="849">
        <v>1</v>
      </c>
      <c r="M367" s="849">
        <v>204</v>
      </c>
      <c r="N367" s="849">
        <v>4</v>
      </c>
      <c r="O367" s="849">
        <v>821</v>
      </c>
      <c r="P367" s="837">
        <v>2.0122549019607843</v>
      </c>
      <c r="Q367" s="850">
        <v>205.25</v>
      </c>
    </row>
    <row r="368" spans="1:17" ht="14.4" customHeight="1" x14ac:dyDescent="0.3">
      <c r="A368" s="831" t="s">
        <v>6992</v>
      </c>
      <c r="B368" s="832" t="s">
        <v>6497</v>
      </c>
      <c r="C368" s="832" t="s">
        <v>1016</v>
      </c>
      <c r="D368" s="832" t="s">
        <v>7105</v>
      </c>
      <c r="E368" s="832" t="s">
        <v>7106</v>
      </c>
      <c r="F368" s="849"/>
      <c r="G368" s="849"/>
      <c r="H368" s="849"/>
      <c r="I368" s="849"/>
      <c r="J368" s="849">
        <v>1</v>
      </c>
      <c r="K368" s="849">
        <v>426</v>
      </c>
      <c r="L368" s="849">
        <v>1</v>
      </c>
      <c r="M368" s="849">
        <v>426</v>
      </c>
      <c r="N368" s="849"/>
      <c r="O368" s="849"/>
      <c r="P368" s="837"/>
      <c r="Q368" s="850"/>
    </row>
    <row r="369" spans="1:17" ht="14.4" customHeight="1" x14ac:dyDescent="0.3">
      <c r="A369" s="831" t="s">
        <v>6992</v>
      </c>
      <c r="B369" s="832" t="s">
        <v>6497</v>
      </c>
      <c r="C369" s="832" t="s">
        <v>1016</v>
      </c>
      <c r="D369" s="832" t="s">
        <v>7107</v>
      </c>
      <c r="E369" s="832" t="s">
        <v>7108</v>
      </c>
      <c r="F369" s="849">
        <v>1</v>
      </c>
      <c r="G369" s="849">
        <v>163</v>
      </c>
      <c r="H369" s="849">
        <v>0.33333333333333331</v>
      </c>
      <c r="I369" s="849">
        <v>163</v>
      </c>
      <c r="J369" s="849">
        <v>3</v>
      </c>
      <c r="K369" s="849">
        <v>489</v>
      </c>
      <c r="L369" s="849">
        <v>1</v>
      </c>
      <c r="M369" s="849">
        <v>163</v>
      </c>
      <c r="N369" s="849">
        <v>5</v>
      </c>
      <c r="O369" s="849">
        <v>815</v>
      </c>
      <c r="P369" s="837">
        <v>1.6666666666666667</v>
      </c>
      <c r="Q369" s="850">
        <v>163</v>
      </c>
    </row>
    <row r="370" spans="1:17" ht="14.4" customHeight="1" x14ac:dyDescent="0.3">
      <c r="A370" s="831" t="s">
        <v>6992</v>
      </c>
      <c r="B370" s="832" t="s">
        <v>6497</v>
      </c>
      <c r="C370" s="832" t="s">
        <v>1016</v>
      </c>
      <c r="D370" s="832" t="s">
        <v>7107</v>
      </c>
      <c r="E370" s="832" t="s">
        <v>7109</v>
      </c>
      <c r="F370" s="849">
        <v>1</v>
      </c>
      <c r="G370" s="849">
        <v>163</v>
      </c>
      <c r="H370" s="849"/>
      <c r="I370" s="849">
        <v>163</v>
      </c>
      <c r="J370" s="849"/>
      <c r="K370" s="849"/>
      <c r="L370" s="849"/>
      <c r="M370" s="849"/>
      <c r="N370" s="849">
        <v>2</v>
      </c>
      <c r="O370" s="849">
        <v>326</v>
      </c>
      <c r="P370" s="837"/>
      <c r="Q370" s="850">
        <v>163</v>
      </c>
    </row>
    <row r="371" spans="1:17" ht="14.4" customHeight="1" x14ac:dyDescent="0.3">
      <c r="A371" s="831" t="s">
        <v>6992</v>
      </c>
      <c r="B371" s="832" t="s">
        <v>6497</v>
      </c>
      <c r="C371" s="832" t="s">
        <v>1016</v>
      </c>
      <c r="D371" s="832" t="s">
        <v>7110</v>
      </c>
      <c r="E371" s="832" t="s">
        <v>7111</v>
      </c>
      <c r="F371" s="849">
        <v>12</v>
      </c>
      <c r="G371" s="849">
        <v>25848</v>
      </c>
      <c r="H371" s="849">
        <v>0.74965197215777257</v>
      </c>
      <c r="I371" s="849">
        <v>2154</v>
      </c>
      <c r="J371" s="849">
        <v>16</v>
      </c>
      <c r="K371" s="849">
        <v>34480</v>
      </c>
      <c r="L371" s="849">
        <v>1</v>
      </c>
      <c r="M371" s="849">
        <v>2155</v>
      </c>
      <c r="N371" s="849">
        <v>4</v>
      </c>
      <c r="O371" s="849">
        <v>8624</v>
      </c>
      <c r="P371" s="837">
        <v>0.25011600928074246</v>
      </c>
      <c r="Q371" s="850">
        <v>2156</v>
      </c>
    </row>
    <row r="372" spans="1:17" ht="14.4" customHeight="1" x14ac:dyDescent="0.3">
      <c r="A372" s="831" t="s">
        <v>6992</v>
      </c>
      <c r="B372" s="832" t="s">
        <v>6497</v>
      </c>
      <c r="C372" s="832" t="s">
        <v>1016</v>
      </c>
      <c r="D372" s="832" t="s">
        <v>7110</v>
      </c>
      <c r="E372" s="832" t="s">
        <v>7112</v>
      </c>
      <c r="F372" s="849">
        <v>6</v>
      </c>
      <c r="G372" s="849">
        <v>12924</v>
      </c>
      <c r="H372" s="849">
        <v>0.35277739866248126</v>
      </c>
      <c r="I372" s="849">
        <v>2154</v>
      </c>
      <c r="J372" s="849">
        <v>17</v>
      </c>
      <c r="K372" s="849">
        <v>36635</v>
      </c>
      <c r="L372" s="849">
        <v>1</v>
      </c>
      <c r="M372" s="849">
        <v>2155</v>
      </c>
      <c r="N372" s="849">
        <v>6</v>
      </c>
      <c r="O372" s="849">
        <v>12936</v>
      </c>
      <c r="P372" s="837">
        <v>0.35310495427869526</v>
      </c>
      <c r="Q372" s="850">
        <v>2156</v>
      </c>
    </row>
    <row r="373" spans="1:17" ht="14.4" customHeight="1" x14ac:dyDescent="0.3">
      <c r="A373" s="831" t="s">
        <v>6992</v>
      </c>
      <c r="B373" s="832" t="s">
        <v>6497</v>
      </c>
      <c r="C373" s="832" t="s">
        <v>1016</v>
      </c>
      <c r="D373" s="832" t="s">
        <v>7113</v>
      </c>
      <c r="E373" s="832" t="s">
        <v>7071</v>
      </c>
      <c r="F373" s="849">
        <v>4</v>
      </c>
      <c r="G373" s="849">
        <v>7552</v>
      </c>
      <c r="H373" s="849"/>
      <c r="I373" s="849">
        <v>1888</v>
      </c>
      <c r="J373" s="849"/>
      <c r="K373" s="849"/>
      <c r="L373" s="849"/>
      <c r="M373" s="849"/>
      <c r="N373" s="849">
        <v>4</v>
      </c>
      <c r="O373" s="849">
        <v>7556</v>
      </c>
      <c r="P373" s="837"/>
      <c r="Q373" s="850">
        <v>1889</v>
      </c>
    </row>
    <row r="374" spans="1:17" ht="14.4" customHeight="1" x14ac:dyDescent="0.3">
      <c r="A374" s="831" t="s">
        <v>6992</v>
      </c>
      <c r="B374" s="832" t="s">
        <v>6497</v>
      </c>
      <c r="C374" s="832" t="s">
        <v>1016</v>
      </c>
      <c r="D374" s="832" t="s">
        <v>7114</v>
      </c>
      <c r="E374" s="832" t="s">
        <v>7115</v>
      </c>
      <c r="F374" s="849">
        <v>1</v>
      </c>
      <c r="G374" s="849">
        <v>163</v>
      </c>
      <c r="H374" s="849">
        <v>1</v>
      </c>
      <c r="I374" s="849">
        <v>163</v>
      </c>
      <c r="J374" s="849">
        <v>1</v>
      </c>
      <c r="K374" s="849">
        <v>163</v>
      </c>
      <c r="L374" s="849">
        <v>1</v>
      </c>
      <c r="M374" s="849">
        <v>163</v>
      </c>
      <c r="N374" s="849">
        <v>1</v>
      </c>
      <c r="O374" s="849">
        <v>163</v>
      </c>
      <c r="P374" s="837">
        <v>1</v>
      </c>
      <c r="Q374" s="850">
        <v>163</v>
      </c>
    </row>
    <row r="375" spans="1:17" ht="14.4" customHeight="1" x14ac:dyDescent="0.3">
      <c r="A375" s="831" t="s">
        <v>6992</v>
      </c>
      <c r="B375" s="832" t="s">
        <v>6497</v>
      </c>
      <c r="C375" s="832" t="s">
        <v>1016</v>
      </c>
      <c r="D375" s="832" t="s">
        <v>7116</v>
      </c>
      <c r="E375" s="832" t="s">
        <v>7117</v>
      </c>
      <c r="F375" s="849">
        <v>2</v>
      </c>
      <c r="G375" s="849">
        <v>16918</v>
      </c>
      <c r="H375" s="849"/>
      <c r="I375" s="849">
        <v>8459</v>
      </c>
      <c r="J375" s="849"/>
      <c r="K375" s="849"/>
      <c r="L375" s="849"/>
      <c r="M375" s="849"/>
      <c r="N375" s="849">
        <v>2</v>
      </c>
      <c r="O375" s="849">
        <v>16924</v>
      </c>
      <c r="P375" s="837"/>
      <c r="Q375" s="850">
        <v>8462</v>
      </c>
    </row>
    <row r="376" spans="1:17" ht="14.4" customHeight="1" x14ac:dyDescent="0.3">
      <c r="A376" s="831" t="s">
        <v>6992</v>
      </c>
      <c r="B376" s="832" t="s">
        <v>6497</v>
      </c>
      <c r="C376" s="832" t="s">
        <v>1016</v>
      </c>
      <c r="D376" s="832" t="s">
        <v>7116</v>
      </c>
      <c r="E376" s="832" t="s">
        <v>7118</v>
      </c>
      <c r="F376" s="849">
        <v>1</v>
      </c>
      <c r="G376" s="849">
        <v>8459</v>
      </c>
      <c r="H376" s="849">
        <v>0.9998817966903073</v>
      </c>
      <c r="I376" s="849">
        <v>8459</v>
      </c>
      <c r="J376" s="849">
        <v>1</v>
      </c>
      <c r="K376" s="849">
        <v>8460</v>
      </c>
      <c r="L376" s="849">
        <v>1</v>
      </c>
      <c r="M376" s="849">
        <v>8460</v>
      </c>
      <c r="N376" s="849"/>
      <c r="O376" s="849"/>
      <c r="P376" s="837"/>
      <c r="Q376" s="850"/>
    </row>
    <row r="377" spans="1:17" ht="14.4" customHeight="1" x14ac:dyDescent="0.3">
      <c r="A377" s="831" t="s">
        <v>6992</v>
      </c>
      <c r="B377" s="832" t="s">
        <v>6497</v>
      </c>
      <c r="C377" s="832" t="s">
        <v>1016</v>
      </c>
      <c r="D377" s="832" t="s">
        <v>7119</v>
      </c>
      <c r="E377" s="832" t="s">
        <v>7120</v>
      </c>
      <c r="F377" s="849"/>
      <c r="G377" s="849"/>
      <c r="H377" s="849"/>
      <c r="I377" s="849"/>
      <c r="J377" s="849"/>
      <c r="K377" s="849"/>
      <c r="L377" s="849"/>
      <c r="M377" s="849"/>
      <c r="N377" s="849">
        <v>2</v>
      </c>
      <c r="O377" s="849">
        <v>706</v>
      </c>
      <c r="P377" s="837"/>
      <c r="Q377" s="850">
        <v>353</v>
      </c>
    </row>
    <row r="378" spans="1:17" ht="14.4" customHeight="1" x14ac:dyDescent="0.3">
      <c r="A378" s="831" t="s">
        <v>7121</v>
      </c>
      <c r="B378" s="832" t="s">
        <v>7122</v>
      </c>
      <c r="C378" s="832" t="s">
        <v>1016</v>
      </c>
      <c r="D378" s="832" t="s">
        <v>7123</v>
      </c>
      <c r="E378" s="832" t="s">
        <v>7124</v>
      </c>
      <c r="F378" s="849">
        <v>21</v>
      </c>
      <c r="G378" s="849">
        <v>4431</v>
      </c>
      <c r="H378" s="849">
        <v>1.4</v>
      </c>
      <c r="I378" s="849">
        <v>211</v>
      </c>
      <c r="J378" s="849">
        <v>15</v>
      </c>
      <c r="K378" s="849">
        <v>3165</v>
      </c>
      <c r="L378" s="849">
        <v>1</v>
      </c>
      <c r="M378" s="849">
        <v>211</v>
      </c>
      <c r="N378" s="849">
        <v>6</v>
      </c>
      <c r="O378" s="849">
        <v>1272</v>
      </c>
      <c r="P378" s="837">
        <v>0.40189573459715638</v>
      </c>
      <c r="Q378" s="850">
        <v>212</v>
      </c>
    </row>
    <row r="379" spans="1:17" ht="14.4" customHeight="1" x14ac:dyDescent="0.3">
      <c r="A379" s="831" t="s">
        <v>7121</v>
      </c>
      <c r="B379" s="832" t="s">
        <v>7122</v>
      </c>
      <c r="C379" s="832" t="s">
        <v>1016</v>
      </c>
      <c r="D379" s="832" t="s">
        <v>7125</v>
      </c>
      <c r="E379" s="832" t="s">
        <v>7124</v>
      </c>
      <c r="F379" s="849">
        <v>1</v>
      </c>
      <c r="G379" s="849">
        <v>87</v>
      </c>
      <c r="H379" s="849"/>
      <c r="I379" s="849">
        <v>87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7121</v>
      </c>
      <c r="B380" s="832" t="s">
        <v>7122</v>
      </c>
      <c r="C380" s="832" t="s">
        <v>1016</v>
      </c>
      <c r="D380" s="832" t="s">
        <v>7126</v>
      </c>
      <c r="E380" s="832" t="s">
        <v>7127</v>
      </c>
      <c r="F380" s="849">
        <v>187</v>
      </c>
      <c r="G380" s="849">
        <v>56287</v>
      </c>
      <c r="H380" s="849">
        <v>2.125</v>
      </c>
      <c r="I380" s="849">
        <v>301</v>
      </c>
      <c r="J380" s="849">
        <v>88</v>
      </c>
      <c r="K380" s="849">
        <v>26488</v>
      </c>
      <c r="L380" s="849">
        <v>1</v>
      </c>
      <c r="M380" s="849">
        <v>301</v>
      </c>
      <c r="N380" s="849">
        <v>117</v>
      </c>
      <c r="O380" s="849">
        <v>35334</v>
      </c>
      <c r="P380" s="837">
        <v>1.3339625490788281</v>
      </c>
      <c r="Q380" s="850">
        <v>302</v>
      </c>
    </row>
    <row r="381" spans="1:17" ht="14.4" customHeight="1" x14ac:dyDescent="0.3">
      <c r="A381" s="831" t="s">
        <v>7121</v>
      </c>
      <c r="B381" s="832" t="s">
        <v>7122</v>
      </c>
      <c r="C381" s="832" t="s">
        <v>1016</v>
      </c>
      <c r="D381" s="832" t="s">
        <v>7128</v>
      </c>
      <c r="E381" s="832" t="s">
        <v>7129</v>
      </c>
      <c r="F381" s="849">
        <v>3</v>
      </c>
      <c r="G381" s="849">
        <v>297</v>
      </c>
      <c r="H381" s="849"/>
      <c r="I381" s="849">
        <v>99</v>
      </c>
      <c r="J381" s="849"/>
      <c r="K381" s="849"/>
      <c r="L381" s="849"/>
      <c r="M381" s="849"/>
      <c r="N381" s="849">
        <v>6</v>
      </c>
      <c r="O381" s="849">
        <v>600</v>
      </c>
      <c r="P381" s="837"/>
      <c r="Q381" s="850">
        <v>100</v>
      </c>
    </row>
    <row r="382" spans="1:17" ht="14.4" customHeight="1" x14ac:dyDescent="0.3">
      <c r="A382" s="831" t="s">
        <v>7121</v>
      </c>
      <c r="B382" s="832" t="s">
        <v>7122</v>
      </c>
      <c r="C382" s="832" t="s">
        <v>1016</v>
      </c>
      <c r="D382" s="832" t="s">
        <v>7128</v>
      </c>
      <c r="E382" s="832" t="s">
        <v>7130</v>
      </c>
      <c r="F382" s="849">
        <v>6</v>
      </c>
      <c r="G382" s="849">
        <v>594</v>
      </c>
      <c r="H382" s="849"/>
      <c r="I382" s="849">
        <v>99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7121</v>
      </c>
      <c r="B383" s="832" t="s">
        <v>7122</v>
      </c>
      <c r="C383" s="832" t="s">
        <v>1016</v>
      </c>
      <c r="D383" s="832" t="s">
        <v>7131</v>
      </c>
      <c r="E383" s="832" t="s">
        <v>7132</v>
      </c>
      <c r="F383" s="849">
        <v>44</v>
      </c>
      <c r="G383" s="849">
        <v>6028</v>
      </c>
      <c r="H383" s="849">
        <v>1.0232558139534884</v>
      </c>
      <c r="I383" s="849">
        <v>137</v>
      </c>
      <c r="J383" s="849">
        <v>43</v>
      </c>
      <c r="K383" s="849">
        <v>5891</v>
      </c>
      <c r="L383" s="849">
        <v>1</v>
      </c>
      <c r="M383" s="849">
        <v>137</v>
      </c>
      <c r="N383" s="849">
        <v>38</v>
      </c>
      <c r="O383" s="849">
        <v>5206</v>
      </c>
      <c r="P383" s="837">
        <v>0.88372093023255816</v>
      </c>
      <c r="Q383" s="850">
        <v>137</v>
      </c>
    </row>
    <row r="384" spans="1:17" ht="14.4" customHeight="1" x14ac:dyDescent="0.3">
      <c r="A384" s="831" t="s">
        <v>7121</v>
      </c>
      <c r="B384" s="832" t="s">
        <v>7122</v>
      </c>
      <c r="C384" s="832" t="s">
        <v>1016</v>
      </c>
      <c r="D384" s="832" t="s">
        <v>7133</v>
      </c>
      <c r="E384" s="832" t="s">
        <v>7132</v>
      </c>
      <c r="F384" s="849">
        <v>2</v>
      </c>
      <c r="G384" s="849">
        <v>366</v>
      </c>
      <c r="H384" s="849"/>
      <c r="I384" s="849">
        <v>183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7121</v>
      </c>
      <c r="B385" s="832" t="s">
        <v>7122</v>
      </c>
      <c r="C385" s="832" t="s">
        <v>1016</v>
      </c>
      <c r="D385" s="832" t="s">
        <v>7134</v>
      </c>
      <c r="E385" s="832" t="s">
        <v>7135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640</v>
      </c>
      <c r="P385" s="837"/>
      <c r="Q385" s="850">
        <v>640</v>
      </c>
    </row>
    <row r="386" spans="1:17" ht="14.4" customHeight="1" x14ac:dyDescent="0.3">
      <c r="A386" s="831" t="s">
        <v>7121</v>
      </c>
      <c r="B386" s="832" t="s">
        <v>7122</v>
      </c>
      <c r="C386" s="832" t="s">
        <v>1016</v>
      </c>
      <c r="D386" s="832" t="s">
        <v>7136</v>
      </c>
      <c r="E386" s="832" t="s">
        <v>7137</v>
      </c>
      <c r="F386" s="849">
        <v>10</v>
      </c>
      <c r="G386" s="849">
        <v>1730</v>
      </c>
      <c r="H386" s="849">
        <v>2.5</v>
      </c>
      <c r="I386" s="849">
        <v>173</v>
      </c>
      <c r="J386" s="849">
        <v>4</v>
      </c>
      <c r="K386" s="849">
        <v>692</v>
      </c>
      <c r="L386" s="849">
        <v>1</v>
      </c>
      <c r="M386" s="849">
        <v>173</v>
      </c>
      <c r="N386" s="849">
        <v>7</v>
      </c>
      <c r="O386" s="849">
        <v>1218</v>
      </c>
      <c r="P386" s="837">
        <v>1.7601156069364161</v>
      </c>
      <c r="Q386" s="850">
        <v>174</v>
      </c>
    </row>
    <row r="387" spans="1:17" ht="14.4" customHeight="1" x14ac:dyDescent="0.3">
      <c r="A387" s="831" t="s">
        <v>7121</v>
      </c>
      <c r="B387" s="832" t="s">
        <v>7122</v>
      </c>
      <c r="C387" s="832" t="s">
        <v>1016</v>
      </c>
      <c r="D387" s="832" t="s">
        <v>7138</v>
      </c>
      <c r="E387" s="832" t="s">
        <v>7139</v>
      </c>
      <c r="F387" s="849">
        <v>4</v>
      </c>
      <c r="G387" s="849">
        <v>1092</v>
      </c>
      <c r="H387" s="849">
        <v>3.9854014598540144</v>
      </c>
      <c r="I387" s="849">
        <v>273</v>
      </c>
      <c r="J387" s="849">
        <v>1</v>
      </c>
      <c r="K387" s="849">
        <v>274</v>
      </c>
      <c r="L387" s="849">
        <v>1</v>
      </c>
      <c r="M387" s="849">
        <v>274</v>
      </c>
      <c r="N387" s="849">
        <v>3</v>
      </c>
      <c r="O387" s="849">
        <v>822</v>
      </c>
      <c r="P387" s="837">
        <v>3</v>
      </c>
      <c r="Q387" s="850">
        <v>274</v>
      </c>
    </row>
    <row r="388" spans="1:17" ht="14.4" customHeight="1" x14ac:dyDescent="0.3">
      <c r="A388" s="831" t="s">
        <v>7121</v>
      </c>
      <c r="B388" s="832" t="s">
        <v>7122</v>
      </c>
      <c r="C388" s="832" t="s">
        <v>1016</v>
      </c>
      <c r="D388" s="832" t="s">
        <v>7140</v>
      </c>
      <c r="E388" s="832" t="s">
        <v>7141</v>
      </c>
      <c r="F388" s="849">
        <v>8</v>
      </c>
      <c r="G388" s="849">
        <v>1136</v>
      </c>
      <c r="H388" s="849">
        <v>2</v>
      </c>
      <c r="I388" s="849">
        <v>142</v>
      </c>
      <c r="J388" s="849">
        <v>4</v>
      </c>
      <c r="K388" s="849">
        <v>568</v>
      </c>
      <c r="L388" s="849">
        <v>1</v>
      </c>
      <c r="M388" s="849">
        <v>142</v>
      </c>
      <c r="N388" s="849">
        <v>3</v>
      </c>
      <c r="O388" s="849">
        <v>426</v>
      </c>
      <c r="P388" s="837">
        <v>0.75</v>
      </c>
      <c r="Q388" s="850">
        <v>142</v>
      </c>
    </row>
    <row r="389" spans="1:17" ht="14.4" customHeight="1" x14ac:dyDescent="0.3">
      <c r="A389" s="831" t="s">
        <v>7121</v>
      </c>
      <c r="B389" s="832" t="s">
        <v>7122</v>
      </c>
      <c r="C389" s="832" t="s">
        <v>1016</v>
      </c>
      <c r="D389" s="832" t="s">
        <v>7142</v>
      </c>
      <c r="E389" s="832" t="s">
        <v>7141</v>
      </c>
      <c r="F389" s="849">
        <v>44</v>
      </c>
      <c r="G389" s="849">
        <v>3432</v>
      </c>
      <c r="H389" s="849">
        <v>1.0232558139534884</v>
      </c>
      <c r="I389" s="849">
        <v>78</v>
      </c>
      <c r="J389" s="849">
        <v>43</v>
      </c>
      <c r="K389" s="849">
        <v>3354</v>
      </c>
      <c r="L389" s="849">
        <v>1</v>
      </c>
      <c r="M389" s="849">
        <v>78</v>
      </c>
      <c r="N389" s="849">
        <v>38</v>
      </c>
      <c r="O389" s="849">
        <v>2972</v>
      </c>
      <c r="P389" s="837">
        <v>0.8861061419200954</v>
      </c>
      <c r="Q389" s="850">
        <v>78.21052631578948</v>
      </c>
    </row>
    <row r="390" spans="1:17" ht="14.4" customHeight="1" x14ac:dyDescent="0.3">
      <c r="A390" s="831" t="s">
        <v>7121</v>
      </c>
      <c r="B390" s="832" t="s">
        <v>7122</v>
      </c>
      <c r="C390" s="832" t="s">
        <v>1016</v>
      </c>
      <c r="D390" s="832" t="s">
        <v>7143</v>
      </c>
      <c r="E390" s="832" t="s">
        <v>7144</v>
      </c>
      <c r="F390" s="849">
        <v>8</v>
      </c>
      <c r="G390" s="849">
        <v>2504</v>
      </c>
      <c r="H390" s="849">
        <v>1.9936305732484076</v>
      </c>
      <c r="I390" s="849">
        <v>313</v>
      </c>
      <c r="J390" s="849">
        <v>4</v>
      </c>
      <c r="K390" s="849">
        <v>1256</v>
      </c>
      <c r="L390" s="849">
        <v>1</v>
      </c>
      <c r="M390" s="849">
        <v>314</v>
      </c>
      <c r="N390" s="849">
        <v>3</v>
      </c>
      <c r="O390" s="849">
        <v>942</v>
      </c>
      <c r="P390" s="837">
        <v>0.75</v>
      </c>
      <c r="Q390" s="850">
        <v>314</v>
      </c>
    </row>
    <row r="391" spans="1:17" ht="14.4" customHeight="1" x14ac:dyDescent="0.3">
      <c r="A391" s="831" t="s">
        <v>7121</v>
      </c>
      <c r="B391" s="832" t="s">
        <v>7122</v>
      </c>
      <c r="C391" s="832" t="s">
        <v>1016</v>
      </c>
      <c r="D391" s="832" t="s">
        <v>7145</v>
      </c>
      <c r="E391" s="832" t="s">
        <v>7146</v>
      </c>
      <c r="F391" s="849">
        <v>15</v>
      </c>
      <c r="G391" s="849">
        <v>2445</v>
      </c>
      <c r="H391" s="849">
        <v>0.44117647058823528</v>
      </c>
      <c r="I391" s="849">
        <v>163</v>
      </c>
      <c r="J391" s="849">
        <v>34</v>
      </c>
      <c r="K391" s="849">
        <v>5542</v>
      </c>
      <c r="L391" s="849">
        <v>1</v>
      </c>
      <c r="M391" s="849">
        <v>163</v>
      </c>
      <c r="N391" s="849">
        <v>33</v>
      </c>
      <c r="O391" s="849">
        <v>5385</v>
      </c>
      <c r="P391" s="837">
        <v>0.97167087693973297</v>
      </c>
      <c r="Q391" s="850">
        <v>163.18181818181819</v>
      </c>
    </row>
    <row r="392" spans="1:17" ht="14.4" customHeight="1" x14ac:dyDescent="0.3">
      <c r="A392" s="831" t="s">
        <v>7121</v>
      </c>
      <c r="B392" s="832" t="s">
        <v>7122</v>
      </c>
      <c r="C392" s="832" t="s">
        <v>1016</v>
      </c>
      <c r="D392" s="832" t="s">
        <v>7145</v>
      </c>
      <c r="E392" s="832" t="s">
        <v>7147</v>
      </c>
      <c r="F392" s="849">
        <v>3</v>
      </c>
      <c r="G392" s="849">
        <v>489</v>
      </c>
      <c r="H392" s="849">
        <v>3</v>
      </c>
      <c r="I392" s="849">
        <v>163</v>
      </c>
      <c r="J392" s="849">
        <v>1</v>
      </c>
      <c r="K392" s="849">
        <v>163</v>
      </c>
      <c r="L392" s="849">
        <v>1</v>
      </c>
      <c r="M392" s="849">
        <v>163</v>
      </c>
      <c r="N392" s="849">
        <v>3</v>
      </c>
      <c r="O392" s="849">
        <v>490</v>
      </c>
      <c r="P392" s="837">
        <v>3.0061349693251533</v>
      </c>
      <c r="Q392" s="850">
        <v>163.33333333333334</v>
      </c>
    </row>
    <row r="393" spans="1:17" ht="14.4" customHeight="1" x14ac:dyDescent="0.3">
      <c r="A393" s="831" t="s">
        <v>7121</v>
      </c>
      <c r="B393" s="832" t="s">
        <v>7122</v>
      </c>
      <c r="C393" s="832" t="s">
        <v>1016</v>
      </c>
      <c r="D393" s="832" t="s">
        <v>7148</v>
      </c>
      <c r="E393" s="832" t="s">
        <v>7124</v>
      </c>
      <c r="F393" s="849">
        <v>91</v>
      </c>
      <c r="G393" s="849">
        <v>6552</v>
      </c>
      <c r="H393" s="849">
        <v>0.94791666666666663</v>
      </c>
      <c r="I393" s="849">
        <v>72</v>
      </c>
      <c r="J393" s="849">
        <v>96</v>
      </c>
      <c r="K393" s="849">
        <v>6912</v>
      </c>
      <c r="L393" s="849">
        <v>1</v>
      </c>
      <c r="M393" s="849">
        <v>72</v>
      </c>
      <c r="N393" s="849">
        <v>89</v>
      </c>
      <c r="O393" s="849">
        <v>6422</v>
      </c>
      <c r="P393" s="837">
        <v>0.92910879629629628</v>
      </c>
      <c r="Q393" s="850">
        <v>72.157303370786522</v>
      </c>
    </row>
    <row r="394" spans="1:17" ht="14.4" customHeight="1" x14ac:dyDescent="0.3">
      <c r="A394" s="831" t="s">
        <v>7121</v>
      </c>
      <c r="B394" s="832" t="s">
        <v>7122</v>
      </c>
      <c r="C394" s="832" t="s">
        <v>1016</v>
      </c>
      <c r="D394" s="832" t="s">
        <v>7149</v>
      </c>
      <c r="E394" s="832" t="s">
        <v>7150</v>
      </c>
      <c r="F394" s="849">
        <v>1</v>
      </c>
      <c r="G394" s="849">
        <v>229</v>
      </c>
      <c r="H394" s="849"/>
      <c r="I394" s="849">
        <v>229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7121</v>
      </c>
      <c r="B395" s="832" t="s">
        <v>7122</v>
      </c>
      <c r="C395" s="832" t="s">
        <v>1016</v>
      </c>
      <c r="D395" s="832" t="s">
        <v>7151</v>
      </c>
      <c r="E395" s="832" t="s">
        <v>7152</v>
      </c>
      <c r="F395" s="849">
        <v>8</v>
      </c>
      <c r="G395" s="849">
        <v>9688</v>
      </c>
      <c r="H395" s="849">
        <v>8</v>
      </c>
      <c r="I395" s="849">
        <v>1211</v>
      </c>
      <c r="J395" s="849">
        <v>1</v>
      </c>
      <c r="K395" s="849">
        <v>1211</v>
      </c>
      <c r="L395" s="849">
        <v>1</v>
      </c>
      <c r="M395" s="849">
        <v>1211</v>
      </c>
      <c r="N395" s="849">
        <v>10</v>
      </c>
      <c r="O395" s="849">
        <v>12120</v>
      </c>
      <c r="P395" s="837">
        <v>10.008257638315442</v>
      </c>
      <c r="Q395" s="850">
        <v>1212</v>
      </c>
    </row>
    <row r="396" spans="1:17" ht="14.4" customHeight="1" x14ac:dyDescent="0.3">
      <c r="A396" s="831" t="s">
        <v>7121</v>
      </c>
      <c r="B396" s="832" t="s">
        <v>7122</v>
      </c>
      <c r="C396" s="832" t="s">
        <v>1016</v>
      </c>
      <c r="D396" s="832" t="s">
        <v>7153</v>
      </c>
      <c r="E396" s="832" t="s">
        <v>7154</v>
      </c>
      <c r="F396" s="849">
        <v>2</v>
      </c>
      <c r="G396" s="849">
        <v>228</v>
      </c>
      <c r="H396" s="849">
        <v>1</v>
      </c>
      <c r="I396" s="849">
        <v>114</v>
      </c>
      <c r="J396" s="849">
        <v>2</v>
      </c>
      <c r="K396" s="849">
        <v>228</v>
      </c>
      <c r="L396" s="849">
        <v>1</v>
      </c>
      <c r="M396" s="849">
        <v>114</v>
      </c>
      <c r="N396" s="849">
        <v>4</v>
      </c>
      <c r="O396" s="849">
        <v>460</v>
      </c>
      <c r="P396" s="837">
        <v>2.0175438596491229</v>
      </c>
      <c r="Q396" s="850">
        <v>115</v>
      </c>
    </row>
    <row r="397" spans="1:17" ht="14.4" customHeight="1" x14ac:dyDescent="0.3">
      <c r="A397" s="831" t="s">
        <v>7121</v>
      </c>
      <c r="B397" s="832" t="s">
        <v>7122</v>
      </c>
      <c r="C397" s="832" t="s">
        <v>1016</v>
      </c>
      <c r="D397" s="832" t="s">
        <v>7153</v>
      </c>
      <c r="E397" s="832" t="s">
        <v>7155</v>
      </c>
      <c r="F397" s="849">
        <v>6</v>
      </c>
      <c r="G397" s="849">
        <v>684</v>
      </c>
      <c r="H397" s="849"/>
      <c r="I397" s="849">
        <v>114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7121</v>
      </c>
      <c r="B398" s="832" t="s">
        <v>7122</v>
      </c>
      <c r="C398" s="832" t="s">
        <v>1016</v>
      </c>
      <c r="D398" s="832" t="s">
        <v>7156</v>
      </c>
      <c r="E398" s="832" t="s">
        <v>7157</v>
      </c>
      <c r="F398" s="849">
        <v>1</v>
      </c>
      <c r="G398" s="849">
        <v>301</v>
      </c>
      <c r="H398" s="849"/>
      <c r="I398" s="849">
        <v>301</v>
      </c>
      <c r="J398" s="849"/>
      <c r="K398" s="849"/>
      <c r="L398" s="849"/>
      <c r="M398" s="849"/>
      <c r="N398" s="849">
        <v>1</v>
      </c>
      <c r="O398" s="849">
        <v>302</v>
      </c>
      <c r="P398" s="837"/>
      <c r="Q398" s="850">
        <v>302</v>
      </c>
    </row>
    <row r="399" spans="1:17" ht="14.4" customHeight="1" x14ac:dyDescent="0.3">
      <c r="A399" s="831" t="s">
        <v>7158</v>
      </c>
      <c r="B399" s="832" t="s">
        <v>7159</v>
      </c>
      <c r="C399" s="832" t="s">
        <v>1016</v>
      </c>
      <c r="D399" s="832" t="s">
        <v>7160</v>
      </c>
      <c r="E399" s="832" t="s">
        <v>7161</v>
      </c>
      <c r="F399" s="849">
        <v>26</v>
      </c>
      <c r="G399" s="849">
        <v>1508</v>
      </c>
      <c r="H399" s="849">
        <v>13</v>
      </c>
      <c r="I399" s="849">
        <v>58</v>
      </c>
      <c r="J399" s="849">
        <v>2</v>
      </c>
      <c r="K399" s="849">
        <v>116</v>
      </c>
      <c r="L399" s="849">
        <v>1</v>
      </c>
      <c r="M399" s="849">
        <v>58</v>
      </c>
      <c r="N399" s="849">
        <v>8</v>
      </c>
      <c r="O399" s="849">
        <v>464</v>
      </c>
      <c r="P399" s="837">
        <v>4</v>
      </c>
      <c r="Q399" s="850">
        <v>58</v>
      </c>
    </row>
    <row r="400" spans="1:17" ht="14.4" customHeight="1" x14ac:dyDescent="0.3">
      <c r="A400" s="831" t="s">
        <v>7158</v>
      </c>
      <c r="B400" s="832" t="s">
        <v>7159</v>
      </c>
      <c r="C400" s="832" t="s">
        <v>1016</v>
      </c>
      <c r="D400" s="832" t="s">
        <v>7162</v>
      </c>
      <c r="E400" s="832" t="s">
        <v>7163</v>
      </c>
      <c r="F400" s="849"/>
      <c r="G400" s="849"/>
      <c r="H400" s="849"/>
      <c r="I400" s="849"/>
      <c r="J400" s="849"/>
      <c r="K400" s="849"/>
      <c r="L400" s="849"/>
      <c r="M400" s="849"/>
      <c r="N400" s="849">
        <v>4</v>
      </c>
      <c r="O400" s="849">
        <v>525</v>
      </c>
      <c r="P400" s="837"/>
      <c r="Q400" s="850">
        <v>131.25</v>
      </c>
    </row>
    <row r="401" spans="1:17" ht="14.4" customHeight="1" x14ac:dyDescent="0.3">
      <c r="A401" s="831" t="s">
        <v>7158</v>
      </c>
      <c r="B401" s="832" t="s">
        <v>7159</v>
      </c>
      <c r="C401" s="832" t="s">
        <v>1016</v>
      </c>
      <c r="D401" s="832" t="s">
        <v>7164</v>
      </c>
      <c r="E401" s="832" t="s">
        <v>7165</v>
      </c>
      <c r="F401" s="849"/>
      <c r="G401" s="849"/>
      <c r="H401" s="849"/>
      <c r="I401" s="849"/>
      <c r="J401" s="849">
        <v>1</v>
      </c>
      <c r="K401" s="849">
        <v>189</v>
      </c>
      <c r="L401" s="849">
        <v>1</v>
      </c>
      <c r="M401" s="849">
        <v>189</v>
      </c>
      <c r="N401" s="849">
        <v>1</v>
      </c>
      <c r="O401" s="849">
        <v>189</v>
      </c>
      <c r="P401" s="837">
        <v>1</v>
      </c>
      <c r="Q401" s="850">
        <v>189</v>
      </c>
    </row>
    <row r="402" spans="1:17" ht="14.4" customHeight="1" x14ac:dyDescent="0.3">
      <c r="A402" s="831" t="s">
        <v>7158</v>
      </c>
      <c r="B402" s="832" t="s">
        <v>7159</v>
      </c>
      <c r="C402" s="832" t="s">
        <v>1016</v>
      </c>
      <c r="D402" s="832" t="s">
        <v>7166</v>
      </c>
      <c r="E402" s="832" t="s">
        <v>7167</v>
      </c>
      <c r="F402" s="849"/>
      <c r="G402" s="849"/>
      <c r="H402" s="849"/>
      <c r="I402" s="849"/>
      <c r="J402" s="849">
        <v>3</v>
      </c>
      <c r="K402" s="849">
        <v>540</v>
      </c>
      <c r="L402" s="849">
        <v>1</v>
      </c>
      <c r="M402" s="849">
        <v>180</v>
      </c>
      <c r="N402" s="849">
        <v>8</v>
      </c>
      <c r="O402" s="849">
        <v>1440</v>
      </c>
      <c r="P402" s="837">
        <v>2.6666666666666665</v>
      </c>
      <c r="Q402" s="850">
        <v>180</v>
      </c>
    </row>
    <row r="403" spans="1:17" ht="14.4" customHeight="1" x14ac:dyDescent="0.3">
      <c r="A403" s="831" t="s">
        <v>7158</v>
      </c>
      <c r="B403" s="832" t="s">
        <v>7159</v>
      </c>
      <c r="C403" s="832" t="s">
        <v>1016</v>
      </c>
      <c r="D403" s="832" t="s">
        <v>7168</v>
      </c>
      <c r="E403" s="832" t="s">
        <v>7169</v>
      </c>
      <c r="F403" s="849">
        <v>2</v>
      </c>
      <c r="G403" s="849">
        <v>670</v>
      </c>
      <c r="H403" s="849"/>
      <c r="I403" s="849">
        <v>335</v>
      </c>
      <c r="J403" s="849"/>
      <c r="K403" s="849"/>
      <c r="L403" s="849"/>
      <c r="M403" s="849"/>
      <c r="N403" s="849">
        <v>6</v>
      </c>
      <c r="O403" s="849">
        <v>2022</v>
      </c>
      <c r="P403" s="837"/>
      <c r="Q403" s="850">
        <v>337</v>
      </c>
    </row>
    <row r="404" spans="1:17" ht="14.4" customHeight="1" x14ac:dyDescent="0.3">
      <c r="A404" s="831" t="s">
        <v>7158</v>
      </c>
      <c r="B404" s="832" t="s">
        <v>7159</v>
      </c>
      <c r="C404" s="832" t="s">
        <v>1016</v>
      </c>
      <c r="D404" s="832" t="s">
        <v>7170</v>
      </c>
      <c r="E404" s="832" t="s">
        <v>7171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459</v>
      </c>
      <c r="P404" s="837"/>
      <c r="Q404" s="850">
        <v>459</v>
      </c>
    </row>
    <row r="405" spans="1:17" ht="14.4" customHeight="1" x14ac:dyDescent="0.3">
      <c r="A405" s="831" t="s">
        <v>7158</v>
      </c>
      <c r="B405" s="832" t="s">
        <v>7159</v>
      </c>
      <c r="C405" s="832" t="s">
        <v>1016</v>
      </c>
      <c r="D405" s="832" t="s">
        <v>7172</v>
      </c>
      <c r="E405" s="832" t="s">
        <v>7173</v>
      </c>
      <c r="F405" s="849">
        <v>7</v>
      </c>
      <c r="G405" s="849">
        <v>2443</v>
      </c>
      <c r="H405" s="849">
        <v>3.5</v>
      </c>
      <c r="I405" s="849">
        <v>349</v>
      </c>
      <c r="J405" s="849">
        <v>2</v>
      </c>
      <c r="K405" s="849">
        <v>698</v>
      </c>
      <c r="L405" s="849">
        <v>1</v>
      </c>
      <c r="M405" s="849">
        <v>349</v>
      </c>
      <c r="N405" s="849">
        <v>6</v>
      </c>
      <c r="O405" s="849">
        <v>2100</v>
      </c>
      <c r="P405" s="837">
        <v>3.0085959885386822</v>
      </c>
      <c r="Q405" s="850">
        <v>350</v>
      </c>
    </row>
    <row r="406" spans="1:17" ht="14.4" customHeight="1" x14ac:dyDescent="0.3">
      <c r="A406" s="831" t="s">
        <v>7158</v>
      </c>
      <c r="B406" s="832" t="s">
        <v>7159</v>
      </c>
      <c r="C406" s="832" t="s">
        <v>1016</v>
      </c>
      <c r="D406" s="832" t="s">
        <v>7172</v>
      </c>
      <c r="E406" s="832" t="s">
        <v>7174</v>
      </c>
      <c r="F406" s="849"/>
      <c r="G406" s="849"/>
      <c r="H406" s="849"/>
      <c r="I406" s="849"/>
      <c r="J406" s="849"/>
      <c r="K406" s="849"/>
      <c r="L406" s="849"/>
      <c r="M406" s="849"/>
      <c r="N406" s="849">
        <v>13</v>
      </c>
      <c r="O406" s="849">
        <v>4550</v>
      </c>
      <c r="P406" s="837"/>
      <c r="Q406" s="850">
        <v>350</v>
      </c>
    </row>
    <row r="407" spans="1:17" ht="14.4" customHeight="1" x14ac:dyDescent="0.3">
      <c r="A407" s="831" t="s">
        <v>7158</v>
      </c>
      <c r="B407" s="832" t="s">
        <v>7159</v>
      </c>
      <c r="C407" s="832" t="s">
        <v>1016</v>
      </c>
      <c r="D407" s="832" t="s">
        <v>6574</v>
      </c>
      <c r="E407" s="832" t="s">
        <v>6575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49</v>
      </c>
      <c r="P407" s="837"/>
      <c r="Q407" s="850">
        <v>49</v>
      </c>
    </row>
    <row r="408" spans="1:17" ht="14.4" customHeight="1" x14ac:dyDescent="0.3">
      <c r="A408" s="831" t="s">
        <v>7158</v>
      </c>
      <c r="B408" s="832" t="s">
        <v>7159</v>
      </c>
      <c r="C408" s="832" t="s">
        <v>1016</v>
      </c>
      <c r="D408" s="832" t="s">
        <v>7175</v>
      </c>
      <c r="E408" s="832" t="s">
        <v>7176</v>
      </c>
      <c r="F408" s="849">
        <v>1</v>
      </c>
      <c r="G408" s="849">
        <v>387</v>
      </c>
      <c r="H408" s="849"/>
      <c r="I408" s="849">
        <v>387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7158</v>
      </c>
      <c r="B409" s="832" t="s">
        <v>7159</v>
      </c>
      <c r="C409" s="832" t="s">
        <v>1016</v>
      </c>
      <c r="D409" s="832" t="s">
        <v>6509</v>
      </c>
      <c r="E409" s="832" t="s">
        <v>6511</v>
      </c>
      <c r="F409" s="849">
        <v>1</v>
      </c>
      <c r="G409" s="849">
        <v>704</v>
      </c>
      <c r="H409" s="849"/>
      <c r="I409" s="849">
        <v>704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7158</v>
      </c>
      <c r="B410" s="832" t="s">
        <v>7159</v>
      </c>
      <c r="C410" s="832" t="s">
        <v>1016</v>
      </c>
      <c r="D410" s="832" t="s">
        <v>7177</v>
      </c>
      <c r="E410" s="832" t="s">
        <v>7178</v>
      </c>
      <c r="F410" s="849">
        <v>1</v>
      </c>
      <c r="G410" s="849">
        <v>304</v>
      </c>
      <c r="H410" s="849">
        <v>0.49836065573770494</v>
      </c>
      <c r="I410" s="849">
        <v>304</v>
      </c>
      <c r="J410" s="849">
        <v>2</v>
      </c>
      <c r="K410" s="849">
        <v>610</v>
      </c>
      <c r="L410" s="849">
        <v>1</v>
      </c>
      <c r="M410" s="849">
        <v>305</v>
      </c>
      <c r="N410" s="849">
        <v>5</v>
      </c>
      <c r="O410" s="849">
        <v>1525</v>
      </c>
      <c r="P410" s="837">
        <v>2.5</v>
      </c>
      <c r="Q410" s="850">
        <v>305</v>
      </c>
    </row>
    <row r="411" spans="1:17" ht="14.4" customHeight="1" x14ac:dyDescent="0.3">
      <c r="A411" s="831" t="s">
        <v>7158</v>
      </c>
      <c r="B411" s="832" t="s">
        <v>7159</v>
      </c>
      <c r="C411" s="832" t="s">
        <v>1016</v>
      </c>
      <c r="D411" s="832" t="s">
        <v>7179</v>
      </c>
      <c r="E411" s="832" t="s">
        <v>7180</v>
      </c>
      <c r="F411" s="849">
        <v>13</v>
      </c>
      <c r="G411" s="849">
        <v>6422</v>
      </c>
      <c r="H411" s="849">
        <v>2.1666666666666665</v>
      </c>
      <c r="I411" s="849">
        <v>494</v>
      </c>
      <c r="J411" s="849">
        <v>6</v>
      </c>
      <c r="K411" s="849">
        <v>2964</v>
      </c>
      <c r="L411" s="849">
        <v>1</v>
      </c>
      <c r="M411" s="849">
        <v>494</v>
      </c>
      <c r="N411" s="849">
        <v>11</v>
      </c>
      <c r="O411" s="849">
        <v>5445</v>
      </c>
      <c r="P411" s="837">
        <v>1.8370445344129556</v>
      </c>
      <c r="Q411" s="850">
        <v>495</v>
      </c>
    </row>
    <row r="412" spans="1:17" ht="14.4" customHeight="1" x14ac:dyDescent="0.3">
      <c r="A412" s="831" t="s">
        <v>7158</v>
      </c>
      <c r="B412" s="832" t="s">
        <v>7159</v>
      </c>
      <c r="C412" s="832" t="s">
        <v>1016</v>
      </c>
      <c r="D412" s="832" t="s">
        <v>7181</v>
      </c>
      <c r="E412" s="832" t="s">
        <v>7182</v>
      </c>
      <c r="F412" s="849">
        <v>13</v>
      </c>
      <c r="G412" s="849">
        <v>4810</v>
      </c>
      <c r="H412" s="849">
        <v>2.1666666666666665</v>
      </c>
      <c r="I412" s="849">
        <v>370</v>
      </c>
      <c r="J412" s="849">
        <v>6</v>
      </c>
      <c r="K412" s="849">
        <v>2220</v>
      </c>
      <c r="L412" s="849">
        <v>1</v>
      </c>
      <c r="M412" s="849">
        <v>370</v>
      </c>
      <c r="N412" s="849">
        <v>17</v>
      </c>
      <c r="O412" s="849">
        <v>6307</v>
      </c>
      <c r="P412" s="837">
        <v>2.8409909909909912</v>
      </c>
      <c r="Q412" s="850">
        <v>371</v>
      </c>
    </row>
    <row r="413" spans="1:17" ht="14.4" customHeight="1" x14ac:dyDescent="0.3">
      <c r="A413" s="831" t="s">
        <v>7158</v>
      </c>
      <c r="B413" s="832" t="s">
        <v>7159</v>
      </c>
      <c r="C413" s="832" t="s">
        <v>1016</v>
      </c>
      <c r="D413" s="832" t="s">
        <v>7183</v>
      </c>
      <c r="E413" s="832" t="s">
        <v>7184</v>
      </c>
      <c r="F413" s="849">
        <v>6</v>
      </c>
      <c r="G413" s="849">
        <v>666</v>
      </c>
      <c r="H413" s="849">
        <v>1.2</v>
      </c>
      <c r="I413" s="849">
        <v>111</v>
      </c>
      <c r="J413" s="849">
        <v>5</v>
      </c>
      <c r="K413" s="849">
        <v>555</v>
      </c>
      <c r="L413" s="849">
        <v>1</v>
      </c>
      <c r="M413" s="849">
        <v>111</v>
      </c>
      <c r="N413" s="849">
        <v>7</v>
      </c>
      <c r="O413" s="849">
        <v>784</v>
      </c>
      <c r="P413" s="837">
        <v>1.4126126126126126</v>
      </c>
      <c r="Q413" s="850">
        <v>112</v>
      </c>
    </row>
    <row r="414" spans="1:17" ht="14.4" customHeight="1" x14ac:dyDescent="0.3">
      <c r="A414" s="831" t="s">
        <v>7158</v>
      </c>
      <c r="B414" s="832" t="s">
        <v>7159</v>
      </c>
      <c r="C414" s="832" t="s">
        <v>1016</v>
      </c>
      <c r="D414" s="832" t="s">
        <v>7185</v>
      </c>
      <c r="E414" s="832" t="s">
        <v>7186</v>
      </c>
      <c r="F414" s="849">
        <v>6</v>
      </c>
      <c r="G414" s="849">
        <v>2736</v>
      </c>
      <c r="H414" s="849">
        <v>1.2</v>
      </c>
      <c r="I414" s="849">
        <v>456</v>
      </c>
      <c r="J414" s="849">
        <v>5</v>
      </c>
      <c r="K414" s="849">
        <v>2280</v>
      </c>
      <c r="L414" s="849">
        <v>1</v>
      </c>
      <c r="M414" s="849">
        <v>456</v>
      </c>
      <c r="N414" s="849">
        <v>9</v>
      </c>
      <c r="O414" s="849">
        <v>4122</v>
      </c>
      <c r="P414" s="837">
        <v>1.8078947368421052</v>
      </c>
      <c r="Q414" s="850">
        <v>458</v>
      </c>
    </row>
    <row r="415" spans="1:17" ht="14.4" customHeight="1" x14ac:dyDescent="0.3">
      <c r="A415" s="831" t="s">
        <v>7158</v>
      </c>
      <c r="B415" s="832" t="s">
        <v>7159</v>
      </c>
      <c r="C415" s="832" t="s">
        <v>1016</v>
      </c>
      <c r="D415" s="832" t="s">
        <v>7187</v>
      </c>
      <c r="E415" s="832" t="s">
        <v>7188</v>
      </c>
      <c r="F415" s="849">
        <v>26</v>
      </c>
      <c r="G415" s="849">
        <v>1508</v>
      </c>
      <c r="H415" s="849">
        <v>1.8571428571428572</v>
      </c>
      <c r="I415" s="849">
        <v>58</v>
      </c>
      <c r="J415" s="849">
        <v>14</v>
      </c>
      <c r="K415" s="849">
        <v>812</v>
      </c>
      <c r="L415" s="849">
        <v>1</v>
      </c>
      <c r="M415" s="849">
        <v>58</v>
      </c>
      <c r="N415" s="849">
        <v>14</v>
      </c>
      <c r="O415" s="849">
        <v>812</v>
      </c>
      <c r="P415" s="837">
        <v>1</v>
      </c>
      <c r="Q415" s="850">
        <v>58</v>
      </c>
    </row>
    <row r="416" spans="1:17" ht="14.4" customHeight="1" x14ac:dyDescent="0.3">
      <c r="A416" s="831" t="s">
        <v>7158</v>
      </c>
      <c r="B416" s="832" t="s">
        <v>7159</v>
      </c>
      <c r="C416" s="832" t="s">
        <v>1016</v>
      </c>
      <c r="D416" s="832" t="s">
        <v>7189</v>
      </c>
      <c r="E416" s="832" t="s">
        <v>7190</v>
      </c>
      <c r="F416" s="849">
        <v>8</v>
      </c>
      <c r="G416" s="849">
        <v>1400</v>
      </c>
      <c r="H416" s="849">
        <v>0.79545454545454541</v>
      </c>
      <c r="I416" s="849">
        <v>175</v>
      </c>
      <c r="J416" s="849">
        <v>10</v>
      </c>
      <c r="K416" s="849">
        <v>1760</v>
      </c>
      <c r="L416" s="849">
        <v>1</v>
      </c>
      <c r="M416" s="849">
        <v>176</v>
      </c>
      <c r="N416" s="849">
        <v>52</v>
      </c>
      <c r="O416" s="849">
        <v>9152</v>
      </c>
      <c r="P416" s="837">
        <v>5.2</v>
      </c>
      <c r="Q416" s="850">
        <v>176</v>
      </c>
    </row>
    <row r="417" spans="1:17" ht="14.4" customHeight="1" x14ac:dyDescent="0.3">
      <c r="A417" s="831" t="s">
        <v>7158</v>
      </c>
      <c r="B417" s="832" t="s">
        <v>7159</v>
      </c>
      <c r="C417" s="832" t="s">
        <v>1016</v>
      </c>
      <c r="D417" s="832" t="s">
        <v>6514</v>
      </c>
      <c r="E417" s="832" t="s">
        <v>6515</v>
      </c>
      <c r="F417" s="849">
        <v>2</v>
      </c>
      <c r="G417" s="849">
        <v>170</v>
      </c>
      <c r="H417" s="849"/>
      <c r="I417" s="849">
        <v>85</v>
      </c>
      <c r="J417" s="849"/>
      <c r="K417" s="849"/>
      <c r="L417" s="849"/>
      <c r="M417" s="849"/>
      <c r="N417" s="849">
        <v>12</v>
      </c>
      <c r="O417" s="849">
        <v>1032</v>
      </c>
      <c r="P417" s="837"/>
      <c r="Q417" s="850">
        <v>86</v>
      </c>
    </row>
    <row r="418" spans="1:17" ht="14.4" customHeight="1" x14ac:dyDescent="0.3">
      <c r="A418" s="831" t="s">
        <v>7158</v>
      </c>
      <c r="B418" s="832" t="s">
        <v>7159</v>
      </c>
      <c r="C418" s="832" t="s">
        <v>1016</v>
      </c>
      <c r="D418" s="832" t="s">
        <v>7191</v>
      </c>
      <c r="E418" s="832" t="s">
        <v>7192</v>
      </c>
      <c r="F418" s="849"/>
      <c r="G418" s="849"/>
      <c r="H418" s="849"/>
      <c r="I418" s="849"/>
      <c r="J418" s="849">
        <v>1</v>
      </c>
      <c r="K418" s="849">
        <v>170</v>
      </c>
      <c r="L418" s="849">
        <v>1</v>
      </c>
      <c r="M418" s="849">
        <v>170</v>
      </c>
      <c r="N418" s="849">
        <v>1</v>
      </c>
      <c r="O418" s="849">
        <v>170</v>
      </c>
      <c r="P418" s="837">
        <v>1</v>
      </c>
      <c r="Q418" s="850">
        <v>170</v>
      </c>
    </row>
    <row r="419" spans="1:17" ht="14.4" customHeight="1" x14ac:dyDescent="0.3">
      <c r="A419" s="831" t="s">
        <v>7158</v>
      </c>
      <c r="B419" s="832" t="s">
        <v>7159</v>
      </c>
      <c r="C419" s="832" t="s">
        <v>1016</v>
      </c>
      <c r="D419" s="832" t="s">
        <v>6519</v>
      </c>
      <c r="E419" s="832" t="s">
        <v>6520</v>
      </c>
      <c r="F419" s="849"/>
      <c r="G419" s="849"/>
      <c r="H419" s="849"/>
      <c r="I419" s="849"/>
      <c r="J419" s="849"/>
      <c r="K419" s="849"/>
      <c r="L419" s="849"/>
      <c r="M419" s="849"/>
      <c r="N419" s="849">
        <v>1</v>
      </c>
      <c r="O419" s="849">
        <v>177</v>
      </c>
      <c r="P419" s="837"/>
      <c r="Q419" s="850">
        <v>177</v>
      </c>
    </row>
    <row r="420" spans="1:17" ht="14.4" customHeight="1" x14ac:dyDescent="0.3">
      <c r="A420" s="831" t="s">
        <v>7158</v>
      </c>
      <c r="B420" s="832" t="s">
        <v>7159</v>
      </c>
      <c r="C420" s="832" t="s">
        <v>1016</v>
      </c>
      <c r="D420" s="832" t="s">
        <v>7193</v>
      </c>
      <c r="E420" s="832" t="s">
        <v>7194</v>
      </c>
      <c r="F420" s="849">
        <v>1</v>
      </c>
      <c r="G420" s="849">
        <v>263</v>
      </c>
      <c r="H420" s="849"/>
      <c r="I420" s="849">
        <v>263</v>
      </c>
      <c r="J420" s="849"/>
      <c r="K420" s="849"/>
      <c r="L420" s="849"/>
      <c r="M420" s="849"/>
      <c r="N420" s="849">
        <v>2</v>
      </c>
      <c r="O420" s="849">
        <v>528</v>
      </c>
      <c r="P420" s="837"/>
      <c r="Q420" s="850">
        <v>264</v>
      </c>
    </row>
    <row r="421" spans="1:17" ht="14.4" customHeight="1" x14ac:dyDescent="0.3">
      <c r="A421" s="831" t="s">
        <v>7158</v>
      </c>
      <c r="B421" s="832" t="s">
        <v>7159</v>
      </c>
      <c r="C421" s="832" t="s">
        <v>1016</v>
      </c>
      <c r="D421" s="832" t="s">
        <v>7195</v>
      </c>
      <c r="E421" s="832" t="s">
        <v>7196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2134</v>
      </c>
      <c r="P421" s="837"/>
      <c r="Q421" s="850">
        <v>2134</v>
      </c>
    </row>
    <row r="422" spans="1:17" ht="14.4" customHeight="1" x14ac:dyDescent="0.3">
      <c r="A422" s="831" t="s">
        <v>7158</v>
      </c>
      <c r="B422" s="832" t="s">
        <v>7159</v>
      </c>
      <c r="C422" s="832" t="s">
        <v>1016</v>
      </c>
      <c r="D422" s="832" t="s">
        <v>7197</v>
      </c>
      <c r="E422" s="832" t="s">
        <v>7198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426</v>
      </c>
      <c r="P422" s="837"/>
      <c r="Q422" s="850">
        <v>426</v>
      </c>
    </row>
    <row r="423" spans="1:17" ht="14.4" customHeight="1" x14ac:dyDescent="0.3">
      <c r="A423" s="831" t="s">
        <v>7158</v>
      </c>
      <c r="B423" s="832" t="s">
        <v>7159</v>
      </c>
      <c r="C423" s="832" t="s">
        <v>1016</v>
      </c>
      <c r="D423" s="832" t="s">
        <v>7199</v>
      </c>
      <c r="E423" s="832" t="s">
        <v>7200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108</v>
      </c>
      <c r="P423" s="837"/>
      <c r="Q423" s="850">
        <v>108</v>
      </c>
    </row>
    <row r="424" spans="1:17" ht="14.4" customHeight="1" x14ac:dyDescent="0.3">
      <c r="A424" s="831" t="s">
        <v>7201</v>
      </c>
      <c r="B424" s="832" t="s">
        <v>7202</v>
      </c>
      <c r="C424" s="832" t="s">
        <v>1016</v>
      </c>
      <c r="D424" s="832" t="s">
        <v>7203</v>
      </c>
      <c r="E424" s="832" t="s">
        <v>7204</v>
      </c>
      <c r="F424" s="849">
        <v>425</v>
      </c>
      <c r="G424" s="849">
        <v>73525</v>
      </c>
      <c r="H424" s="849">
        <v>0.74692442882249566</v>
      </c>
      <c r="I424" s="849">
        <v>173</v>
      </c>
      <c r="J424" s="849">
        <v>569</v>
      </c>
      <c r="K424" s="849">
        <v>98437</v>
      </c>
      <c r="L424" s="849">
        <v>1</v>
      </c>
      <c r="M424" s="849">
        <v>173</v>
      </c>
      <c r="N424" s="849">
        <v>450</v>
      </c>
      <c r="O424" s="849">
        <v>78300</v>
      </c>
      <c r="P424" s="837">
        <v>0.79543261172120239</v>
      </c>
      <c r="Q424" s="850">
        <v>174</v>
      </c>
    </row>
    <row r="425" spans="1:17" ht="14.4" customHeight="1" x14ac:dyDescent="0.3">
      <c r="A425" s="831" t="s">
        <v>7201</v>
      </c>
      <c r="B425" s="832" t="s">
        <v>7202</v>
      </c>
      <c r="C425" s="832" t="s">
        <v>1016</v>
      </c>
      <c r="D425" s="832" t="s">
        <v>7205</v>
      </c>
      <c r="E425" s="832" t="s">
        <v>7206</v>
      </c>
      <c r="F425" s="849">
        <v>18</v>
      </c>
      <c r="G425" s="849">
        <v>21114</v>
      </c>
      <c r="H425" s="849">
        <v>6.5775700934579442</v>
      </c>
      <c r="I425" s="849">
        <v>1173</v>
      </c>
      <c r="J425" s="849">
        <v>3</v>
      </c>
      <c r="K425" s="849">
        <v>3210</v>
      </c>
      <c r="L425" s="849">
        <v>1</v>
      </c>
      <c r="M425" s="849">
        <v>1070</v>
      </c>
      <c r="N425" s="849">
        <v>1</v>
      </c>
      <c r="O425" s="849">
        <v>1070</v>
      </c>
      <c r="P425" s="837">
        <v>0.33333333333333331</v>
      </c>
      <c r="Q425" s="850">
        <v>1070</v>
      </c>
    </row>
    <row r="426" spans="1:17" ht="14.4" customHeight="1" x14ac:dyDescent="0.3">
      <c r="A426" s="831" t="s">
        <v>7201</v>
      </c>
      <c r="B426" s="832" t="s">
        <v>7202</v>
      </c>
      <c r="C426" s="832" t="s">
        <v>1016</v>
      </c>
      <c r="D426" s="832" t="s">
        <v>7207</v>
      </c>
      <c r="E426" s="832" t="s">
        <v>7208</v>
      </c>
      <c r="F426" s="849">
        <v>304</v>
      </c>
      <c r="G426" s="849">
        <v>12464</v>
      </c>
      <c r="H426" s="849">
        <v>0.84147988117742367</v>
      </c>
      <c r="I426" s="849">
        <v>41</v>
      </c>
      <c r="J426" s="849">
        <v>322</v>
      </c>
      <c r="K426" s="849">
        <v>14812</v>
      </c>
      <c r="L426" s="849">
        <v>1</v>
      </c>
      <c r="M426" s="849">
        <v>46</v>
      </c>
      <c r="N426" s="849">
        <v>183</v>
      </c>
      <c r="O426" s="849">
        <v>8418</v>
      </c>
      <c r="P426" s="837">
        <v>0.56832298136645965</v>
      </c>
      <c r="Q426" s="850">
        <v>46</v>
      </c>
    </row>
    <row r="427" spans="1:17" ht="14.4" customHeight="1" x14ac:dyDescent="0.3">
      <c r="A427" s="831" t="s">
        <v>7201</v>
      </c>
      <c r="B427" s="832" t="s">
        <v>7202</v>
      </c>
      <c r="C427" s="832" t="s">
        <v>1016</v>
      </c>
      <c r="D427" s="832" t="s">
        <v>7207</v>
      </c>
      <c r="E427" s="832" t="s">
        <v>7209</v>
      </c>
      <c r="F427" s="849">
        <v>1</v>
      </c>
      <c r="G427" s="849">
        <v>41</v>
      </c>
      <c r="H427" s="849">
        <v>0.22282608695652173</v>
      </c>
      <c r="I427" s="849">
        <v>41</v>
      </c>
      <c r="J427" s="849">
        <v>4</v>
      </c>
      <c r="K427" s="849">
        <v>184</v>
      </c>
      <c r="L427" s="849">
        <v>1</v>
      </c>
      <c r="M427" s="849">
        <v>46</v>
      </c>
      <c r="N427" s="849"/>
      <c r="O427" s="849"/>
      <c r="P427" s="837"/>
      <c r="Q427" s="850"/>
    </row>
    <row r="428" spans="1:17" ht="14.4" customHeight="1" x14ac:dyDescent="0.3">
      <c r="A428" s="831" t="s">
        <v>7201</v>
      </c>
      <c r="B428" s="832" t="s">
        <v>7202</v>
      </c>
      <c r="C428" s="832" t="s">
        <v>1016</v>
      </c>
      <c r="D428" s="832" t="s">
        <v>7210</v>
      </c>
      <c r="E428" s="832" t="s">
        <v>7211</v>
      </c>
      <c r="F428" s="849">
        <v>19</v>
      </c>
      <c r="G428" s="849">
        <v>7296</v>
      </c>
      <c r="H428" s="849">
        <v>0.84103746397694523</v>
      </c>
      <c r="I428" s="849">
        <v>384</v>
      </c>
      <c r="J428" s="849">
        <v>25</v>
      </c>
      <c r="K428" s="849">
        <v>8675</v>
      </c>
      <c r="L428" s="849">
        <v>1</v>
      </c>
      <c r="M428" s="849">
        <v>347</v>
      </c>
      <c r="N428" s="849">
        <v>18</v>
      </c>
      <c r="O428" s="849">
        <v>6246</v>
      </c>
      <c r="P428" s="837">
        <v>0.72</v>
      </c>
      <c r="Q428" s="850">
        <v>347</v>
      </c>
    </row>
    <row r="429" spans="1:17" ht="14.4" customHeight="1" x14ac:dyDescent="0.3">
      <c r="A429" s="831" t="s">
        <v>7201</v>
      </c>
      <c r="B429" s="832" t="s">
        <v>7202</v>
      </c>
      <c r="C429" s="832" t="s">
        <v>1016</v>
      </c>
      <c r="D429" s="832" t="s">
        <v>7212</v>
      </c>
      <c r="E429" s="832" t="s">
        <v>7213</v>
      </c>
      <c r="F429" s="849">
        <v>17</v>
      </c>
      <c r="G429" s="849">
        <v>629</v>
      </c>
      <c r="H429" s="849">
        <v>6.166666666666667</v>
      </c>
      <c r="I429" s="849">
        <v>37</v>
      </c>
      <c r="J429" s="849">
        <v>2</v>
      </c>
      <c r="K429" s="849">
        <v>102</v>
      </c>
      <c r="L429" s="849">
        <v>1</v>
      </c>
      <c r="M429" s="849">
        <v>51</v>
      </c>
      <c r="N429" s="849"/>
      <c r="O429" s="849"/>
      <c r="P429" s="837"/>
      <c r="Q429" s="850"/>
    </row>
    <row r="430" spans="1:17" ht="14.4" customHeight="1" x14ac:dyDescent="0.3">
      <c r="A430" s="831" t="s">
        <v>7201</v>
      </c>
      <c r="B430" s="832" t="s">
        <v>7202</v>
      </c>
      <c r="C430" s="832" t="s">
        <v>1016</v>
      </c>
      <c r="D430" s="832" t="s">
        <v>7214</v>
      </c>
      <c r="E430" s="832" t="s">
        <v>7215</v>
      </c>
      <c r="F430" s="849">
        <v>6</v>
      </c>
      <c r="G430" s="849">
        <v>2676</v>
      </c>
      <c r="H430" s="849">
        <v>7.8868258178603004E-2</v>
      </c>
      <c r="I430" s="849">
        <v>446</v>
      </c>
      <c r="J430" s="849">
        <v>90</v>
      </c>
      <c r="K430" s="849">
        <v>33930</v>
      </c>
      <c r="L430" s="849">
        <v>1</v>
      </c>
      <c r="M430" s="849">
        <v>377</v>
      </c>
      <c r="N430" s="849">
        <v>84</v>
      </c>
      <c r="O430" s="849">
        <v>31668</v>
      </c>
      <c r="P430" s="837">
        <v>0.93333333333333335</v>
      </c>
      <c r="Q430" s="850">
        <v>377</v>
      </c>
    </row>
    <row r="431" spans="1:17" ht="14.4" customHeight="1" x14ac:dyDescent="0.3">
      <c r="A431" s="831" t="s">
        <v>7201</v>
      </c>
      <c r="B431" s="832" t="s">
        <v>7202</v>
      </c>
      <c r="C431" s="832" t="s">
        <v>1016</v>
      </c>
      <c r="D431" s="832" t="s">
        <v>7216</v>
      </c>
      <c r="E431" s="832" t="s">
        <v>7217</v>
      </c>
      <c r="F431" s="849">
        <v>1</v>
      </c>
      <c r="G431" s="849">
        <v>42</v>
      </c>
      <c r="H431" s="849"/>
      <c r="I431" s="849">
        <v>42</v>
      </c>
      <c r="J431" s="849"/>
      <c r="K431" s="849"/>
      <c r="L431" s="849"/>
      <c r="M431" s="849"/>
      <c r="N431" s="849">
        <v>1</v>
      </c>
      <c r="O431" s="849">
        <v>34</v>
      </c>
      <c r="P431" s="837"/>
      <c r="Q431" s="850">
        <v>34</v>
      </c>
    </row>
    <row r="432" spans="1:17" ht="14.4" customHeight="1" x14ac:dyDescent="0.3">
      <c r="A432" s="831" t="s">
        <v>7201</v>
      </c>
      <c r="B432" s="832" t="s">
        <v>7202</v>
      </c>
      <c r="C432" s="832" t="s">
        <v>1016</v>
      </c>
      <c r="D432" s="832" t="s">
        <v>7218</v>
      </c>
      <c r="E432" s="832" t="s">
        <v>7219</v>
      </c>
      <c r="F432" s="849">
        <v>97</v>
      </c>
      <c r="G432" s="849">
        <v>47724</v>
      </c>
      <c r="H432" s="849">
        <v>0.51166480830259886</v>
      </c>
      <c r="I432" s="849">
        <v>492</v>
      </c>
      <c r="J432" s="849">
        <v>178</v>
      </c>
      <c r="K432" s="849">
        <v>93272</v>
      </c>
      <c r="L432" s="849">
        <v>1</v>
      </c>
      <c r="M432" s="849">
        <v>524</v>
      </c>
      <c r="N432" s="849">
        <v>150</v>
      </c>
      <c r="O432" s="849">
        <v>78600</v>
      </c>
      <c r="P432" s="837">
        <v>0.84269662921348309</v>
      </c>
      <c r="Q432" s="850">
        <v>524</v>
      </c>
    </row>
    <row r="433" spans="1:17" ht="14.4" customHeight="1" x14ac:dyDescent="0.3">
      <c r="A433" s="831" t="s">
        <v>7201</v>
      </c>
      <c r="B433" s="832" t="s">
        <v>7202</v>
      </c>
      <c r="C433" s="832" t="s">
        <v>1016</v>
      </c>
      <c r="D433" s="832" t="s">
        <v>7220</v>
      </c>
      <c r="E433" s="832" t="s">
        <v>7221</v>
      </c>
      <c r="F433" s="849">
        <v>24</v>
      </c>
      <c r="G433" s="849">
        <v>744</v>
      </c>
      <c r="H433" s="849">
        <v>1.4502923976608186</v>
      </c>
      <c r="I433" s="849">
        <v>31</v>
      </c>
      <c r="J433" s="849">
        <v>9</v>
      </c>
      <c r="K433" s="849">
        <v>513</v>
      </c>
      <c r="L433" s="849">
        <v>1</v>
      </c>
      <c r="M433" s="849">
        <v>57</v>
      </c>
      <c r="N433" s="849">
        <v>1</v>
      </c>
      <c r="O433" s="849">
        <v>57</v>
      </c>
      <c r="P433" s="837">
        <v>0.1111111111111111</v>
      </c>
      <c r="Q433" s="850">
        <v>57</v>
      </c>
    </row>
    <row r="434" spans="1:17" ht="14.4" customHeight="1" x14ac:dyDescent="0.3">
      <c r="A434" s="831" t="s">
        <v>7201</v>
      </c>
      <c r="B434" s="832" t="s">
        <v>7202</v>
      </c>
      <c r="C434" s="832" t="s">
        <v>1016</v>
      </c>
      <c r="D434" s="832" t="s">
        <v>7222</v>
      </c>
      <c r="E434" s="832" t="s">
        <v>7223</v>
      </c>
      <c r="F434" s="849">
        <v>4</v>
      </c>
      <c r="G434" s="849">
        <v>832</v>
      </c>
      <c r="H434" s="849">
        <v>0.33766233766233766</v>
      </c>
      <c r="I434" s="849">
        <v>208</v>
      </c>
      <c r="J434" s="849">
        <v>11</v>
      </c>
      <c r="K434" s="849">
        <v>2464</v>
      </c>
      <c r="L434" s="849">
        <v>1</v>
      </c>
      <c r="M434" s="849">
        <v>224</v>
      </c>
      <c r="N434" s="849"/>
      <c r="O434" s="849"/>
      <c r="P434" s="837"/>
      <c r="Q434" s="850"/>
    </row>
    <row r="435" spans="1:17" ht="14.4" customHeight="1" x14ac:dyDescent="0.3">
      <c r="A435" s="831" t="s">
        <v>7201</v>
      </c>
      <c r="B435" s="832" t="s">
        <v>7202</v>
      </c>
      <c r="C435" s="832" t="s">
        <v>1016</v>
      </c>
      <c r="D435" s="832" t="s">
        <v>7222</v>
      </c>
      <c r="E435" s="832" t="s">
        <v>7224</v>
      </c>
      <c r="F435" s="849"/>
      <c r="G435" s="849"/>
      <c r="H435" s="849"/>
      <c r="I435" s="849"/>
      <c r="J435" s="849">
        <v>1</v>
      </c>
      <c r="K435" s="849">
        <v>224</v>
      </c>
      <c r="L435" s="849">
        <v>1</v>
      </c>
      <c r="M435" s="849">
        <v>224</v>
      </c>
      <c r="N435" s="849">
        <v>2</v>
      </c>
      <c r="O435" s="849">
        <v>450</v>
      </c>
      <c r="P435" s="837">
        <v>2.0089285714285716</v>
      </c>
      <c r="Q435" s="850">
        <v>225</v>
      </c>
    </row>
    <row r="436" spans="1:17" ht="14.4" customHeight="1" x14ac:dyDescent="0.3">
      <c r="A436" s="831" t="s">
        <v>7201</v>
      </c>
      <c r="B436" s="832" t="s">
        <v>7202</v>
      </c>
      <c r="C436" s="832" t="s">
        <v>1016</v>
      </c>
      <c r="D436" s="832" t="s">
        <v>7225</v>
      </c>
      <c r="E436" s="832" t="s">
        <v>7226</v>
      </c>
      <c r="F436" s="849">
        <v>4</v>
      </c>
      <c r="G436" s="849">
        <v>1536</v>
      </c>
      <c r="H436" s="849">
        <v>0.23146473779385171</v>
      </c>
      <c r="I436" s="849">
        <v>384</v>
      </c>
      <c r="J436" s="849">
        <v>12</v>
      </c>
      <c r="K436" s="849">
        <v>6636</v>
      </c>
      <c r="L436" s="849">
        <v>1</v>
      </c>
      <c r="M436" s="849">
        <v>553</v>
      </c>
      <c r="N436" s="849">
        <v>2</v>
      </c>
      <c r="O436" s="849">
        <v>1108</v>
      </c>
      <c r="P436" s="837">
        <v>0.16696805304400242</v>
      </c>
      <c r="Q436" s="850">
        <v>554</v>
      </c>
    </row>
    <row r="437" spans="1:17" ht="14.4" customHeight="1" x14ac:dyDescent="0.3">
      <c r="A437" s="831" t="s">
        <v>7201</v>
      </c>
      <c r="B437" s="832" t="s">
        <v>7202</v>
      </c>
      <c r="C437" s="832" t="s">
        <v>1016</v>
      </c>
      <c r="D437" s="832" t="s">
        <v>7227</v>
      </c>
      <c r="E437" s="832" t="s">
        <v>7228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214</v>
      </c>
      <c r="P437" s="837"/>
      <c r="Q437" s="850">
        <v>214</v>
      </c>
    </row>
    <row r="438" spans="1:17" ht="14.4" customHeight="1" x14ac:dyDescent="0.3">
      <c r="A438" s="831" t="s">
        <v>7201</v>
      </c>
      <c r="B438" s="832" t="s">
        <v>7202</v>
      </c>
      <c r="C438" s="832" t="s">
        <v>1016</v>
      </c>
      <c r="D438" s="832" t="s">
        <v>7229</v>
      </c>
      <c r="E438" s="832" t="s">
        <v>7230</v>
      </c>
      <c r="F438" s="849"/>
      <c r="G438" s="849"/>
      <c r="H438" s="849"/>
      <c r="I438" s="849"/>
      <c r="J438" s="849"/>
      <c r="K438" s="849"/>
      <c r="L438" s="849"/>
      <c r="M438" s="849"/>
      <c r="N438" s="849">
        <v>4</v>
      </c>
      <c r="O438" s="849">
        <v>568</v>
      </c>
      <c r="P438" s="837"/>
      <c r="Q438" s="850">
        <v>142</v>
      </c>
    </row>
    <row r="439" spans="1:17" ht="14.4" customHeight="1" x14ac:dyDescent="0.3">
      <c r="A439" s="831" t="s">
        <v>7201</v>
      </c>
      <c r="B439" s="832" t="s">
        <v>7202</v>
      </c>
      <c r="C439" s="832" t="s">
        <v>1016</v>
      </c>
      <c r="D439" s="832" t="s">
        <v>7229</v>
      </c>
      <c r="E439" s="832" t="s">
        <v>7231</v>
      </c>
      <c r="F439" s="849"/>
      <c r="G439" s="849"/>
      <c r="H439" s="849"/>
      <c r="I439" s="849"/>
      <c r="J439" s="849">
        <v>2</v>
      </c>
      <c r="K439" s="849">
        <v>282</v>
      </c>
      <c r="L439" s="849">
        <v>1</v>
      </c>
      <c r="M439" s="849">
        <v>141</v>
      </c>
      <c r="N439" s="849"/>
      <c r="O439" s="849"/>
      <c r="P439" s="837"/>
      <c r="Q439" s="850"/>
    </row>
    <row r="440" spans="1:17" ht="14.4" customHeight="1" x14ac:dyDescent="0.3">
      <c r="A440" s="831" t="s">
        <v>7201</v>
      </c>
      <c r="B440" s="832" t="s">
        <v>7202</v>
      </c>
      <c r="C440" s="832" t="s">
        <v>1016</v>
      </c>
      <c r="D440" s="832" t="s">
        <v>7232</v>
      </c>
      <c r="E440" s="832" t="s">
        <v>7233</v>
      </c>
      <c r="F440" s="849"/>
      <c r="G440" s="849"/>
      <c r="H440" s="849"/>
      <c r="I440" s="849"/>
      <c r="J440" s="849">
        <v>1</v>
      </c>
      <c r="K440" s="849">
        <v>143</v>
      </c>
      <c r="L440" s="849">
        <v>1</v>
      </c>
      <c r="M440" s="849">
        <v>143</v>
      </c>
      <c r="N440" s="849"/>
      <c r="O440" s="849"/>
      <c r="P440" s="837"/>
      <c r="Q440" s="850"/>
    </row>
    <row r="441" spans="1:17" ht="14.4" customHeight="1" x14ac:dyDescent="0.3">
      <c r="A441" s="831" t="s">
        <v>7201</v>
      </c>
      <c r="B441" s="832" t="s">
        <v>7202</v>
      </c>
      <c r="C441" s="832" t="s">
        <v>1016</v>
      </c>
      <c r="D441" s="832" t="s">
        <v>7232</v>
      </c>
      <c r="E441" s="832" t="s">
        <v>7234</v>
      </c>
      <c r="F441" s="849"/>
      <c r="G441" s="849"/>
      <c r="H441" s="849"/>
      <c r="I441" s="849"/>
      <c r="J441" s="849"/>
      <c r="K441" s="849"/>
      <c r="L441" s="849"/>
      <c r="M441" s="849"/>
      <c r="N441" s="849">
        <v>2</v>
      </c>
      <c r="O441" s="849">
        <v>286</v>
      </c>
      <c r="P441" s="837"/>
      <c r="Q441" s="850">
        <v>143</v>
      </c>
    </row>
    <row r="442" spans="1:17" ht="14.4" customHeight="1" x14ac:dyDescent="0.3">
      <c r="A442" s="831" t="s">
        <v>7201</v>
      </c>
      <c r="B442" s="832" t="s">
        <v>7202</v>
      </c>
      <c r="C442" s="832" t="s">
        <v>1016</v>
      </c>
      <c r="D442" s="832" t="s">
        <v>7235</v>
      </c>
      <c r="E442" s="832" t="s">
        <v>7236</v>
      </c>
      <c r="F442" s="849">
        <v>18</v>
      </c>
      <c r="G442" s="849">
        <v>1854</v>
      </c>
      <c r="H442" s="849">
        <v>2.8523076923076922</v>
      </c>
      <c r="I442" s="849">
        <v>103</v>
      </c>
      <c r="J442" s="849">
        <v>10</v>
      </c>
      <c r="K442" s="849">
        <v>650</v>
      </c>
      <c r="L442" s="849">
        <v>1</v>
      </c>
      <c r="M442" s="849">
        <v>65</v>
      </c>
      <c r="N442" s="849">
        <v>1</v>
      </c>
      <c r="O442" s="849">
        <v>65</v>
      </c>
      <c r="P442" s="837">
        <v>0.1</v>
      </c>
      <c r="Q442" s="850">
        <v>65</v>
      </c>
    </row>
    <row r="443" spans="1:17" ht="14.4" customHeight="1" x14ac:dyDescent="0.3">
      <c r="A443" s="831" t="s">
        <v>7201</v>
      </c>
      <c r="B443" s="832" t="s">
        <v>7202</v>
      </c>
      <c r="C443" s="832" t="s">
        <v>1016</v>
      </c>
      <c r="D443" s="832" t="s">
        <v>7235</v>
      </c>
      <c r="E443" s="832" t="s">
        <v>7237</v>
      </c>
      <c r="F443" s="849"/>
      <c r="G443" s="849"/>
      <c r="H443" s="849"/>
      <c r="I443" s="849"/>
      <c r="J443" s="849">
        <v>4</v>
      </c>
      <c r="K443" s="849">
        <v>260</v>
      </c>
      <c r="L443" s="849">
        <v>1</v>
      </c>
      <c r="M443" s="849">
        <v>65</v>
      </c>
      <c r="N443" s="849">
        <v>3</v>
      </c>
      <c r="O443" s="849">
        <v>195</v>
      </c>
      <c r="P443" s="837">
        <v>0.75</v>
      </c>
      <c r="Q443" s="850">
        <v>65</v>
      </c>
    </row>
    <row r="444" spans="1:17" ht="14.4" customHeight="1" x14ac:dyDescent="0.3">
      <c r="A444" s="831" t="s">
        <v>7201</v>
      </c>
      <c r="B444" s="832" t="s">
        <v>7202</v>
      </c>
      <c r="C444" s="832" t="s">
        <v>1016</v>
      </c>
      <c r="D444" s="832" t="s">
        <v>7238</v>
      </c>
      <c r="E444" s="832" t="s">
        <v>7239</v>
      </c>
      <c r="F444" s="849">
        <v>932</v>
      </c>
      <c r="G444" s="849">
        <v>109044</v>
      </c>
      <c r="H444" s="849">
        <v>0.62836529596164481</v>
      </c>
      <c r="I444" s="849">
        <v>117</v>
      </c>
      <c r="J444" s="849">
        <v>1276</v>
      </c>
      <c r="K444" s="849">
        <v>173536</v>
      </c>
      <c r="L444" s="849">
        <v>1</v>
      </c>
      <c r="M444" s="849">
        <v>136</v>
      </c>
      <c r="N444" s="849">
        <v>1052</v>
      </c>
      <c r="O444" s="849">
        <v>143893</v>
      </c>
      <c r="P444" s="837">
        <v>0.829182417481099</v>
      </c>
      <c r="Q444" s="850">
        <v>136.78041825095056</v>
      </c>
    </row>
    <row r="445" spans="1:17" ht="14.4" customHeight="1" x14ac:dyDescent="0.3">
      <c r="A445" s="831" t="s">
        <v>7201</v>
      </c>
      <c r="B445" s="832" t="s">
        <v>7202</v>
      </c>
      <c r="C445" s="832" t="s">
        <v>1016</v>
      </c>
      <c r="D445" s="832" t="s">
        <v>7238</v>
      </c>
      <c r="E445" s="832" t="s">
        <v>7240</v>
      </c>
      <c r="F445" s="849">
        <v>21</v>
      </c>
      <c r="G445" s="849">
        <v>2457</v>
      </c>
      <c r="H445" s="849"/>
      <c r="I445" s="849">
        <v>117</v>
      </c>
      <c r="J445" s="849"/>
      <c r="K445" s="849"/>
      <c r="L445" s="849"/>
      <c r="M445" s="849"/>
      <c r="N445" s="849">
        <v>10</v>
      </c>
      <c r="O445" s="849">
        <v>1370</v>
      </c>
      <c r="P445" s="837"/>
      <c r="Q445" s="850">
        <v>137</v>
      </c>
    </row>
    <row r="446" spans="1:17" ht="14.4" customHeight="1" x14ac:dyDescent="0.3">
      <c r="A446" s="831" t="s">
        <v>7201</v>
      </c>
      <c r="B446" s="832" t="s">
        <v>7202</v>
      </c>
      <c r="C446" s="832" t="s">
        <v>1016</v>
      </c>
      <c r="D446" s="832" t="s">
        <v>7241</v>
      </c>
      <c r="E446" s="832" t="s">
        <v>7242</v>
      </c>
      <c r="F446" s="849">
        <v>194</v>
      </c>
      <c r="G446" s="849">
        <v>17654</v>
      </c>
      <c r="H446" s="849">
        <v>0.60061919504643968</v>
      </c>
      <c r="I446" s="849">
        <v>91</v>
      </c>
      <c r="J446" s="849">
        <v>323</v>
      </c>
      <c r="K446" s="849">
        <v>29393</v>
      </c>
      <c r="L446" s="849">
        <v>1</v>
      </c>
      <c r="M446" s="849">
        <v>91</v>
      </c>
      <c r="N446" s="849">
        <v>237</v>
      </c>
      <c r="O446" s="849">
        <v>21567</v>
      </c>
      <c r="P446" s="837">
        <v>0.73374613003095979</v>
      </c>
      <c r="Q446" s="850">
        <v>91</v>
      </c>
    </row>
    <row r="447" spans="1:17" ht="14.4" customHeight="1" x14ac:dyDescent="0.3">
      <c r="A447" s="831" t="s">
        <v>7201</v>
      </c>
      <c r="B447" s="832" t="s">
        <v>7202</v>
      </c>
      <c r="C447" s="832" t="s">
        <v>1016</v>
      </c>
      <c r="D447" s="832" t="s">
        <v>7243</v>
      </c>
      <c r="E447" s="832" t="s">
        <v>7244</v>
      </c>
      <c r="F447" s="849">
        <v>2</v>
      </c>
      <c r="G447" s="849">
        <v>198</v>
      </c>
      <c r="H447" s="849">
        <v>0.48175182481751827</v>
      </c>
      <c r="I447" s="849">
        <v>99</v>
      </c>
      <c r="J447" s="849">
        <v>3</v>
      </c>
      <c r="K447" s="849">
        <v>411</v>
      </c>
      <c r="L447" s="849">
        <v>1</v>
      </c>
      <c r="M447" s="849">
        <v>137</v>
      </c>
      <c r="N447" s="849">
        <v>1</v>
      </c>
      <c r="O447" s="849">
        <v>138</v>
      </c>
      <c r="P447" s="837">
        <v>0.33576642335766421</v>
      </c>
      <c r="Q447" s="850">
        <v>138</v>
      </c>
    </row>
    <row r="448" spans="1:17" ht="14.4" customHeight="1" x14ac:dyDescent="0.3">
      <c r="A448" s="831" t="s">
        <v>7201</v>
      </c>
      <c r="B448" s="832" t="s">
        <v>7202</v>
      </c>
      <c r="C448" s="832" t="s">
        <v>1016</v>
      </c>
      <c r="D448" s="832" t="s">
        <v>7245</v>
      </c>
      <c r="E448" s="832" t="s">
        <v>7246</v>
      </c>
      <c r="F448" s="849">
        <v>28</v>
      </c>
      <c r="G448" s="849">
        <v>588</v>
      </c>
      <c r="H448" s="849">
        <v>0.1484848484848485</v>
      </c>
      <c r="I448" s="849">
        <v>21</v>
      </c>
      <c r="J448" s="849">
        <v>60</v>
      </c>
      <c r="K448" s="849">
        <v>3960</v>
      </c>
      <c r="L448" s="849">
        <v>1</v>
      </c>
      <c r="M448" s="849">
        <v>66</v>
      </c>
      <c r="N448" s="849">
        <v>41</v>
      </c>
      <c r="O448" s="849">
        <v>2718</v>
      </c>
      <c r="P448" s="837">
        <v>0.6863636363636364</v>
      </c>
      <c r="Q448" s="850">
        <v>66.292682926829272</v>
      </c>
    </row>
    <row r="449" spans="1:17" ht="14.4" customHeight="1" x14ac:dyDescent="0.3">
      <c r="A449" s="831" t="s">
        <v>7201</v>
      </c>
      <c r="B449" s="832" t="s">
        <v>7202</v>
      </c>
      <c r="C449" s="832" t="s">
        <v>1016</v>
      </c>
      <c r="D449" s="832" t="s">
        <v>7245</v>
      </c>
      <c r="E449" s="832" t="s">
        <v>7247</v>
      </c>
      <c r="F449" s="849"/>
      <c r="G449" s="849"/>
      <c r="H449" s="849"/>
      <c r="I449" s="849"/>
      <c r="J449" s="849"/>
      <c r="K449" s="849"/>
      <c r="L449" s="849"/>
      <c r="M449" s="849"/>
      <c r="N449" s="849">
        <v>6</v>
      </c>
      <c r="O449" s="849">
        <v>396</v>
      </c>
      <c r="P449" s="837"/>
      <c r="Q449" s="850">
        <v>66</v>
      </c>
    </row>
    <row r="450" spans="1:17" ht="14.4" customHeight="1" x14ac:dyDescent="0.3">
      <c r="A450" s="831" t="s">
        <v>7201</v>
      </c>
      <c r="B450" s="832" t="s">
        <v>7202</v>
      </c>
      <c r="C450" s="832" t="s">
        <v>1016</v>
      </c>
      <c r="D450" s="832" t="s">
        <v>7248</v>
      </c>
      <c r="E450" s="832" t="s">
        <v>7249</v>
      </c>
      <c r="F450" s="849">
        <v>203</v>
      </c>
      <c r="G450" s="849">
        <v>99064</v>
      </c>
      <c r="H450" s="849">
        <v>1.7559557572319908</v>
      </c>
      <c r="I450" s="849">
        <v>488</v>
      </c>
      <c r="J450" s="849">
        <v>172</v>
      </c>
      <c r="K450" s="849">
        <v>56416</v>
      </c>
      <c r="L450" s="849">
        <v>1</v>
      </c>
      <c r="M450" s="849">
        <v>328</v>
      </c>
      <c r="N450" s="849">
        <v>103</v>
      </c>
      <c r="O450" s="849">
        <v>33784</v>
      </c>
      <c r="P450" s="837">
        <v>0.59883720930232553</v>
      </c>
      <c r="Q450" s="850">
        <v>328</v>
      </c>
    </row>
    <row r="451" spans="1:17" ht="14.4" customHeight="1" x14ac:dyDescent="0.3">
      <c r="A451" s="831" t="s">
        <v>7201</v>
      </c>
      <c r="B451" s="832" t="s">
        <v>7202</v>
      </c>
      <c r="C451" s="832" t="s">
        <v>1016</v>
      </c>
      <c r="D451" s="832" t="s">
        <v>7250</v>
      </c>
      <c r="E451" s="832" t="s">
        <v>7251</v>
      </c>
      <c r="F451" s="849">
        <v>53</v>
      </c>
      <c r="G451" s="849">
        <v>2173</v>
      </c>
      <c r="H451" s="849">
        <v>1.6387631975867269</v>
      </c>
      <c r="I451" s="849">
        <v>41</v>
      </c>
      <c r="J451" s="849">
        <v>26</v>
      </c>
      <c r="K451" s="849">
        <v>1326</v>
      </c>
      <c r="L451" s="849">
        <v>1</v>
      </c>
      <c r="M451" s="849">
        <v>51</v>
      </c>
      <c r="N451" s="849">
        <v>34</v>
      </c>
      <c r="O451" s="849">
        <v>1734</v>
      </c>
      <c r="P451" s="837">
        <v>1.3076923076923077</v>
      </c>
      <c r="Q451" s="850">
        <v>51</v>
      </c>
    </row>
    <row r="452" spans="1:17" ht="14.4" customHeight="1" x14ac:dyDescent="0.3">
      <c r="A452" s="831" t="s">
        <v>7201</v>
      </c>
      <c r="B452" s="832" t="s">
        <v>7202</v>
      </c>
      <c r="C452" s="832" t="s">
        <v>1016</v>
      </c>
      <c r="D452" s="832" t="s">
        <v>7250</v>
      </c>
      <c r="E452" s="832" t="s">
        <v>7252</v>
      </c>
      <c r="F452" s="849">
        <v>7</v>
      </c>
      <c r="G452" s="849">
        <v>287</v>
      </c>
      <c r="H452" s="849">
        <v>0.51158645276292336</v>
      </c>
      <c r="I452" s="849">
        <v>41</v>
      </c>
      <c r="J452" s="849">
        <v>11</v>
      </c>
      <c r="K452" s="849">
        <v>561</v>
      </c>
      <c r="L452" s="849">
        <v>1</v>
      </c>
      <c r="M452" s="849">
        <v>51</v>
      </c>
      <c r="N452" s="849">
        <v>5</v>
      </c>
      <c r="O452" s="849">
        <v>255</v>
      </c>
      <c r="P452" s="837">
        <v>0.45454545454545453</v>
      </c>
      <c r="Q452" s="850">
        <v>51</v>
      </c>
    </row>
    <row r="453" spans="1:17" ht="14.4" customHeight="1" x14ac:dyDescent="0.3">
      <c r="A453" s="831" t="s">
        <v>7201</v>
      </c>
      <c r="B453" s="832" t="s">
        <v>7202</v>
      </c>
      <c r="C453" s="832" t="s">
        <v>1016</v>
      </c>
      <c r="D453" s="832" t="s">
        <v>7253</v>
      </c>
      <c r="E453" s="832" t="s">
        <v>7254</v>
      </c>
      <c r="F453" s="849">
        <v>1</v>
      </c>
      <c r="G453" s="849">
        <v>763</v>
      </c>
      <c r="H453" s="849"/>
      <c r="I453" s="849">
        <v>763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7201</v>
      </c>
      <c r="B454" s="832" t="s">
        <v>7202</v>
      </c>
      <c r="C454" s="832" t="s">
        <v>1016</v>
      </c>
      <c r="D454" s="832" t="s">
        <v>7253</v>
      </c>
      <c r="E454" s="832" t="s">
        <v>7255</v>
      </c>
      <c r="F454" s="849">
        <v>3</v>
      </c>
      <c r="G454" s="849">
        <v>2289</v>
      </c>
      <c r="H454" s="849"/>
      <c r="I454" s="849">
        <v>763</v>
      </c>
      <c r="J454" s="849"/>
      <c r="K454" s="849"/>
      <c r="L454" s="849"/>
      <c r="M454" s="849"/>
      <c r="N454" s="849">
        <v>1</v>
      </c>
      <c r="O454" s="849">
        <v>763</v>
      </c>
      <c r="P454" s="837"/>
      <c r="Q454" s="850">
        <v>763</v>
      </c>
    </row>
    <row r="455" spans="1:17" ht="14.4" customHeight="1" x14ac:dyDescent="0.3">
      <c r="A455" s="831" t="s">
        <v>7201</v>
      </c>
      <c r="B455" s="832" t="s">
        <v>7202</v>
      </c>
      <c r="C455" s="832" t="s">
        <v>1016</v>
      </c>
      <c r="D455" s="832" t="s">
        <v>7256</v>
      </c>
      <c r="E455" s="832" t="s">
        <v>7257</v>
      </c>
      <c r="F455" s="849">
        <v>4</v>
      </c>
      <c r="G455" s="849">
        <v>8448</v>
      </c>
      <c r="H455" s="849">
        <v>1.996219281663516</v>
      </c>
      <c r="I455" s="849">
        <v>2112</v>
      </c>
      <c r="J455" s="849">
        <v>2</v>
      </c>
      <c r="K455" s="849">
        <v>4232</v>
      </c>
      <c r="L455" s="849">
        <v>1</v>
      </c>
      <c r="M455" s="849">
        <v>2116</v>
      </c>
      <c r="N455" s="849"/>
      <c r="O455" s="849"/>
      <c r="P455" s="837"/>
      <c r="Q455" s="850"/>
    </row>
    <row r="456" spans="1:17" ht="14.4" customHeight="1" x14ac:dyDescent="0.3">
      <c r="A456" s="831" t="s">
        <v>7201</v>
      </c>
      <c r="B456" s="832" t="s">
        <v>7202</v>
      </c>
      <c r="C456" s="832" t="s">
        <v>1016</v>
      </c>
      <c r="D456" s="832" t="s">
        <v>7258</v>
      </c>
      <c r="E456" s="832" t="s">
        <v>7259</v>
      </c>
      <c r="F456" s="849">
        <v>141</v>
      </c>
      <c r="G456" s="849">
        <v>86574</v>
      </c>
      <c r="H456" s="849">
        <v>0.492894718863155</v>
      </c>
      <c r="I456" s="849">
        <v>614</v>
      </c>
      <c r="J456" s="849">
        <v>287</v>
      </c>
      <c r="K456" s="849">
        <v>175644</v>
      </c>
      <c r="L456" s="849">
        <v>1</v>
      </c>
      <c r="M456" s="849">
        <v>612</v>
      </c>
      <c r="N456" s="849">
        <v>228</v>
      </c>
      <c r="O456" s="849">
        <v>139536</v>
      </c>
      <c r="P456" s="837">
        <v>0.79442508710801396</v>
      </c>
      <c r="Q456" s="850">
        <v>612</v>
      </c>
    </row>
    <row r="457" spans="1:17" ht="14.4" customHeight="1" x14ac:dyDescent="0.3">
      <c r="A457" s="831" t="s">
        <v>7201</v>
      </c>
      <c r="B457" s="832" t="s">
        <v>7202</v>
      </c>
      <c r="C457" s="832" t="s">
        <v>1016</v>
      </c>
      <c r="D457" s="832" t="s">
        <v>7258</v>
      </c>
      <c r="E457" s="832" t="s">
        <v>7260</v>
      </c>
      <c r="F457" s="849">
        <v>5</v>
      </c>
      <c r="G457" s="849">
        <v>3070</v>
      </c>
      <c r="H457" s="849"/>
      <c r="I457" s="849">
        <v>614</v>
      </c>
      <c r="J457" s="849"/>
      <c r="K457" s="849"/>
      <c r="L457" s="849"/>
      <c r="M457" s="849"/>
      <c r="N457" s="849">
        <v>2</v>
      </c>
      <c r="O457" s="849">
        <v>1224</v>
      </c>
      <c r="P457" s="837"/>
      <c r="Q457" s="850">
        <v>612</v>
      </c>
    </row>
    <row r="458" spans="1:17" ht="14.4" customHeight="1" x14ac:dyDescent="0.3">
      <c r="A458" s="831" t="s">
        <v>7201</v>
      </c>
      <c r="B458" s="832" t="s">
        <v>7202</v>
      </c>
      <c r="C458" s="832" t="s">
        <v>1016</v>
      </c>
      <c r="D458" s="832" t="s">
        <v>7261</v>
      </c>
      <c r="E458" s="832" t="s">
        <v>7262</v>
      </c>
      <c r="F458" s="849"/>
      <c r="G458" s="849"/>
      <c r="H458" s="849"/>
      <c r="I458" s="849"/>
      <c r="J458" s="849">
        <v>1</v>
      </c>
      <c r="K458" s="849">
        <v>825</v>
      </c>
      <c r="L458" s="849">
        <v>1</v>
      </c>
      <c r="M458" s="849">
        <v>825</v>
      </c>
      <c r="N458" s="849"/>
      <c r="O458" s="849"/>
      <c r="P458" s="837"/>
      <c r="Q458" s="850"/>
    </row>
    <row r="459" spans="1:17" ht="14.4" customHeight="1" x14ac:dyDescent="0.3">
      <c r="A459" s="831" t="s">
        <v>7201</v>
      </c>
      <c r="B459" s="832" t="s">
        <v>7202</v>
      </c>
      <c r="C459" s="832" t="s">
        <v>1016</v>
      </c>
      <c r="D459" s="832" t="s">
        <v>7263</v>
      </c>
      <c r="E459" s="832" t="s">
        <v>7264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272</v>
      </c>
      <c r="P459" s="837"/>
      <c r="Q459" s="850">
        <v>272</v>
      </c>
    </row>
    <row r="460" spans="1:17" ht="14.4" customHeight="1" x14ac:dyDescent="0.3">
      <c r="A460" s="831" t="s">
        <v>7201</v>
      </c>
      <c r="B460" s="832" t="s">
        <v>7202</v>
      </c>
      <c r="C460" s="832" t="s">
        <v>1016</v>
      </c>
      <c r="D460" s="832" t="s">
        <v>7265</v>
      </c>
      <c r="E460" s="832" t="s">
        <v>7266</v>
      </c>
      <c r="F460" s="849"/>
      <c r="G460" s="849"/>
      <c r="H460" s="849"/>
      <c r="I460" s="849"/>
      <c r="J460" s="849">
        <v>14</v>
      </c>
      <c r="K460" s="849">
        <v>20902</v>
      </c>
      <c r="L460" s="849">
        <v>1</v>
      </c>
      <c r="M460" s="849">
        <v>1493</v>
      </c>
      <c r="N460" s="849"/>
      <c r="O460" s="849"/>
      <c r="P460" s="837"/>
      <c r="Q460" s="850"/>
    </row>
    <row r="461" spans="1:17" ht="14.4" customHeight="1" x14ac:dyDescent="0.3">
      <c r="A461" s="831" t="s">
        <v>7201</v>
      </c>
      <c r="B461" s="832" t="s">
        <v>7202</v>
      </c>
      <c r="C461" s="832" t="s">
        <v>1016</v>
      </c>
      <c r="D461" s="832" t="s">
        <v>7267</v>
      </c>
      <c r="E461" s="832" t="s">
        <v>7268</v>
      </c>
      <c r="F461" s="849"/>
      <c r="G461" s="849"/>
      <c r="H461" s="849"/>
      <c r="I461" s="849"/>
      <c r="J461" s="849">
        <v>3</v>
      </c>
      <c r="K461" s="849">
        <v>981</v>
      </c>
      <c r="L461" s="849">
        <v>1</v>
      </c>
      <c r="M461" s="849">
        <v>327</v>
      </c>
      <c r="N461" s="849">
        <v>1</v>
      </c>
      <c r="O461" s="849">
        <v>327</v>
      </c>
      <c r="P461" s="837">
        <v>0.33333333333333331</v>
      </c>
      <c r="Q461" s="850">
        <v>327</v>
      </c>
    </row>
    <row r="462" spans="1:17" ht="14.4" customHeight="1" x14ac:dyDescent="0.3">
      <c r="A462" s="831" t="s">
        <v>7201</v>
      </c>
      <c r="B462" s="832" t="s">
        <v>7202</v>
      </c>
      <c r="C462" s="832" t="s">
        <v>1016</v>
      </c>
      <c r="D462" s="832" t="s">
        <v>7267</v>
      </c>
      <c r="E462" s="832" t="s">
        <v>7269</v>
      </c>
      <c r="F462" s="849"/>
      <c r="G462" s="849"/>
      <c r="H462" s="849"/>
      <c r="I462" s="849"/>
      <c r="J462" s="849">
        <v>6</v>
      </c>
      <c r="K462" s="849">
        <v>1962</v>
      </c>
      <c r="L462" s="849">
        <v>1</v>
      </c>
      <c r="M462" s="849">
        <v>327</v>
      </c>
      <c r="N462" s="849"/>
      <c r="O462" s="849"/>
      <c r="P462" s="837"/>
      <c r="Q462" s="850"/>
    </row>
    <row r="463" spans="1:17" ht="14.4" customHeight="1" x14ac:dyDescent="0.3">
      <c r="A463" s="831" t="s">
        <v>7201</v>
      </c>
      <c r="B463" s="832" t="s">
        <v>7202</v>
      </c>
      <c r="C463" s="832" t="s">
        <v>1016</v>
      </c>
      <c r="D463" s="832" t="s">
        <v>7270</v>
      </c>
      <c r="E463" s="832" t="s">
        <v>7271</v>
      </c>
      <c r="F463" s="849"/>
      <c r="G463" s="849"/>
      <c r="H463" s="849"/>
      <c r="I463" s="849"/>
      <c r="J463" s="849">
        <v>1</v>
      </c>
      <c r="K463" s="849">
        <v>887</v>
      </c>
      <c r="L463" s="849">
        <v>1</v>
      </c>
      <c r="M463" s="849">
        <v>887</v>
      </c>
      <c r="N463" s="849"/>
      <c r="O463" s="849"/>
      <c r="P463" s="837"/>
      <c r="Q463" s="850"/>
    </row>
    <row r="464" spans="1:17" ht="14.4" customHeight="1" x14ac:dyDescent="0.3">
      <c r="A464" s="831" t="s">
        <v>7201</v>
      </c>
      <c r="B464" s="832" t="s">
        <v>7202</v>
      </c>
      <c r="C464" s="832" t="s">
        <v>1016</v>
      </c>
      <c r="D464" s="832" t="s">
        <v>7272</v>
      </c>
      <c r="E464" s="832" t="s">
        <v>7273</v>
      </c>
      <c r="F464" s="849"/>
      <c r="G464" s="849"/>
      <c r="H464" s="849"/>
      <c r="I464" s="849"/>
      <c r="J464" s="849">
        <v>416</v>
      </c>
      <c r="K464" s="849">
        <v>108160</v>
      </c>
      <c r="L464" s="849">
        <v>1</v>
      </c>
      <c r="M464" s="849">
        <v>260</v>
      </c>
      <c r="N464" s="849">
        <v>7</v>
      </c>
      <c r="O464" s="849">
        <v>1827</v>
      </c>
      <c r="P464" s="837">
        <v>1.689164201183432E-2</v>
      </c>
      <c r="Q464" s="850">
        <v>261</v>
      </c>
    </row>
    <row r="465" spans="1:17" ht="14.4" customHeight="1" x14ac:dyDescent="0.3">
      <c r="A465" s="831" t="s">
        <v>7201</v>
      </c>
      <c r="B465" s="832" t="s">
        <v>7202</v>
      </c>
      <c r="C465" s="832" t="s">
        <v>1016</v>
      </c>
      <c r="D465" s="832" t="s">
        <v>7272</v>
      </c>
      <c r="E465" s="832" t="s">
        <v>7274</v>
      </c>
      <c r="F465" s="849"/>
      <c r="G465" s="849"/>
      <c r="H465" s="849"/>
      <c r="I465" s="849"/>
      <c r="J465" s="849"/>
      <c r="K465" s="849"/>
      <c r="L465" s="849"/>
      <c r="M465" s="849"/>
      <c r="N465" s="849">
        <v>651</v>
      </c>
      <c r="O465" s="849">
        <v>169911</v>
      </c>
      <c r="P465" s="837"/>
      <c r="Q465" s="850">
        <v>261</v>
      </c>
    </row>
    <row r="466" spans="1:17" ht="14.4" customHeight="1" x14ac:dyDescent="0.3">
      <c r="A466" s="831" t="s">
        <v>7201</v>
      </c>
      <c r="B466" s="832" t="s">
        <v>7202</v>
      </c>
      <c r="C466" s="832" t="s">
        <v>1016</v>
      </c>
      <c r="D466" s="832" t="s">
        <v>7275</v>
      </c>
      <c r="E466" s="832" t="s">
        <v>7276</v>
      </c>
      <c r="F466" s="849"/>
      <c r="G466" s="849"/>
      <c r="H466" s="849"/>
      <c r="I466" s="849"/>
      <c r="J466" s="849"/>
      <c r="K466" s="849"/>
      <c r="L466" s="849"/>
      <c r="M466" s="849"/>
      <c r="N466" s="849">
        <v>7</v>
      </c>
      <c r="O466" s="849">
        <v>1155</v>
      </c>
      <c r="P466" s="837"/>
      <c r="Q466" s="850">
        <v>165</v>
      </c>
    </row>
    <row r="467" spans="1:17" ht="14.4" customHeight="1" x14ac:dyDescent="0.3">
      <c r="A467" s="831" t="s">
        <v>7201</v>
      </c>
      <c r="B467" s="832" t="s">
        <v>7202</v>
      </c>
      <c r="C467" s="832" t="s">
        <v>1016</v>
      </c>
      <c r="D467" s="832" t="s">
        <v>7275</v>
      </c>
      <c r="E467" s="832" t="s">
        <v>7277</v>
      </c>
      <c r="F467" s="849"/>
      <c r="G467" s="849"/>
      <c r="H467" s="849"/>
      <c r="I467" s="849"/>
      <c r="J467" s="849">
        <v>2</v>
      </c>
      <c r="K467" s="849">
        <v>330</v>
      </c>
      <c r="L467" s="849">
        <v>1</v>
      </c>
      <c r="M467" s="849">
        <v>165</v>
      </c>
      <c r="N467" s="849"/>
      <c r="O467" s="849"/>
      <c r="P467" s="837"/>
      <c r="Q467" s="850"/>
    </row>
    <row r="468" spans="1:17" ht="14.4" customHeight="1" x14ac:dyDescent="0.3">
      <c r="A468" s="831" t="s">
        <v>7201</v>
      </c>
      <c r="B468" s="832" t="s">
        <v>7202</v>
      </c>
      <c r="C468" s="832" t="s">
        <v>1016</v>
      </c>
      <c r="D468" s="832" t="s">
        <v>7278</v>
      </c>
      <c r="E468" s="832" t="s">
        <v>7279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152</v>
      </c>
      <c r="P468" s="837"/>
      <c r="Q468" s="850">
        <v>152</v>
      </c>
    </row>
    <row r="469" spans="1:17" ht="14.4" customHeight="1" x14ac:dyDescent="0.3">
      <c r="A469" s="831" t="s">
        <v>7201</v>
      </c>
      <c r="B469" s="832" t="s">
        <v>7202</v>
      </c>
      <c r="C469" s="832" t="s">
        <v>1016</v>
      </c>
      <c r="D469" s="832" t="s">
        <v>7278</v>
      </c>
      <c r="E469" s="832" t="s">
        <v>7280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151</v>
      </c>
      <c r="P469" s="837"/>
      <c r="Q469" s="850">
        <v>151</v>
      </c>
    </row>
    <row r="470" spans="1:17" ht="14.4" customHeight="1" x14ac:dyDescent="0.3">
      <c r="A470" s="831" t="s">
        <v>7281</v>
      </c>
      <c r="B470" s="832" t="s">
        <v>6988</v>
      </c>
      <c r="C470" s="832" t="s">
        <v>1016</v>
      </c>
      <c r="D470" s="832" t="s">
        <v>7282</v>
      </c>
      <c r="E470" s="832" t="s">
        <v>7283</v>
      </c>
      <c r="F470" s="849">
        <v>3</v>
      </c>
      <c r="G470" s="849">
        <v>3561</v>
      </c>
      <c r="H470" s="849">
        <v>0.60030343897505056</v>
      </c>
      <c r="I470" s="849">
        <v>1187</v>
      </c>
      <c r="J470" s="849">
        <v>4</v>
      </c>
      <c r="K470" s="849">
        <v>5932</v>
      </c>
      <c r="L470" s="849">
        <v>1</v>
      </c>
      <c r="M470" s="849">
        <v>1483</v>
      </c>
      <c r="N470" s="849">
        <v>2</v>
      </c>
      <c r="O470" s="849">
        <v>2966</v>
      </c>
      <c r="P470" s="837">
        <v>0.5</v>
      </c>
      <c r="Q470" s="850">
        <v>1483</v>
      </c>
    </row>
    <row r="471" spans="1:17" ht="14.4" customHeight="1" x14ac:dyDescent="0.3">
      <c r="A471" s="831" t="s">
        <v>7281</v>
      </c>
      <c r="B471" s="832" t="s">
        <v>6988</v>
      </c>
      <c r="C471" s="832" t="s">
        <v>1016</v>
      </c>
      <c r="D471" s="832" t="s">
        <v>7284</v>
      </c>
      <c r="E471" s="832" t="s">
        <v>7285</v>
      </c>
      <c r="F471" s="849"/>
      <c r="G471" s="849"/>
      <c r="H471" s="849"/>
      <c r="I471" s="849"/>
      <c r="J471" s="849">
        <v>1</v>
      </c>
      <c r="K471" s="849">
        <v>658</v>
      </c>
      <c r="L471" s="849">
        <v>1</v>
      </c>
      <c r="M471" s="849">
        <v>658</v>
      </c>
      <c r="N471" s="849"/>
      <c r="O471" s="849"/>
      <c r="P471" s="837"/>
      <c r="Q471" s="850"/>
    </row>
    <row r="472" spans="1:17" ht="14.4" customHeight="1" x14ac:dyDescent="0.3">
      <c r="A472" s="831" t="s">
        <v>7281</v>
      </c>
      <c r="B472" s="832" t="s">
        <v>6988</v>
      </c>
      <c r="C472" s="832" t="s">
        <v>1016</v>
      </c>
      <c r="D472" s="832" t="s">
        <v>7286</v>
      </c>
      <c r="E472" s="832" t="s">
        <v>7287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814</v>
      </c>
      <c r="P472" s="837"/>
      <c r="Q472" s="850">
        <v>814</v>
      </c>
    </row>
    <row r="473" spans="1:17" ht="14.4" customHeight="1" x14ac:dyDescent="0.3">
      <c r="A473" s="831" t="s">
        <v>7281</v>
      </c>
      <c r="B473" s="832" t="s">
        <v>6988</v>
      </c>
      <c r="C473" s="832" t="s">
        <v>1016</v>
      </c>
      <c r="D473" s="832" t="s">
        <v>7288</v>
      </c>
      <c r="E473" s="832" t="s">
        <v>7289</v>
      </c>
      <c r="F473" s="849"/>
      <c r="G473" s="849"/>
      <c r="H473" s="849"/>
      <c r="I473" s="849"/>
      <c r="J473" s="849"/>
      <c r="K473" s="849"/>
      <c r="L473" s="849"/>
      <c r="M473" s="849"/>
      <c r="N473" s="849">
        <v>1</v>
      </c>
      <c r="O473" s="849">
        <v>814</v>
      </c>
      <c r="P473" s="837"/>
      <c r="Q473" s="850">
        <v>814</v>
      </c>
    </row>
    <row r="474" spans="1:17" ht="14.4" customHeight="1" x14ac:dyDescent="0.3">
      <c r="A474" s="831" t="s">
        <v>7281</v>
      </c>
      <c r="B474" s="832" t="s">
        <v>6988</v>
      </c>
      <c r="C474" s="832" t="s">
        <v>1016</v>
      </c>
      <c r="D474" s="832" t="s">
        <v>6710</v>
      </c>
      <c r="E474" s="832" t="s">
        <v>6712</v>
      </c>
      <c r="F474" s="849">
        <v>1</v>
      </c>
      <c r="G474" s="849">
        <v>168</v>
      </c>
      <c r="H474" s="849"/>
      <c r="I474" s="849">
        <v>168</v>
      </c>
      <c r="J474" s="849"/>
      <c r="K474" s="849"/>
      <c r="L474" s="849"/>
      <c r="M474" s="849"/>
      <c r="N474" s="849">
        <v>1</v>
      </c>
      <c r="O474" s="849">
        <v>168</v>
      </c>
      <c r="P474" s="837"/>
      <c r="Q474" s="850">
        <v>168</v>
      </c>
    </row>
    <row r="475" spans="1:17" ht="14.4" customHeight="1" x14ac:dyDescent="0.3">
      <c r="A475" s="831" t="s">
        <v>7281</v>
      </c>
      <c r="B475" s="832" t="s">
        <v>6988</v>
      </c>
      <c r="C475" s="832" t="s">
        <v>1016</v>
      </c>
      <c r="D475" s="832" t="s">
        <v>7290</v>
      </c>
      <c r="E475" s="832" t="s">
        <v>7291</v>
      </c>
      <c r="F475" s="849"/>
      <c r="G475" s="849"/>
      <c r="H475" s="849"/>
      <c r="I475" s="849"/>
      <c r="J475" s="849"/>
      <c r="K475" s="849"/>
      <c r="L475" s="849"/>
      <c r="M475" s="849"/>
      <c r="N475" s="849">
        <v>2</v>
      </c>
      <c r="O475" s="849">
        <v>348</v>
      </c>
      <c r="P475" s="837"/>
      <c r="Q475" s="850">
        <v>174</v>
      </c>
    </row>
    <row r="476" spans="1:17" ht="14.4" customHeight="1" x14ac:dyDescent="0.3">
      <c r="A476" s="831" t="s">
        <v>7281</v>
      </c>
      <c r="B476" s="832" t="s">
        <v>6988</v>
      </c>
      <c r="C476" s="832" t="s">
        <v>1016</v>
      </c>
      <c r="D476" s="832" t="s">
        <v>7290</v>
      </c>
      <c r="E476" s="832" t="s">
        <v>7292</v>
      </c>
      <c r="F476" s="849"/>
      <c r="G476" s="849"/>
      <c r="H476" s="849"/>
      <c r="I476" s="849"/>
      <c r="J476" s="849">
        <v>1</v>
      </c>
      <c r="K476" s="849">
        <v>174</v>
      </c>
      <c r="L476" s="849">
        <v>1</v>
      </c>
      <c r="M476" s="849">
        <v>174</v>
      </c>
      <c r="N476" s="849"/>
      <c r="O476" s="849"/>
      <c r="P476" s="837"/>
      <c r="Q476" s="850"/>
    </row>
    <row r="477" spans="1:17" ht="14.4" customHeight="1" x14ac:dyDescent="0.3">
      <c r="A477" s="831" t="s">
        <v>7281</v>
      </c>
      <c r="B477" s="832" t="s">
        <v>6988</v>
      </c>
      <c r="C477" s="832" t="s">
        <v>1016</v>
      </c>
      <c r="D477" s="832" t="s">
        <v>6721</v>
      </c>
      <c r="E477" s="832" t="s">
        <v>7293</v>
      </c>
      <c r="F477" s="849">
        <v>1</v>
      </c>
      <c r="G477" s="849">
        <v>352</v>
      </c>
      <c r="H477" s="849"/>
      <c r="I477" s="849">
        <v>352</v>
      </c>
      <c r="J477" s="849"/>
      <c r="K477" s="849"/>
      <c r="L477" s="849"/>
      <c r="M477" s="849"/>
      <c r="N477" s="849">
        <v>3</v>
      </c>
      <c r="O477" s="849">
        <v>1056</v>
      </c>
      <c r="P477" s="837"/>
      <c r="Q477" s="850">
        <v>352</v>
      </c>
    </row>
    <row r="478" spans="1:17" ht="14.4" customHeight="1" x14ac:dyDescent="0.3">
      <c r="A478" s="831" t="s">
        <v>7281</v>
      </c>
      <c r="B478" s="832" t="s">
        <v>6988</v>
      </c>
      <c r="C478" s="832" t="s">
        <v>1016</v>
      </c>
      <c r="D478" s="832" t="s">
        <v>7294</v>
      </c>
      <c r="E478" s="832" t="s">
        <v>7295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190</v>
      </c>
      <c r="P478" s="837"/>
      <c r="Q478" s="850">
        <v>190</v>
      </c>
    </row>
    <row r="479" spans="1:17" ht="14.4" customHeight="1" x14ac:dyDescent="0.3">
      <c r="A479" s="831" t="s">
        <v>7281</v>
      </c>
      <c r="B479" s="832" t="s">
        <v>6988</v>
      </c>
      <c r="C479" s="832" t="s">
        <v>1016</v>
      </c>
      <c r="D479" s="832" t="s">
        <v>7296</v>
      </c>
      <c r="E479" s="832" t="s">
        <v>7297</v>
      </c>
      <c r="F479" s="849"/>
      <c r="G479" s="849"/>
      <c r="H479" s="849"/>
      <c r="I479" s="849"/>
      <c r="J479" s="849"/>
      <c r="K479" s="849"/>
      <c r="L479" s="849"/>
      <c r="M479" s="849"/>
      <c r="N479" s="849">
        <v>2</v>
      </c>
      <c r="O479" s="849">
        <v>1100</v>
      </c>
      <c r="P479" s="837"/>
      <c r="Q479" s="850">
        <v>550</v>
      </c>
    </row>
    <row r="480" spans="1:17" ht="14.4" customHeight="1" x14ac:dyDescent="0.3">
      <c r="A480" s="831" t="s">
        <v>7281</v>
      </c>
      <c r="B480" s="832" t="s">
        <v>6988</v>
      </c>
      <c r="C480" s="832" t="s">
        <v>1016</v>
      </c>
      <c r="D480" s="832" t="s">
        <v>7296</v>
      </c>
      <c r="E480" s="832" t="s">
        <v>7298</v>
      </c>
      <c r="F480" s="849">
        <v>2</v>
      </c>
      <c r="G480" s="849">
        <v>1098</v>
      </c>
      <c r="H480" s="849">
        <v>2</v>
      </c>
      <c r="I480" s="849">
        <v>549</v>
      </c>
      <c r="J480" s="849">
        <v>1</v>
      </c>
      <c r="K480" s="849">
        <v>549</v>
      </c>
      <c r="L480" s="849">
        <v>1</v>
      </c>
      <c r="M480" s="849">
        <v>549</v>
      </c>
      <c r="N480" s="849"/>
      <c r="O480" s="849"/>
      <c r="P480" s="837"/>
      <c r="Q480" s="850"/>
    </row>
    <row r="481" spans="1:17" ht="14.4" customHeight="1" x14ac:dyDescent="0.3">
      <c r="A481" s="831" t="s">
        <v>7281</v>
      </c>
      <c r="B481" s="832" t="s">
        <v>6988</v>
      </c>
      <c r="C481" s="832" t="s">
        <v>1016</v>
      </c>
      <c r="D481" s="832" t="s">
        <v>7299</v>
      </c>
      <c r="E481" s="832" t="s">
        <v>7300</v>
      </c>
      <c r="F481" s="849"/>
      <c r="G481" s="849"/>
      <c r="H481" s="849"/>
      <c r="I481" s="849"/>
      <c r="J481" s="849"/>
      <c r="K481" s="849"/>
      <c r="L481" s="849"/>
      <c r="M481" s="849"/>
      <c r="N481" s="849">
        <v>2</v>
      </c>
      <c r="O481" s="849">
        <v>1310</v>
      </c>
      <c r="P481" s="837"/>
      <c r="Q481" s="850">
        <v>655</v>
      </c>
    </row>
    <row r="482" spans="1:17" ht="14.4" customHeight="1" x14ac:dyDescent="0.3">
      <c r="A482" s="831" t="s">
        <v>7281</v>
      </c>
      <c r="B482" s="832" t="s">
        <v>6988</v>
      </c>
      <c r="C482" s="832" t="s">
        <v>1016</v>
      </c>
      <c r="D482" s="832" t="s">
        <v>7301</v>
      </c>
      <c r="E482" s="832" t="s">
        <v>7302</v>
      </c>
      <c r="F482" s="849"/>
      <c r="G482" s="849"/>
      <c r="H482" s="849"/>
      <c r="I482" s="849"/>
      <c r="J482" s="849"/>
      <c r="K482" s="849"/>
      <c r="L482" s="849"/>
      <c r="M482" s="849"/>
      <c r="N482" s="849">
        <v>2</v>
      </c>
      <c r="O482" s="849">
        <v>1310</v>
      </c>
      <c r="P482" s="837"/>
      <c r="Q482" s="850">
        <v>655</v>
      </c>
    </row>
    <row r="483" spans="1:17" ht="14.4" customHeight="1" x14ac:dyDescent="0.3">
      <c r="A483" s="831" t="s">
        <v>7281</v>
      </c>
      <c r="B483" s="832" t="s">
        <v>6988</v>
      </c>
      <c r="C483" s="832" t="s">
        <v>1016</v>
      </c>
      <c r="D483" s="832" t="s">
        <v>7303</v>
      </c>
      <c r="E483" s="832" t="s">
        <v>7304</v>
      </c>
      <c r="F483" s="849">
        <v>1</v>
      </c>
      <c r="G483" s="849">
        <v>678</v>
      </c>
      <c r="H483" s="849"/>
      <c r="I483" s="849">
        <v>678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7281</v>
      </c>
      <c r="B484" s="832" t="s">
        <v>6988</v>
      </c>
      <c r="C484" s="832" t="s">
        <v>1016</v>
      </c>
      <c r="D484" s="832" t="s">
        <v>7305</v>
      </c>
      <c r="E484" s="832" t="s">
        <v>7306</v>
      </c>
      <c r="F484" s="849"/>
      <c r="G484" s="849"/>
      <c r="H484" s="849"/>
      <c r="I484" s="849"/>
      <c r="J484" s="849"/>
      <c r="K484" s="849"/>
      <c r="L484" s="849"/>
      <c r="M484" s="849"/>
      <c r="N484" s="849">
        <v>2</v>
      </c>
      <c r="O484" s="849">
        <v>1028</v>
      </c>
      <c r="P484" s="837"/>
      <c r="Q484" s="850">
        <v>514</v>
      </c>
    </row>
    <row r="485" spans="1:17" ht="14.4" customHeight="1" x14ac:dyDescent="0.3">
      <c r="A485" s="831" t="s">
        <v>7281</v>
      </c>
      <c r="B485" s="832" t="s">
        <v>6988</v>
      </c>
      <c r="C485" s="832" t="s">
        <v>1016</v>
      </c>
      <c r="D485" s="832" t="s">
        <v>7305</v>
      </c>
      <c r="E485" s="832" t="s">
        <v>7307</v>
      </c>
      <c r="F485" s="849">
        <v>2</v>
      </c>
      <c r="G485" s="849">
        <v>1026</v>
      </c>
      <c r="H485" s="849">
        <v>2</v>
      </c>
      <c r="I485" s="849">
        <v>513</v>
      </c>
      <c r="J485" s="849">
        <v>1</v>
      </c>
      <c r="K485" s="849">
        <v>513</v>
      </c>
      <c r="L485" s="849">
        <v>1</v>
      </c>
      <c r="M485" s="849">
        <v>513</v>
      </c>
      <c r="N485" s="849"/>
      <c r="O485" s="849"/>
      <c r="P485" s="837"/>
      <c r="Q485" s="850"/>
    </row>
    <row r="486" spans="1:17" ht="14.4" customHeight="1" x14ac:dyDescent="0.3">
      <c r="A486" s="831" t="s">
        <v>7281</v>
      </c>
      <c r="B486" s="832" t="s">
        <v>6988</v>
      </c>
      <c r="C486" s="832" t="s">
        <v>1016</v>
      </c>
      <c r="D486" s="832" t="s">
        <v>7308</v>
      </c>
      <c r="E486" s="832" t="s">
        <v>7309</v>
      </c>
      <c r="F486" s="849">
        <v>2</v>
      </c>
      <c r="G486" s="849">
        <v>846</v>
      </c>
      <c r="H486" s="849">
        <v>2</v>
      </c>
      <c r="I486" s="849">
        <v>423</v>
      </c>
      <c r="J486" s="849">
        <v>1</v>
      </c>
      <c r="K486" s="849">
        <v>423</v>
      </c>
      <c r="L486" s="849">
        <v>1</v>
      </c>
      <c r="M486" s="849">
        <v>423</v>
      </c>
      <c r="N486" s="849"/>
      <c r="O486" s="849"/>
      <c r="P486" s="837"/>
      <c r="Q486" s="850"/>
    </row>
    <row r="487" spans="1:17" ht="14.4" customHeight="1" x14ac:dyDescent="0.3">
      <c r="A487" s="831" t="s">
        <v>7281</v>
      </c>
      <c r="B487" s="832" t="s">
        <v>6988</v>
      </c>
      <c r="C487" s="832" t="s">
        <v>1016</v>
      </c>
      <c r="D487" s="832" t="s">
        <v>7308</v>
      </c>
      <c r="E487" s="832" t="s">
        <v>7310</v>
      </c>
      <c r="F487" s="849"/>
      <c r="G487" s="849"/>
      <c r="H487" s="849"/>
      <c r="I487" s="849"/>
      <c r="J487" s="849"/>
      <c r="K487" s="849"/>
      <c r="L487" s="849"/>
      <c r="M487" s="849"/>
      <c r="N487" s="849">
        <v>2</v>
      </c>
      <c r="O487" s="849">
        <v>848</v>
      </c>
      <c r="P487" s="837"/>
      <c r="Q487" s="850">
        <v>424</v>
      </c>
    </row>
    <row r="488" spans="1:17" ht="14.4" customHeight="1" x14ac:dyDescent="0.3">
      <c r="A488" s="831" t="s">
        <v>7281</v>
      </c>
      <c r="B488" s="832" t="s">
        <v>6988</v>
      </c>
      <c r="C488" s="832" t="s">
        <v>1016</v>
      </c>
      <c r="D488" s="832" t="s">
        <v>7311</v>
      </c>
      <c r="E488" s="832" t="s">
        <v>7312</v>
      </c>
      <c r="F488" s="849">
        <v>3</v>
      </c>
      <c r="G488" s="849">
        <v>1047</v>
      </c>
      <c r="H488" s="849">
        <v>3</v>
      </c>
      <c r="I488" s="849">
        <v>349</v>
      </c>
      <c r="J488" s="849">
        <v>1</v>
      </c>
      <c r="K488" s="849">
        <v>349</v>
      </c>
      <c r="L488" s="849">
        <v>1</v>
      </c>
      <c r="M488" s="849">
        <v>349</v>
      </c>
      <c r="N488" s="849"/>
      <c r="O488" s="849"/>
      <c r="P488" s="837"/>
      <c r="Q488" s="850"/>
    </row>
    <row r="489" spans="1:17" ht="14.4" customHeight="1" x14ac:dyDescent="0.3">
      <c r="A489" s="831" t="s">
        <v>7281</v>
      </c>
      <c r="B489" s="832" t="s">
        <v>6988</v>
      </c>
      <c r="C489" s="832" t="s">
        <v>1016</v>
      </c>
      <c r="D489" s="832" t="s">
        <v>7311</v>
      </c>
      <c r="E489" s="832" t="s">
        <v>7313</v>
      </c>
      <c r="F489" s="849"/>
      <c r="G489" s="849"/>
      <c r="H489" s="849"/>
      <c r="I489" s="849"/>
      <c r="J489" s="849"/>
      <c r="K489" s="849"/>
      <c r="L489" s="849"/>
      <c r="M489" s="849"/>
      <c r="N489" s="849">
        <v>2</v>
      </c>
      <c r="O489" s="849">
        <v>700</v>
      </c>
      <c r="P489" s="837"/>
      <c r="Q489" s="850">
        <v>350</v>
      </c>
    </row>
    <row r="490" spans="1:17" ht="14.4" customHeight="1" x14ac:dyDescent="0.3">
      <c r="A490" s="831" t="s">
        <v>7281</v>
      </c>
      <c r="B490" s="832" t="s">
        <v>6988</v>
      </c>
      <c r="C490" s="832" t="s">
        <v>1016</v>
      </c>
      <c r="D490" s="832" t="s">
        <v>7314</v>
      </c>
      <c r="E490" s="832" t="s">
        <v>7315</v>
      </c>
      <c r="F490" s="849"/>
      <c r="G490" s="849"/>
      <c r="H490" s="849"/>
      <c r="I490" s="849"/>
      <c r="J490" s="849">
        <v>1</v>
      </c>
      <c r="K490" s="849">
        <v>221</v>
      </c>
      <c r="L490" s="849">
        <v>1</v>
      </c>
      <c r="M490" s="849">
        <v>221</v>
      </c>
      <c r="N490" s="849"/>
      <c r="O490" s="849"/>
      <c r="P490" s="837"/>
      <c r="Q490" s="850"/>
    </row>
    <row r="491" spans="1:17" ht="14.4" customHeight="1" x14ac:dyDescent="0.3">
      <c r="A491" s="831" t="s">
        <v>7281</v>
      </c>
      <c r="B491" s="832" t="s">
        <v>6988</v>
      </c>
      <c r="C491" s="832" t="s">
        <v>1016</v>
      </c>
      <c r="D491" s="832" t="s">
        <v>7316</v>
      </c>
      <c r="E491" s="832" t="s">
        <v>7317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239</v>
      </c>
      <c r="P491" s="837"/>
      <c r="Q491" s="850">
        <v>239</v>
      </c>
    </row>
    <row r="492" spans="1:17" ht="14.4" customHeight="1" x14ac:dyDescent="0.3">
      <c r="A492" s="831" t="s">
        <v>7281</v>
      </c>
      <c r="B492" s="832" t="s">
        <v>6988</v>
      </c>
      <c r="C492" s="832" t="s">
        <v>1016</v>
      </c>
      <c r="D492" s="832" t="s">
        <v>7318</v>
      </c>
      <c r="E492" s="832" t="s">
        <v>7319</v>
      </c>
      <c r="F492" s="849">
        <v>1</v>
      </c>
      <c r="G492" s="849">
        <v>111</v>
      </c>
      <c r="H492" s="849"/>
      <c r="I492" s="849">
        <v>111</v>
      </c>
      <c r="J492" s="849"/>
      <c r="K492" s="849"/>
      <c r="L492" s="849"/>
      <c r="M492" s="849"/>
      <c r="N492" s="849">
        <v>2</v>
      </c>
      <c r="O492" s="849">
        <v>222</v>
      </c>
      <c r="P492" s="837"/>
      <c r="Q492" s="850">
        <v>111</v>
      </c>
    </row>
    <row r="493" spans="1:17" ht="14.4" customHeight="1" x14ac:dyDescent="0.3">
      <c r="A493" s="831" t="s">
        <v>7281</v>
      </c>
      <c r="B493" s="832" t="s">
        <v>6988</v>
      </c>
      <c r="C493" s="832" t="s">
        <v>1016</v>
      </c>
      <c r="D493" s="832" t="s">
        <v>7320</v>
      </c>
      <c r="E493" s="832" t="s">
        <v>7321</v>
      </c>
      <c r="F493" s="849"/>
      <c r="G493" s="849"/>
      <c r="H493" s="849"/>
      <c r="I493" s="849"/>
      <c r="J493" s="849"/>
      <c r="K493" s="849"/>
      <c r="L493" s="849"/>
      <c r="M493" s="849"/>
      <c r="N493" s="849">
        <v>4</v>
      </c>
      <c r="O493" s="849">
        <v>1248</v>
      </c>
      <c r="P493" s="837"/>
      <c r="Q493" s="850">
        <v>312</v>
      </c>
    </row>
    <row r="494" spans="1:17" ht="14.4" customHeight="1" x14ac:dyDescent="0.3">
      <c r="A494" s="831" t="s">
        <v>7281</v>
      </c>
      <c r="B494" s="832" t="s">
        <v>6988</v>
      </c>
      <c r="C494" s="832" t="s">
        <v>1016</v>
      </c>
      <c r="D494" s="832" t="s">
        <v>7322</v>
      </c>
      <c r="E494" s="832" t="s">
        <v>7323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295</v>
      </c>
      <c r="P494" s="837"/>
      <c r="Q494" s="850">
        <v>295</v>
      </c>
    </row>
    <row r="495" spans="1:17" ht="14.4" customHeight="1" x14ac:dyDescent="0.3">
      <c r="A495" s="831" t="s">
        <v>7281</v>
      </c>
      <c r="B495" s="832" t="s">
        <v>6988</v>
      </c>
      <c r="C495" s="832" t="s">
        <v>1016</v>
      </c>
      <c r="D495" s="832" t="s">
        <v>7324</v>
      </c>
      <c r="E495" s="832" t="s">
        <v>7325</v>
      </c>
      <c r="F495" s="849">
        <v>2</v>
      </c>
      <c r="G495" s="849">
        <v>418</v>
      </c>
      <c r="H495" s="849">
        <v>2</v>
      </c>
      <c r="I495" s="849">
        <v>209</v>
      </c>
      <c r="J495" s="849">
        <v>1</v>
      </c>
      <c r="K495" s="849">
        <v>209</v>
      </c>
      <c r="L495" s="849">
        <v>1</v>
      </c>
      <c r="M495" s="849">
        <v>209</v>
      </c>
      <c r="N495" s="849"/>
      <c r="O495" s="849"/>
      <c r="P495" s="837"/>
      <c r="Q495" s="850"/>
    </row>
    <row r="496" spans="1:17" ht="14.4" customHeight="1" x14ac:dyDescent="0.3">
      <c r="A496" s="831" t="s">
        <v>7281</v>
      </c>
      <c r="B496" s="832" t="s">
        <v>6988</v>
      </c>
      <c r="C496" s="832" t="s">
        <v>1016</v>
      </c>
      <c r="D496" s="832" t="s">
        <v>7324</v>
      </c>
      <c r="E496" s="832" t="s">
        <v>7326</v>
      </c>
      <c r="F496" s="849"/>
      <c r="G496" s="849"/>
      <c r="H496" s="849"/>
      <c r="I496" s="849"/>
      <c r="J496" s="849"/>
      <c r="K496" s="849"/>
      <c r="L496" s="849"/>
      <c r="M496" s="849"/>
      <c r="N496" s="849">
        <v>4</v>
      </c>
      <c r="O496" s="849">
        <v>840</v>
      </c>
      <c r="P496" s="837"/>
      <c r="Q496" s="850">
        <v>210</v>
      </c>
    </row>
    <row r="497" spans="1:17" ht="14.4" customHeight="1" x14ac:dyDescent="0.3">
      <c r="A497" s="831" t="s">
        <v>7281</v>
      </c>
      <c r="B497" s="832" t="s">
        <v>6988</v>
      </c>
      <c r="C497" s="832" t="s">
        <v>1016</v>
      </c>
      <c r="D497" s="832" t="s">
        <v>7327</v>
      </c>
      <c r="E497" s="832" t="s">
        <v>7328</v>
      </c>
      <c r="F497" s="849"/>
      <c r="G497" s="849"/>
      <c r="H497" s="849"/>
      <c r="I497" s="849"/>
      <c r="J497" s="849"/>
      <c r="K497" s="849"/>
      <c r="L497" s="849"/>
      <c r="M497" s="849"/>
      <c r="N497" s="849">
        <v>3</v>
      </c>
      <c r="O497" s="849">
        <v>119</v>
      </c>
      <c r="P497" s="837"/>
      <c r="Q497" s="850">
        <v>39.666666666666664</v>
      </c>
    </row>
    <row r="498" spans="1:17" ht="14.4" customHeight="1" x14ac:dyDescent="0.3">
      <c r="A498" s="831" t="s">
        <v>7281</v>
      </c>
      <c r="B498" s="832" t="s">
        <v>6988</v>
      </c>
      <c r="C498" s="832" t="s">
        <v>1016</v>
      </c>
      <c r="D498" s="832" t="s">
        <v>7327</v>
      </c>
      <c r="E498" s="832" t="s">
        <v>7329</v>
      </c>
      <c r="F498" s="849">
        <v>2</v>
      </c>
      <c r="G498" s="849">
        <v>80</v>
      </c>
      <c r="H498" s="849">
        <v>2</v>
      </c>
      <c r="I498" s="849">
        <v>40</v>
      </c>
      <c r="J498" s="849">
        <v>1</v>
      </c>
      <c r="K498" s="849">
        <v>40</v>
      </c>
      <c r="L498" s="849">
        <v>1</v>
      </c>
      <c r="M498" s="849">
        <v>40</v>
      </c>
      <c r="N498" s="849"/>
      <c r="O498" s="849"/>
      <c r="P498" s="837"/>
      <c r="Q498" s="850"/>
    </row>
    <row r="499" spans="1:17" ht="14.4" customHeight="1" x14ac:dyDescent="0.3">
      <c r="A499" s="831" t="s">
        <v>7281</v>
      </c>
      <c r="B499" s="832" t="s">
        <v>6988</v>
      </c>
      <c r="C499" s="832" t="s">
        <v>1016</v>
      </c>
      <c r="D499" s="832" t="s">
        <v>7330</v>
      </c>
      <c r="E499" s="832" t="s">
        <v>7331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5024</v>
      </c>
      <c r="P499" s="837"/>
      <c r="Q499" s="850">
        <v>5024</v>
      </c>
    </row>
    <row r="500" spans="1:17" ht="14.4" customHeight="1" x14ac:dyDescent="0.3">
      <c r="A500" s="831" t="s">
        <v>7281</v>
      </c>
      <c r="B500" s="832" t="s">
        <v>6988</v>
      </c>
      <c r="C500" s="832" t="s">
        <v>1016</v>
      </c>
      <c r="D500" s="832" t="s">
        <v>6850</v>
      </c>
      <c r="E500" s="832" t="s">
        <v>6852</v>
      </c>
      <c r="F500" s="849">
        <v>1</v>
      </c>
      <c r="G500" s="849">
        <v>171</v>
      </c>
      <c r="H500" s="849"/>
      <c r="I500" s="849">
        <v>171</v>
      </c>
      <c r="J500" s="849"/>
      <c r="K500" s="849"/>
      <c r="L500" s="849"/>
      <c r="M500" s="849"/>
      <c r="N500" s="849">
        <v>1</v>
      </c>
      <c r="O500" s="849">
        <v>171</v>
      </c>
      <c r="P500" s="837"/>
      <c r="Q500" s="850">
        <v>171</v>
      </c>
    </row>
    <row r="501" spans="1:17" ht="14.4" customHeight="1" x14ac:dyDescent="0.3">
      <c r="A501" s="831" t="s">
        <v>7281</v>
      </c>
      <c r="B501" s="832" t="s">
        <v>6988</v>
      </c>
      <c r="C501" s="832" t="s">
        <v>1016</v>
      </c>
      <c r="D501" s="832" t="s">
        <v>6856</v>
      </c>
      <c r="E501" s="832" t="s">
        <v>7332</v>
      </c>
      <c r="F501" s="849"/>
      <c r="G501" s="849"/>
      <c r="H501" s="849"/>
      <c r="I501" s="849"/>
      <c r="J501" s="849"/>
      <c r="K501" s="849"/>
      <c r="L501" s="849"/>
      <c r="M501" s="849"/>
      <c r="N501" s="849">
        <v>1</v>
      </c>
      <c r="O501" s="849">
        <v>327</v>
      </c>
      <c r="P501" s="837"/>
      <c r="Q501" s="850">
        <v>327</v>
      </c>
    </row>
    <row r="502" spans="1:17" ht="14.4" customHeight="1" x14ac:dyDescent="0.3">
      <c r="A502" s="831" t="s">
        <v>7281</v>
      </c>
      <c r="B502" s="832" t="s">
        <v>6988</v>
      </c>
      <c r="C502" s="832" t="s">
        <v>1016</v>
      </c>
      <c r="D502" s="832" t="s">
        <v>7333</v>
      </c>
      <c r="E502" s="832" t="s">
        <v>7334</v>
      </c>
      <c r="F502" s="849"/>
      <c r="G502" s="849"/>
      <c r="H502" s="849"/>
      <c r="I502" s="849"/>
      <c r="J502" s="849"/>
      <c r="K502" s="849"/>
      <c r="L502" s="849"/>
      <c r="M502" s="849"/>
      <c r="N502" s="849">
        <v>2</v>
      </c>
      <c r="O502" s="849">
        <v>1382</v>
      </c>
      <c r="P502" s="837"/>
      <c r="Q502" s="850">
        <v>691</v>
      </c>
    </row>
    <row r="503" spans="1:17" ht="14.4" customHeight="1" x14ac:dyDescent="0.3">
      <c r="A503" s="831" t="s">
        <v>7281</v>
      </c>
      <c r="B503" s="832" t="s">
        <v>6988</v>
      </c>
      <c r="C503" s="832" t="s">
        <v>1016</v>
      </c>
      <c r="D503" s="832" t="s">
        <v>7335</v>
      </c>
      <c r="E503" s="832" t="s">
        <v>7336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350</v>
      </c>
      <c r="P503" s="837"/>
      <c r="Q503" s="850">
        <v>350</v>
      </c>
    </row>
    <row r="504" spans="1:17" ht="14.4" customHeight="1" x14ac:dyDescent="0.3">
      <c r="A504" s="831" t="s">
        <v>7281</v>
      </c>
      <c r="B504" s="832" t="s">
        <v>6988</v>
      </c>
      <c r="C504" s="832" t="s">
        <v>1016</v>
      </c>
      <c r="D504" s="832" t="s">
        <v>6885</v>
      </c>
      <c r="E504" s="832" t="s">
        <v>6887</v>
      </c>
      <c r="F504" s="849">
        <v>1</v>
      </c>
      <c r="G504" s="849">
        <v>174</v>
      </c>
      <c r="H504" s="849"/>
      <c r="I504" s="849">
        <v>174</v>
      </c>
      <c r="J504" s="849"/>
      <c r="K504" s="849"/>
      <c r="L504" s="849"/>
      <c r="M504" s="849"/>
      <c r="N504" s="849">
        <v>1</v>
      </c>
      <c r="O504" s="849">
        <v>174</v>
      </c>
      <c r="P504" s="837"/>
      <c r="Q504" s="850">
        <v>174</v>
      </c>
    </row>
    <row r="505" spans="1:17" ht="14.4" customHeight="1" x14ac:dyDescent="0.3">
      <c r="A505" s="831" t="s">
        <v>7281</v>
      </c>
      <c r="B505" s="832" t="s">
        <v>6988</v>
      </c>
      <c r="C505" s="832" t="s">
        <v>1016</v>
      </c>
      <c r="D505" s="832" t="s">
        <v>7337</v>
      </c>
      <c r="E505" s="832" t="s">
        <v>7338</v>
      </c>
      <c r="F505" s="849"/>
      <c r="G505" s="849"/>
      <c r="H505" s="849"/>
      <c r="I505" s="849"/>
      <c r="J505" s="849"/>
      <c r="K505" s="849"/>
      <c r="L505" s="849"/>
      <c r="M505" s="849"/>
      <c r="N505" s="849">
        <v>4</v>
      </c>
      <c r="O505" s="849">
        <v>1604</v>
      </c>
      <c r="P505" s="837"/>
      <c r="Q505" s="850">
        <v>401</v>
      </c>
    </row>
    <row r="506" spans="1:17" ht="14.4" customHeight="1" x14ac:dyDescent="0.3">
      <c r="A506" s="831" t="s">
        <v>7281</v>
      </c>
      <c r="B506" s="832" t="s">
        <v>6988</v>
      </c>
      <c r="C506" s="832" t="s">
        <v>1016</v>
      </c>
      <c r="D506" s="832" t="s">
        <v>7339</v>
      </c>
      <c r="E506" s="832" t="s">
        <v>7340</v>
      </c>
      <c r="F506" s="849"/>
      <c r="G506" s="849"/>
      <c r="H506" s="849"/>
      <c r="I506" s="849"/>
      <c r="J506" s="849"/>
      <c r="K506" s="849"/>
      <c r="L506" s="849"/>
      <c r="M506" s="849"/>
      <c r="N506" s="849">
        <v>2</v>
      </c>
      <c r="O506" s="849">
        <v>1310</v>
      </c>
      <c r="P506" s="837"/>
      <c r="Q506" s="850">
        <v>655</v>
      </c>
    </row>
    <row r="507" spans="1:17" ht="14.4" customHeight="1" x14ac:dyDescent="0.3">
      <c r="A507" s="831" t="s">
        <v>7281</v>
      </c>
      <c r="B507" s="832" t="s">
        <v>6988</v>
      </c>
      <c r="C507" s="832" t="s">
        <v>1016</v>
      </c>
      <c r="D507" s="832" t="s">
        <v>7341</v>
      </c>
      <c r="E507" s="832" t="s">
        <v>7342</v>
      </c>
      <c r="F507" s="849"/>
      <c r="G507" s="849"/>
      <c r="H507" s="849"/>
      <c r="I507" s="849"/>
      <c r="J507" s="849"/>
      <c r="K507" s="849"/>
      <c r="L507" s="849"/>
      <c r="M507" s="849"/>
      <c r="N507" s="849">
        <v>2</v>
      </c>
      <c r="O507" s="849">
        <v>1310</v>
      </c>
      <c r="P507" s="837"/>
      <c r="Q507" s="850">
        <v>655</v>
      </c>
    </row>
    <row r="508" spans="1:17" ht="14.4" customHeight="1" x14ac:dyDescent="0.3">
      <c r="A508" s="831" t="s">
        <v>7281</v>
      </c>
      <c r="B508" s="832" t="s">
        <v>6988</v>
      </c>
      <c r="C508" s="832" t="s">
        <v>1016</v>
      </c>
      <c r="D508" s="832" t="s">
        <v>7343</v>
      </c>
      <c r="E508" s="832" t="s">
        <v>7344</v>
      </c>
      <c r="F508" s="849">
        <v>1</v>
      </c>
      <c r="G508" s="849">
        <v>678</v>
      </c>
      <c r="H508" s="849"/>
      <c r="I508" s="849">
        <v>678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7281</v>
      </c>
      <c r="B509" s="832" t="s">
        <v>6988</v>
      </c>
      <c r="C509" s="832" t="s">
        <v>1016</v>
      </c>
      <c r="D509" s="832" t="s">
        <v>7345</v>
      </c>
      <c r="E509" s="832" t="s">
        <v>7346</v>
      </c>
      <c r="F509" s="849">
        <v>1</v>
      </c>
      <c r="G509" s="849">
        <v>477</v>
      </c>
      <c r="H509" s="849">
        <v>1</v>
      </c>
      <c r="I509" s="849">
        <v>477</v>
      </c>
      <c r="J509" s="849">
        <v>1</v>
      </c>
      <c r="K509" s="849">
        <v>477</v>
      </c>
      <c r="L509" s="849">
        <v>1</v>
      </c>
      <c r="M509" s="849">
        <v>477</v>
      </c>
      <c r="N509" s="849"/>
      <c r="O509" s="849"/>
      <c r="P509" s="837"/>
      <c r="Q509" s="850"/>
    </row>
    <row r="510" spans="1:17" ht="14.4" customHeight="1" x14ac:dyDescent="0.3">
      <c r="A510" s="831" t="s">
        <v>7281</v>
      </c>
      <c r="B510" s="832" t="s">
        <v>6988</v>
      </c>
      <c r="C510" s="832" t="s">
        <v>1016</v>
      </c>
      <c r="D510" s="832" t="s">
        <v>7345</v>
      </c>
      <c r="E510" s="832" t="s">
        <v>7347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478</v>
      </c>
      <c r="P510" s="837"/>
      <c r="Q510" s="850">
        <v>478</v>
      </c>
    </row>
    <row r="511" spans="1:17" ht="14.4" customHeight="1" x14ac:dyDescent="0.3">
      <c r="A511" s="831" t="s">
        <v>7281</v>
      </c>
      <c r="B511" s="832" t="s">
        <v>6988</v>
      </c>
      <c r="C511" s="832" t="s">
        <v>1016</v>
      </c>
      <c r="D511" s="832" t="s">
        <v>7348</v>
      </c>
      <c r="E511" s="832" t="s">
        <v>7349</v>
      </c>
      <c r="F511" s="849"/>
      <c r="G511" s="849"/>
      <c r="H511" s="849"/>
      <c r="I511" s="849"/>
      <c r="J511" s="849"/>
      <c r="K511" s="849"/>
      <c r="L511" s="849"/>
      <c r="M511" s="849"/>
      <c r="N511" s="849">
        <v>2</v>
      </c>
      <c r="O511" s="849">
        <v>584</v>
      </c>
      <c r="P511" s="837"/>
      <c r="Q511" s="850">
        <v>292</v>
      </c>
    </row>
    <row r="512" spans="1:17" ht="14.4" customHeight="1" x14ac:dyDescent="0.3">
      <c r="A512" s="831" t="s">
        <v>7281</v>
      </c>
      <c r="B512" s="832" t="s">
        <v>6988</v>
      </c>
      <c r="C512" s="832" t="s">
        <v>1016</v>
      </c>
      <c r="D512" s="832" t="s">
        <v>7348</v>
      </c>
      <c r="E512" s="832" t="s">
        <v>7350</v>
      </c>
      <c r="F512" s="849">
        <v>2</v>
      </c>
      <c r="G512" s="849">
        <v>582</v>
      </c>
      <c r="H512" s="849">
        <v>2</v>
      </c>
      <c r="I512" s="849">
        <v>291</v>
      </c>
      <c r="J512" s="849">
        <v>1</v>
      </c>
      <c r="K512" s="849">
        <v>291</v>
      </c>
      <c r="L512" s="849">
        <v>1</v>
      </c>
      <c r="M512" s="849">
        <v>291</v>
      </c>
      <c r="N512" s="849"/>
      <c r="O512" s="849"/>
      <c r="P512" s="837"/>
      <c r="Q512" s="850"/>
    </row>
    <row r="513" spans="1:17" ht="14.4" customHeight="1" x14ac:dyDescent="0.3">
      <c r="A513" s="831" t="s">
        <v>7281</v>
      </c>
      <c r="B513" s="832" t="s">
        <v>6988</v>
      </c>
      <c r="C513" s="832" t="s">
        <v>1016</v>
      </c>
      <c r="D513" s="832" t="s">
        <v>7351</v>
      </c>
      <c r="E513" s="832" t="s">
        <v>7352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814</v>
      </c>
      <c r="P513" s="837"/>
      <c r="Q513" s="850">
        <v>814</v>
      </c>
    </row>
    <row r="514" spans="1:17" ht="14.4" customHeight="1" x14ac:dyDescent="0.3">
      <c r="A514" s="831" t="s">
        <v>7281</v>
      </c>
      <c r="B514" s="832" t="s">
        <v>6988</v>
      </c>
      <c r="C514" s="832" t="s">
        <v>1016</v>
      </c>
      <c r="D514" s="832" t="s">
        <v>7353</v>
      </c>
      <c r="E514" s="832" t="s">
        <v>7354</v>
      </c>
      <c r="F514" s="849"/>
      <c r="G514" s="849"/>
      <c r="H514" s="849"/>
      <c r="I514" s="849"/>
      <c r="J514" s="849"/>
      <c r="K514" s="849"/>
      <c r="L514" s="849"/>
      <c r="M514" s="849"/>
      <c r="N514" s="849">
        <v>2</v>
      </c>
      <c r="O514" s="849">
        <v>335</v>
      </c>
      <c r="P514" s="837"/>
      <c r="Q514" s="850">
        <v>167.5</v>
      </c>
    </row>
    <row r="515" spans="1:17" ht="14.4" customHeight="1" x14ac:dyDescent="0.3">
      <c r="A515" s="831" t="s">
        <v>7281</v>
      </c>
      <c r="B515" s="832" t="s">
        <v>6988</v>
      </c>
      <c r="C515" s="832" t="s">
        <v>1016</v>
      </c>
      <c r="D515" s="832" t="s">
        <v>7353</v>
      </c>
      <c r="E515" s="832" t="s">
        <v>7355</v>
      </c>
      <c r="F515" s="849"/>
      <c r="G515" s="849"/>
      <c r="H515" s="849"/>
      <c r="I515" s="849"/>
      <c r="J515" s="849">
        <v>1</v>
      </c>
      <c r="K515" s="849">
        <v>168</v>
      </c>
      <c r="L515" s="849">
        <v>1</v>
      </c>
      <c r="M515" s="849">
        <v>168</v>
      </c>
      <c r="N515" s="849"/>
      <c r="O515" s="849"/>
      <c r="P515" s="837"/>
      <c r="Q515" s="850"/>
    </row>
    <row r="516" spans="1:17" ht="14.4" customHeight="1" x14ac:dyDescent="0.3">
      <c r="A516" s="831" t="s">
        <v>7281</v>
      </c>
      <c r="B516" s="832" t="s">
        <v>6988</v>
      </c>
      <c r="C516" s="832" t="s">
        <v>1016</v>
      </c>
      <c r="D516" s="832" t="s">
        <v>7356</v>
      </c>
      <c r="E516" s="832" t="s">
        <v>7357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574</v>
      </c>
      <c r="P516" s="837"/>
      <c r="Q516" s="850">
        <v>574</v>
      </c>
    </row>
    <row r="517" spans="1:17" ht="14.4" customHeight="1" x14ac:dyDescent="0.3">
      <c r="A517" s="831" t="s">
        <v>7281</v>
      </c>
      <c r="B517" s="832" t="s">
        <v>6988</v>
      </c>
      <c r="C517" s="832" t="s">
        <v>1016</v>
      </c>
      <c r="D517" s="832" t="s">
        <v>7358</v>
      </c>
      <c r="E517" s="832" t="s">
        <v>7359</v>
      </c>
      <c r="F517" s="849"/>
      <c r="G517" s="849"/>
      <c r="H517" s="849"/>
      <c r="I517" s="849"/>
      <c r="J517" s="849"/>
      <c r="K517" s="849"/>
      <c r="L517" s="849"/>
      <c r="M517" s="849"/>
      <c r="N517" s="849">
        <v>1</v>
      </c>
      <c r="O517" s="849">
        <v>187</v>
      </c>
      <c r="P517" s="837"/>
      <c r="Q517" s="850">
        <v>187</v>
      </c>
    </row>
    <row r="518" spans="1:17" ht="14.4" customHeight="1" x14ac:dyDescent="0.3">
      <c r="A518" s="831" t="s">
        <v>7281</v>
      </c>
      <c r="B518" s="832" t="s">
        <v>6988</v>
      </c>
      <c r="C518" s="832" t="s">
        <v>1016</v>
      </c>
      <c r="D518" s="832" t="s">
        <v>7360</v>
      </c>
      <c r="E518" s="832" t="s">
        <v>7361</v>
      </c>
      <c r="F518" s="849"/>
      <c r="G518" s="849"/>
      <c r="H518" s="849"/>
      <c r="I518" s="849"/>
      <c r="J518" s="849"/>
      <c r="K518" s="849"/>
      <c r="L518" s="849"/>
      <c r="M518" s="849"/>
      <c r="N518" s="849">
        <v>2</v>
      </c>
      <c r="O518" s="849">
        <v>2800</v>
      </c>
      <c r="P518" s="837"/>
      <c r="Q518" s="850">
        <v>1400</v>
      </c>
    </row>
    <row r="519" spans="1:17" ht="14.4" customHeight="1" x14ac:dyDescent="0.3">
      <c r="A519" s="831" t="s">
        <v>7281</v>
      </c>
      <c r="B519" s="832" t="s">
        <v>6988</v>
      </c>
      <c r="C519" s="832" t="s">
        <v>1016</v>
      </c>
      <c r="D519" s="832" t="s">
        <v>7362</v>
      </c>
      <c r="E519" s="832" t="s">
        <v>7363</v>
      </c>
      <c r="F519" s="849"/>
      <c r="G519" s="849"/>
      <c r="H519" s="849"/>
      <c r="I519" s="849"/>
      <c r="J519" s="849"/>
      <c r="K519" s="849"/>
      <c r="L519" s="849"/>
      <c r="M519" s="849"/>
      <c r="N519" s="849">
        <v>1</v>
      </c>
      <c r="O519" s="849">
        <v>814</v>
      </c>
      <c r="P519" s="837"/>
      <c r="Q519" s="850">
        <v>814</v>
      </c>
    </row>
    <row r="520" spans="1:17" ht="14.4" customHeight="1" x14ac:dyDescent="0.3">
      <c r="A520" s="831" t="s">
        <v>7364</v>
      </c>
      <c r="B520" s="832" t="s">
        <v>6576</v>
      </c>
      <c r="C520" s="832" t="s">
        <v>1016</v>
      </c>
      <c r="D520" s="832" t="s">
        <v>7365</v>
      </c>
      <c r="E520" s="832" t="s">
        <v>7366</v>
      </c>
      <c r="F520" s="849">
        <v>6</v>
      </c>
      <c r="G520" s="849">
        <v>45330</v>
      </c>
      <c r="H520" s="849"/>
      <c r="I520" s="849">
        <v>7555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7364</v>
      </c>
      <c r="B521" s="832" t="s">
        <v>6576</v>
      </c>
      <c r="C521" s="832" t="s">
        <v>1016</v>
      </c>
      <c r="D521" s="832" t="s">
        <v>7367</v>
      </c>
      <c r="E521" s="832" t="s">
        <v>7368</v>
      </c>
      <c r="F521" s="849">
        <v>4</v>
      </c>
      <c r="G521" s="849">
        <v>0</v>
      </c>
      <c r="H521" s="849"/>
      <c r="I521" s="849">
        <v>0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7364</v>
      </c>
      <c r="B522" s="832" t="s">
        <v>6576</v>
      </c>
      <c r="C522" s="832" t="s">
        <v>1016</v>
      </c>
      <c r="D522" s="832" t="s">
        <v>7369</v>
      </c>
      <c r="E522" s="832" t="s">
        <v>7370</v>
      </c>
      <c r="F522" s="849">
        <v>4</v>
      </c>
      <c r="G522" s="849">
        <v>0</v>
      </c>
      <c r="H522" s="849"/>
      <c r="I522" s="849">
        <v>0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7364</v>
      </c>
      <c r="B523" s="832" t="s">
        <v>6576</v>
      </c>
      <c r="C523" s="832" t="s">
        <v>1016</v>
      </c>
      <c r="D523" s="832" t="s">
        <v>6583</v>
      </c>
      <c r="E523" s="832" t="s">
        <v>6584</v>
      </c>
      <c r="F523" s="849"/>
      <c r="G523" s="849"/>
      <c r="H523" s="849"/>
      <c r="I523" s="849"/>
      <c r="J523" s="849"/>
      <c r="K523" s="849"/>
      <c r="L523" s="849"/>
      <c r="M523" s="849"/>
      <c r="N523" s="849">
        <v>1</v>
      </c>
      <c r="O523" s="849">
        <v>1106</v>
      </c>
      <c r="P523" s="837"/>
      <c r="Q523" s="850">
        <v>1106</v>
      </c>
    </row>
    <row r="524" spans="1:17" ht="14.4" customHeight="1" thickBot="1" x14ac:dyDescent="0.35">
      <c r="A524" s="839" t="s">
        <v>7364</v>
      </c>
      <c r="B524" s="840" t="s">
        <v>6576</v>
      </c>
      <c r="C524" s="840" t="s">
        <v>1016</v>
      </c>
      <c r="D524" s="840" t="s">
        <v>6585</v>
      </c>
      <c r="E524" s="840" t="s">
        <v>6586</v>
      </c>
      <c r="F524" s="851"/>
      <c r="G524" s="851"/>
      <c r="H524" s="851"/>
      <c r="I524" s="851"/>
      <c r="J524" s="851"/>
      <c r="K524" s="851"/>
      <c r="L524" s="851"/>
      <c r="M524" s="851"/>
      <c r="N524" s="851">
        <v>30</v>
      </c>
      <c r="O524" s="851">
        <v>48840</v>
      </c>
      <c r="P524" s="845"/>
      <c r="Q524" s="852">
        <v>1628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11998</v>
      </c>
      <c r="D3" s="193">
        <f>SUBTOTAL(9,D6:D1048576)</f>
        <v>12571</v>
      </c>
      <c r="E3" s="193">
        <f>SUBTOTAL(9,E6:E1048576)</f>
        <v>14499</v>
      </c>
      <c r="F3" s="194">
        <f>IF(OR(E3=0,D3=0),"",E3/D3)</f>
        <v>1.1533688648476652</v>
      </c>
      <c r="G3" s="388">
        <f>SUBTOTAL(9,G6:G1048576)</f>
        <v>11749.086699999998</v>
      </c>
      <c r="H3" s="389">
        <f>SUBTOTAL(9,H6:H1048576)</f>
        <v>12462.701439999997</v>
      </c>
      <c r="I3" s="389">
        <f>SUBTOTAL(9,I6:I1048576)</f>
        <v>11171.068319999998</v>
      </c>
      <c r="J3" s="194">
        <f>IF(OR(I3=0,H3=0),"",I3/H3)</f>
        <v>0.89636010088034346</v>
      </c>
      <c r="K3" s="388">
        <f>SUBTOTAL(9,K6:K1048576)</f>
        <v>959.84</v>
      </c>
      <c r="L3" s="389">
        <f>SUBTOTAL(9,L6:L1048576)</f>
        <v>1005.68</v>
      </c>
      <c r="M3" s="389">
        <f>SUBTOTAL(9,M6:M1048576)</f>
        <v>1093.4549999999999</v>
      </c>
      <c r="N3" s="195">
        <f>IF(OR(M3=0,E3=0),"",M3*1000/E3)</f>
        <v>75.41589075108628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4">
        <v>2015</v>
      </c>
      <c r="D5" s="1004">
        <v>2017</v>
      </c>
      <c r="E5" s="1004">
        <v>2018</v>
      </c>
      <c r="F5" s="1005" t="s">
        <v>2</v>
      </c>
      <c r="G5" s="1012">
        <v>2015</v>
      </c>
      <c r="H5" s="1004">
        <v>2017</v>
      </c>
      <c r="I5" s="1004">
        <v>2018</v>
      </c>
      <c r="J5" s="1005" t="s">
        <v>2</v>
      </c>
      <c r="K5" s="1012">
        <v>2015</v>
      </c>
      <c r="L5" s="1004">
        <v>2017</v>
      </c>
      <c r="M5" s="1004">
        <v>2018</v>
      </c>
      <c r="N5" s="1013" t="s">
        <v>92</v>
      </c>
    </row>
    <row r="6" spans="1:14" ht="14.4" customHeight="1" x14ac:dyDescent="0.3">
      <c r="A6" s="1000" t="s">
        <v>5757</v>
      </c>
      <c r="B6" s="1002" t="s">
        <v>7372</v>
      </c>
      <c r="C6" s="1006">
        <v>11998</v>
      </c>
      <c r="D6" s="1007">
        <v>12571</v>
      </c>
      <c r="E6" s="1007">
        <v>11334</v>
      </c>
      <c r="F6" s="1010">
        <v>0.94465744290715115</v>
      </c>
      <c r="G6" s="1006">
        <v>11749.086699999998</v>
      </c>
      <c r="H6" s="1007">
        <v>12462.701439999997</v>
      </c>
      <c r="I6" s="1007">
        <v>11171.068319999998</v>
      </c>
      <c r="J6" s="1010">
        <v>0.95080312242482645</v>
      </c>
      <c r="K6" s="1006">
        <v>959.84</v>
      </c>
      <c r="L6" s="1007">
        <v>1005.68</v>
      </c>
      <c r="M6" s="1007">
        <v>906.72</v>
      </c>
      <c r="N6" s="1014">
        <v>80</v>
      </c>
    </row>
    <row r="7" spans="1:14" ht="14.4" customHeight="1" thickBot="1" x14ac:dyDescent="0.35">
      <c r="A7" s="1001" t="s">
        <v>5822</v>
      </c>
      <c r="B7" s="1003" t="s">
        <v>7372</v>
      </c>
      <c r="C7" s="1008"/>
      <c r="D7" s="1009"/>
      <c r="E7" s="1009">
        <v>3165</v>
      </c>
      <c r="F7" s="1011"/>
      <c r="G7" s="1008"/>
      <c r="H7" s="1009"/>
      <c r="I7" s="1009">
        <v>0</v>
      </c>
      <c r="J7" s="1011"/>
      <c r="K7" s="1008"/>
      <c r="L7" s="1009"/>
      <c r="M7" s="1009">
        <v>186.73500000000001</v>
      </c>
      <c r="N7" s="1015">
        <v>59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2019-01-29T10:58:13Z</dcterms:modified>
</cp:coreProperties>
</file>